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a42bb9e8cbd5cd/AstroConfig/"/>
    </mc:Choice>
  </mc:AlternateContent>
  <xr:revisionPtr revIDLastSave="81" documentId="8_{8FED4166-2331-4C78-85FD-9C179A19DF2A}" xr6:coauthVersionLast="47" xr6:coauthVersionMax="47" xr10:uidLastSave="{796C4375-2BC6-4409-A12E-135359F3BC8B}"/>
  <bookViews>
    <workbookView xWindow="2720" yWindow="500" windowWidth="34860" windowHeight="19730" tabRatio="674" xr2:uid="{00000000-000D-0000-FFFF-FFFF00000000}"/>
  </bookViews>
  <sheets>
    <sheet name="OpticalParts" sheetId="13" r:id="rId1"/>
    <sheet name="Camera Specs" sheetId="8" r:id="rId2"/>
    <sheet name="OTA_BLANK" sheetId="14" r:id="rId3"/>
    <sheet name="Edge11" sheetId="22" r:id="rId4"/>
    <sheet name="Edge9.25" sheetId="21" r:id="rId5"/>
    <sheet name="CarbonStar150N" sheetId="20" r:id="rId6"/>
    <sheet name="Orion250" sheetId="24" r:id="rId7"/>
    <sheet name="Radian61" sheetId="23" r:id="rId8"/>
    <sheet name="FullSheet" sheetId="12" r:id="rId9"/>
  </sheets>
  <definedNames>
    <definedName name="_xlnm._FilterDatabase" localSheetId="0" hidden="1">OpticalParts!$A$1:$H$150</definedName>
    <definedName name="Drop_Down_Name" comment="Full Name">OpticalParts!$F:$F</definedName>
    <definedName name="ItemDescription">#REF!</definedName>
    <definedName name="ItemLength">#REF!</definedName>
    <definedName name="ItemNum">#REF!</definedName>
    <definedName name="Optical_Length__mm">OpticalParts!$B:$B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" i="24" l="1"/>
  <c r="AC10" i="24" s="1"/>
  <c r="Z9" i="24"/>
  <c r="Z10" i="24" s="1"/>
  <c r="W9" i="24"/>
  <c r="W10" i="24" s="1"/>
  <c r="T9" i="24"/>
  <c r="T10" i="24" s="1"/>
  <c r="Q9" i="24"/>
  <c r="Q10" i="24" s="1"/>
  <c r="N9" i="24"/>
  <c r="N10" i="24" s="1"/>
  <c r="K9" i="24"/>
  <c r="K10" i="24" s="1"/>
  <c r="H9" i="24"/>
  <c r="H10" i="24" s="1"/>
  <c r="E9" i="24"/>
  <c r="B9" i="24"/>
  <c r="B10" i="24" s="1"/>
  <c r="AC8" i="24"/>
  <c r="Z8" i="24"/>
  <c r="W8" i="24"/>
  <c r="T8" i="24"/>
  <c r="Q8" i="24"/>
  <c r="N8" i="24"/>
  <c r="K8" i="24"/>
  <c r="H8" i="24"/>
  <c r="E8" i="24"/>
  <c r="B8" i="24"/>
  <c r="AC7" i="24"/>
  <c r="Z7" i="24"/>
  <c r="W7" i="24"/>
  <c r="T7" i="24"/>
  <c r="Q7" i="24"/>
  <c r="N7" i="24"/>
  <c r="K7" i="24"/>
  <c r="H7" i="24"/>
  <c r="E7" i="24"/>
  <c r="B7" i="24"/>
  <c r="AC10" i="23"/>
  <c r="AC9" i="23"/>
  <c r="Z9" i="23"/>
  <c r="Z10" i="23" s="1"/>
  <c r="W9" i="23"/>
  <c r="W10" i="23" s="1"/>
  <c r="T9" i="23"/>
  <c r="T10" i="23" s="1"/>
  <c r="Q9" i="23"/>
  <c r="Q10" i="23" s="1"/>
  <c r="N9" i="23"/>
  <c r="K9" i="23"/>
  <c r="K10" i="23" s="1"/>
  <c r="H9" i="23"/>
  <c r="H10" i="23" s="1"/>
  <c r="E9" i="23"/>
  <c r="E10" i="23" s="1"/>
  <c r="B9" i="23"/>
  <c r="B10" i="23" s="1"/>
  <c r="AC8" i="23"/>
  <c r="Z8" i="23"/>
  <c r="W8" i="23"/>
  <c r="T8" i="23"/>
  <c r="Q8" i="23"/>
  <c r="N8" i="23"/>
  <c r="K8" i="23"/>
  <c r="H8" i="23"/>
  <c r="E8" i="23"/>
  <c r="B8" i="23"/>
  <c r="AC7" i="23"/>
  <c r="Z7" i="23"/>
  <c r="W7" i="23"/>
  <c r="T7" i="23"/>
  <c r="Q7" i="23"/>
  <c r="N7" i="23"/>
  <c r="N10" i="23" s="1"/>
  <c r="K7" i="23"/>
  <c r="H7" i="23"/>
  <c r="E7" i="23"/>
  <c r="B7" i="23"/>
  <c r="AC10" i="22"/>
  <c r="Z10" i="22"/>
  <c r="AC9" i="22"/>
  <c r="Z9" i="22"/>
  <c r="W9" i="22"/>
  <c r="W10" i="22" s="1"/>
  <c r="T9" i="22"/>
  <c r="Q9" i="22"/>
  <c r="Q10" i="22" s="1"/>
  <c r="N9" i="22"/>
  <c r="N10" i="22" s="1"/>
  <c r="K9" i="22"/>
  <c r="H9" i="22"/>
  <c r="H10" i="22" s="1"/>
  <c r="E9" i="22"/>
  <c r="E10" i="22" s="1"/>
  <c r="B9" i="22"/>
  <c r="B10" i="22" s="1"/>
  <c r="AC8" i="22"/>
  <c r="Z8" i="22"/>
  <c r="W8" i="22"/>
  <c r="T8" i="22"/>
  <c r="Q8" i="22"/>
  <c r="N8" i="22"/>
  <c r="K8" i="22"/>
  <c r="H8" i="22"/>
  <c r="E8" i="22"/>
  <c r="B8" i="22"/>
  <c r="AC7" i="22"/>
  <c r="Z7" i="22"/>
  <c r="W7" i="22"/>
  <c r="T7" i="22"/>
  <c r="Q7" i="22"/>
  <c r="N7" i="22"/>
  <c r="K7" i="22"/>
  <c r="H7" i="22"/>
  <c r="E7" i="22"/>
  <c r="B7" i="22"/>
  <c r="AC10" i="14"/>
  <c r="Z10" i="14"/>
  <c r="W10" i="14"/>
  <c r="T10" i="14"/>
  <c r="Q10" i="14"/>
  <c r="N10" i="14"/>
  <c r="K10" i="14"/>
  <c r="H10" i="14"/>
  <c r="E10" i="14"/>
  <c r="B10" i="14"/>
  <c r="AC10" i="21"/>
  <c r="Z10" i="21"/>
  <c r="W10" i="21"/>
  <c r="T10" i="21"/>
  <c r="Q10" i="21"/>
  <c r="N10" i="21"/>
  <c r="K10" i="21"/>
  <c r="E10" i="21"/>
  <c r="B10" i="21"/>
  <c r="AC9" i="21"/>
  <c r="Z9" i="21"/>
  <c r="W9" i="21"/>
  <c r="T9" i="21"/>
  <c r="Q9" i="21"/>
  <c r="N9" i="21"/>
  <c r="K9" i="21"/>
  <c r="H9" i="21"/>
  <c r="H10" i="21" s="1"/>
  <c r="E9" i="21"/>
  <c r="B9" i="21"/>
  <c r="AC8" i="21"/>
  <c r="Z8" i="21"/>
  <c r="W8" i="21"/>
  <c r="T8" i="21"/>
  <c r="Q8" i="21"/>
  <c r="N8" i="21"/>
  <c r="K8" i="21"/>
  <c r="H8" i="21"/>
  <c r="E8" i="21"/>
  <c r="B8" i="21"/>
  <c r="AC7" i="21"/>
  <c r="Z7" i="21"/>
  <c r="W7" i="21"/>
  <c r="T7" i="21"/>
  <c r="Q7" i="21"/>
  <c r="N7" i="21"/>
  <c r="K7" i="21"/>
  <c r="H7" i="21"/>
  <c r="E7" i="21"/>
  <c r="B7" i="21"/>
  <c r="AC9" i="14"/>
  <c r="AC8" i="14"/>
  <c r="AC7" i="14"/>
  <c r="Z9" i="14"/>
  <c r="Z8" i="14"/>
  <c r="Z7" i="14"/>
  <c r="W9" i="14"/>
  <c r="W8" i="14"/>
  <c r="W7" i="14"/>
  <c r="T9" i="14"/>
  <c r="T8" i="14"/>
  <c r="T7" i="14"/>
  <c r="Q9" i="14"/>
  <c r="Q8" i="14"/>
  <c r="Q7" i="14"/>
  <c r="N9" i="14"/>
  <c r="N8" i="14"/>
  <c r="N7" i="14"/>
  <c r="K9" i="14"/>
  <c r="K8" i="14"/>
  <c r="K7" i="14"/>
  <c r="H9" i="14"/>
  <c r="H8" i="14"/>
  <c r="H7" i="14"/>
  <c r="E9" i="14"/>
  <c r="E8" i="14"/>
  <c r="E7" i="14"/>
  <c r="T10" i="20"/>
  <c r="AC9" i="20"/>
  <c r="AC10" i="20" s="1"/>
  <c r="Z9" i="20"/>
  <c r="Z10" i="20" s="1"/>
  <c r="W9" i="20"/>
  <c r="W10" i="20" s="1"/>
  <c r="T9" i="20"/>
  <c r="Q9" i="20"/>
  <c r="Q10" i="20" s="1"/>
  <c r="N9" i="20"/>
  <c r="N10" i="20" s="1"/>
  <c r="K9" i="20"/>
  <c r="K10" i="20" s="1"/>
  <c r="H9" i="20"/>
  <c r="H10" i="20" s="1"/>
  <c r="E9" i="20"/>
  <c r="E10" i="20" s="1"/>
  <c r="B9" i="20"/>
  <c r="B10" i="20" s="1"/>
  <c r="AC8" i="20"/>
  <c r="Z8" i="20"/>
  <c r="W8" i="20"/>
  <c r="T8" i="20"/>
  <c r="Q8" i="20"/>
  <c r="N8" i="20"/>
  <c r="K8" i="20"/>
  <c r="H8" i="20"/>
  <c r="E8" i="20"/>
  <c r="B8" i="20"/>
  <c r="AC7" i="20"/>
  <c r="Z7" i="20"/>
  <c r="W7" i="20"/>
  <c r="T7" i="20"/>
  <c r="Q7" i="20"/>
  <c r="N7" i="20"/>
  <c r="K7" i="20"/>
  <c r="H7" i="20"/>
  <c r="E7" i="20"/>
  <c r="B7" i="20"/>
  <c r="B7" i="14"/>
  <c r="B8" i="14"/>
  <c r="B9" i="14"/>
  <c r="T10" i="22" l="1"/>
  <c r="E10" i="24"/>
  <c r="K10" i="22"/>
  <c r="F12" i="13" l="1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91" i="13"/>
  <c r="F40" i="13"/>
  <c r="F39" i="13"/>
  <c r="F25" i="13"/>
  <c r="F15" i="13"/>
  <c r="F22" i="13"/>
  <c r="K8" i="8"/>
  <c r="N8" i="8"/>
  <c r="M8" i="8"/>
  <c r="F3" i="13"/>
  <c r="F62" i="13"/>
  <c r="F63" i="13"/>
  <c r="F64" i="13"/>
  <c r="F92" i="13"/>
  <c r="F43" i="13"/>
  <c r="F30" i="13"/>
  <c r="F6" i="13"/>
  <c r="F20" i="13"/>
  <c r="F2" i="13"/>
  <c r="F48" i="13"/>
  <c r="F45" i="13"/>
  <c r="F80" i="13"/>
  <c r="F90" i="13"/>
  <c r="F44" i="13"/>
  <c r="F46" i="13"/>
  <c r="F29" i="13"/>
  <c r="F73" i="13"/>
  <c r="F49" i="13"/>
  <c r="F47" i="13"/>
  <c r="F16" i="13"/>
  <c r="F94" i="13"/>
  <c r="F10" i="13"/>
  <c r="F11" i="13"/>
  <c r="F8" i="13"/>
  <c r="F31" i="13"/>
  <c r="F38" i="13"/>
  <c r="F13" i="13"/>
  <c r="F85" i="13"/>
  <c r="F86" i="13"/>
  <c r="F95" i="13"/>
  <c r="F88" i="13"/>
  <c r="F87" i="13"/>
  <c r="F81" i="13"/>
  <c r="F82" i="13"/>
  <c r="F83" i="13"/>
  <c r="F84" i="13"/>
  <c r="F61" i="13"/>
  <c r="F60" i="13"/>
  <c r="F21" i="13"/>
  <c r="F26" i="13"/>
  <c r="F19" i="13"/>
  <c r="F27" i="13"/>
  <c r="F93" i="13"/>
  <c r="F24" i="13"/>
  <c r="F17" i="13"/>
  <c r="F23" i="13"/>
  <c r="F18" i="13"/>
  <c r="F98" i="13"/>
  <c r="F97" i="13"/>
  <c r="F72" i="13"/>
  <c r="F76" i="13"/>
  <c r="F75" i="13"/>
  <c r="F74" i="13"/>
  <c r="F78" i="13"/>
  <c r="F77" i="13"/>
  <c r="F14" i="13"/>
  <c r="F50" i="13"/>
  <c r="F56" i="13"/>
  <c r="F54" i="13"/>
  <c r="F55" i="13"/>
  <c r="F53" i="13"/>
  <c r="F28" i="13"/>
  <c r="F57" i="13"/>
  <c r="F52" i="13"/>
  <c r="F51" i="13"/>
  <c r="F58" i="13"/>
  <c r="F65" i="13"/>
  <c r="F79" i="13"/>
  <c r="F71" i="13"/>
  <c r="F69" i="13"/>
  <c r="F70" i="13"/>
  <c r="F67" i="13"/>
  <c r="F66" i="13"/>
  <c r="F68" i="13"/>
  <c r="F89" i="13"/>
  <c r="F9" i="13"/>
  <c r="F7" i="13"/>
  <c r="F59" i="13"/>
  <c r="F34" i="13"/>
  <c r="F32" i="13"/>
  <c r="F42" i="13"/>
  <c r="F41" i="13"/>
  <c r="F37" i="13"/>
  <c r="F4" i="13"/>
  <c r="F5" i="13"/>
  <c r="B96" i="13"/>
  <c r="F96" i="13" s="1"/>
  <c r="B36" i="13"/>
  <c r="F36" i="13" s="1"/>
  <c r="B35" i="13"/>
  <c r="F35" i="13" s="1"/>
  <c r="B33" i="13"/>
  <c r="F33" i="13" s="1"/>
  <c r="M3" i="8"/>
  <c r="N3" i="8"/>
  <c r="M4" i="8"/>
  <c r="N4" i="8"/>
  <c r="M5" i="8"/>
  <c r="N5" i="8"/>
  <c r="M6" i="8"/>
  <c r="N6" i="8"/>
  <c r="M7" i="8"/>
  <c r="N7" i="8"/>
  <c r="N2" i="8"/>
  <c r="M2" i="8"/>
  <c r="K7" i="8"/>
  <c r="K2" i="8"/>
  <c r="K3" i="8"/>
  <c r="K5" i="8"/>
  <c r="K6" i="8"/>
  <c r="K4" i="8"/>
  <c r="AV10" i="12" l="1"/>
  <c r="AV12" i="12"/>
  <c r="AV24" i="12"/>
  <c r="AV11" i="12"/>
  <c r="AV25" i="12"/>
  <c r="AS25" i="12"/>
  <c r="F31" i="24"/>
  <c r="C19" i="23"/>
  <c r="I30" i="22"/>
  <c r="L16" i="22"/>
  <c r="C24" i="21"/>
  <c r="I34" i="20"/>
  <c r="C18" i="23"/>
  <c r="I16" i="22"/>
  <c r="C23" i="21"/>
  <c r="F34" i="20"/>
  <c r="C28" i="24"/>
  <c r="C17" i="23"/>
  <c r="C29" i="22"/>
  <c r="F16" i="22"/>
  <c r="F20" i="21"/>
  <c r="C34" i="20"/>
  <c r="R16" i="22"/>
  <c r="F30" i="24"/>
  <c r="C30" i="22"/>
  <c r="L17" i="22"/>
  <c r="C28" i="21"/>
  <c r="C26" i="21"/>
  <c r="C26" i="24"/>
  <c r="I28" i="22"/>
  <c r="C16" i="22"/>
  <c r="C20" i="21"/>
  <c r="I33" i="20"/>
  <c r="R25" i="22"/>
  <c r="O15" i="22"/>
  <c r="F18" i="21"/>
  <c r="C33" i="20"/>
  <c r="F19" i="22"/>
  <c r="L18" i="22"/>
  <c r="I34" i="21"/>
  <c r="F17" i="22"/>
  <c r="C25" i="24"/>
  <c r="I27" i="22"/>
  <c r="R15" i="22"/>
  <c r="I18" i="21"/>
  <c r="F33" i="20"/>
  <c r="C23" i="24"/>
  <c r="C16" i="24"/>
  <c r="O32" i="22"/>
  <c r="L31" i="22"/>
  <c r="O16" i="22"/>
  <c r="C15" i="21"/>
  <c r="C22" i="24"/>
  <c r="R24" i="22"/>
  <c r="L15" i="22"/>
  <c r="C18" i="21"/>
  <c r="I32" i="20"/>
  <c r="I29" i="20"/>
  <c r="F17" i="24"/>
  <c r="C33" i="22"/>
  <c r="F32" i="21"/>
  <c r="F31" i="22"/>
  <c r="C21" i="24"/>
  <c r="R23" i="22"/>
  <c r="I15" i="22"/>
  <c r="I17" i="21"/>
  <c r="F32" i="20"/>
  <c r="O19" i="22"/>
  <c r="L33" i="22"/>
  <c r="I18" i="22"/>
  <c r="C25" i="21"/>
  <c r="C20" i="24"/>
  <c r="O20" i="22"/>
  <c r="F15" i="22"/>
  <c r="F17" i="21"/>
  <c r="I31" i="20"/>
  <c r="O33" i="22"/>
  <c r="L19" i="22"/>
  <c r="C16" i="21"/>
  <c r="C16" i="20"/>
  <c r="F15" i="21"/>
  <c r="I31" i="22"/>
  <c r="C31" i="22"/>
  <c r="C19" i="24"/>
  <c r="L20" i="22"/>
  <c r="C15" i="22"/>
  <c r="I16" i="21"/>
  <c r="I30" i="20"/>
  <c r="F16" i="21"/>
  <c r="C17" i="20"/>
  <c r="I15" i="21"/>
  <c r="F15" i="20"/>
  <c r="I17" i="22"/>
  <c r="C21" i="23"/>
  <c r="F18" i="24"/>
  <c r="O31" i="22"/>
  <c r="F15" i="24"/>
  <c r="F16" i="24"/>
  <c r="F33" i="22"/>
  <c r="I15" i="20"/>
  <c r="C27" i="21"/>
  <c r="C20" i="23"/>
  <c r="C15" i="24"/>
  <c r="L32" i="22"/>
  <c r="F18" i="22"/>
  <c r="F34" i="21"/>
  <c r="C15" i="20"/>
  <c r="F32" i="22"/>
  <c r="R17" i="22"/>
  <c r="I33" i="21"/>
  <c r="C32" i="22"/>
  <c r="O17" i="22"/>
  <c r="F33" i="21"/>
  <c r="I32" i="21"/>
  <c r="C17" i="22"/>
  <c r="O30" i="22"/>
  <c r="AD18" i="14"/>
  <c r="U34" i="14"/>
  <c r="L34" i="14"/>
  <c r="F21" i="14"/>
  <c r="U33" i="14"/>
  <c r="I28" i="14"/>
  <c r="AA24" i="14"/>
  <c r="O16" i="14"/>
  <c r="O15" i="14"/>
  <c r="I27" i="14"/>
  <c r="AA25" i="14"/>
  <c r="F20" i="14"/>
  <c r="R22" i="14"/>
  <c r="R21" i="14"/>
  <c r="X16" i="14"/>
  <c r="I31" i="14"/>
  <c r="O18" i="14"/>
  <c r="R28" i="14"/>
  <c r="X17" i="14"/>
  <c r="AA28" i="14"/>
  <c r="F22" i="14"/>
  <c r="F24" i="14"/>
  <c r="F25" i="14"/>
  <c r="I32" i="14"/>
  <c r="O19" i="14"/>
  <c r="R29" i="14"/>
  <c r="X18" i="14"/>
  <c r="AD20" i="14"/>
  <c r="O24" i="14"/>
  <c r="X20" i="14"/>
  <c r="AD22" i="14"/>
  <c r="R24" i="14"/>
  <c r="I33" i="14"/>
  <c r="F27" i="14"/>
  <c r="L15" i="14"/>
  <c r="O25" i="14"/>
  <c r="R32" i="14"/>
  <c r="X21" i="14"/>
  <c r="AD23" i="14"/>
  <c r="F23" i="14"/>
  <c r="F26" i="14"/>
  <c r="X19" i="14"/>
  <c r="R31" i="14"/>
  <c r="F29" i="14"/>
  <c r="L16" i="14"/>
  <c r="O26" i="14"/>
  <c r="R33" i="14"/>
  <c r="X22" i="14"/>
  <c r="AD24" i="14"/>
  <c r="R23" i="14"/>
  <c r="AD21" i="14"/>
  <c r="F28" i="14"/>
  <c r="F30" i="14"/>
  <c r="L20" i="14"/>
  <c r="O27" i="14"/>
  <c r="R34" i="14"/>
  <c r="X23" i="14"/>
  <c r="AD25" i="14"/>
  <c r="O17" i="14"/>
  <c r="R30" i="14"/>
  <c r="F31" i="14"/>
  <c r="L21" i="14"/>
  <c r="O28" i="14"/>
  <c r="U15" i="14"/>
  <c r="X24" i="14"/>
  <c r="AD26" i="14"/>
  <c r="AA27" i="14"/>
  <c r="O20" i="14"/>
  <c r="I34" i="14"/>
  <c r="F32" i="14"/>
  <c r="L22" i="14"/>
  <c r="O29" i="14"/>
  <c r="U16" i="14"/>
  <c r="X25" i="14"/>
  <c r="AD27" i="14"/>
  <c r="X15" i="14"/>
  <c r="U17" i="14"/>
  <c r="X28" i="14"/>
  <c r="AD28" i="14"/>
  <c r="X30" i="14"/>
  <c r="L24" i="14"/>
  <c r="AA16" i="14"/>
  <c r="AA17" i="14"/>
  <c r="AA26" i="14"/>
  <c r="O30" i="14"/>
  <c r="AD29" i="14"/>
  <c r="O32" i="14"/>
  <c r="I19" i="14"/>
  <c r="O33" i="14"/>
  <c r="U20" i="14"/>
  <c r="L27" i="14"/>
  <c r="C29" i="14"/>
  <c r="L28" i="14"/>
  <c r="U22" i="14"/>
  <c r="F15" i="14"/>
  <c r="I22" i="14"/>
  <c r="L29" i="14"/>
  <c r="R16" i="14"/>
  <c r="U24" i="14"/>
  <c r="AA19" i="14"/>
  <c r="I29" i="14"/>
  <c r="L23" i="14"/>
  <c r="U18" i="14"/>
  <c r="I18" i="14"/>
  <c r="U19" i="14"/>
  <c r="L26" i="14"/>
  <c r="I20" i="14"/>
  <c r="U21" i="14"/>
  <c r="R15" i="14"/>
  <c r="AA18" i="14"/>
  <c r="F16" i="14"/>
  <c r="I23" i="14"/>
  <c r="L30" i="14"/>
  <c r="R17" i="14"/>
  <c r="U25" i="14"/>
  <c r="AA20" i="14"/>
  <c r="I30" i="14"/>
  <c r="I17" i="14"/>
  <c r="X29" i="14"/>
  <c r="L25" i="14"/>
  <c r="C31" i="14"/>
  <c r="C30" i="14"/>
  <c r="O34" i="14"/>
  <c r="I21" i="14"/>
  <c r="F17" i="14"/>
  <c r="I24" i="14"/>
  <c r="L31" i="14"/>
  <c r="R18" i="14"/>
  <c r="U26" i="14"/>
  <c r="AA21" i="14"/>
  <c r="I16" i="14"/>
  <c r="O31" i="14"/>
  <c r="F18" i="14"/>
  <c r="I25" i="14"/>
  <c r="L32" i="14"/>
  <c r="R19" i="14"/>
  <c r="U27" i="14"/>
  <c r="AA22" i="14"/>
  <c r="F19" i="14"/>
  <c r="I26" i="14"/>
  <c r="L33" i="14"/>
  <c r="R20" i="14"/>
  <c r="U32" i="14"/>
  <c r="AA23" i="14"/>
  <c r="AD30" i="14"/>
  <c r="AD31" i="14"/>
  <c r="AD32" i="14"/>
  <c r="AA29" i="14"/>
  <c r="AD33" i="14"/>
  <c r="X26" i="14"/>
  <c r="AA30" i="14"/>
  <c r="AD34" i="14"/>
  <c r="U23" i="14"/>
  <c r="X27" i="14"/>
  <c r="AA31" i="14"/>
  <c r="AA32" i="14"/>
  <c r="AA33" i="14"/>
  <c r="AA34" i="14"/>
  <c r="X31" i="14"/>
  <c r="AD15" i="14"/>
  <c r="X32" i="14"/>
  <c r="AD16" i="14"/>
  <c r="U28" i="14"/>
  <c r="F33" i="14"/>
  <c r="L17" i="14"/>
  <c r="O21" i="14"/>
  <c r="R25" i="14"/>
  <c r="U29" i="14"/>
  <c r="X33" i="14"/>
  <c r="AD17" i="14"/>
  <c r="F34" i="14"/>
  <c r="L18" i="14"/>
  <c r="O22" i="14"/>
  <c r="R26" i="14"/>
  <c r="U30" i="14"/>
  <c r="X34" i="14"/>
  <c r="AD34" i="24"/>
  <c r="R32" i="24"/>
  <c r="X27" i="24"/>
  <c r="L25" i="24"/>
  <c r="AD22" i="24"/>
  <c r="R20" i="24"/>
  <c r="X15" i="24"/>
  <c r="AD33" i="23"/>
  <c r="R31" i="23"/>
  <c r="F29" i="23"/>
  <c r="X26" i="23"/>
  <c r="L24" i="23"/>
  <c r="AD21" i="23"/>
  <c r="R19" i="23"/>
  <c r="F17" i="23"/>
  <c r="U30" i="22"/>
  <c r="AA25" i="22"/>
  <c r="O23" i="22"/>
  <c r="C21" i="22"/>
  <c r="U18" i="22"/>
  <c r="AA31" i="21"/>
  <c r="O29" i="21"/>
  <c r="U24" i="21"/>
  <c r="I22" i="21"/>
  <c r="AA19" i="21"/>
  <c r="O17" i="21"/>
  <c r="U33" i="20"/>
  <c r="AA28" i="20"/>
  <c r="O26" i="20"/>
  <c r="C24" i="20"/>
  <c r="U21" i="20"/>
  <c r="F19" i="20"/>
  <c r="X16" i="20"/>
  <c r="X26" i="21"/>
  <c r="L33" i="20"/>
  <c r="X23" i="20"/>
  <c r="AA18" i="20"/>
  <c r="C26" i="20"/>
  <c r="X30" i="20"/>
  <c r="O23" i="20"/>
  <c r="I21" i="20"/>
  <c r="O18" i="20"/>
  <c r="X25" i="24"/>
  <c r="O27" i="21"/>
  <c r="AA26" i="20"/>
  <c r="AA20" i="24"/>
  <c r="AA19" i="23"/>
  <c r="U23" i="22"/>
  <c r="U26" i="20"/>
  <c r="X24" i="21"/>
  <c r="X33" i="20"/>
  <c r="AA34" i="24"/>
  <c r="O32" i="24"/>
  <c r="C30" i="24"/>
  <c r="U27" i="24"/>
  <c r="I25" i="24"/>
  <c r="AA22" i="24"/>
  <c r="O20" i="24"/>
  <c r="C18" i="24"/>
  <c r="U15" i="24"/>
  <c r="AA33" i="23"/>
  <c r="O31" i="23"/>
  <c r="C29" i="23"/>
  <c r="U26" i="23"/>
  <c r="I24" i="23"/>
  <c r="AA21" i="23"/>
  <c r="O19" i="23"/>
  <c r="AD32" i="22"/>
  <c r="R30" i="22"/>
  <c r="F28" i="22"/>
  <c r="X25" i="22"/>
  <c r="L23" i="22"/>
  <c r="AD20" i="22"/>
  <c r="R18" i="22"/>
  <c r="X31" i="21"/>
  <c r="L29" i="21"/>
  <c r="AD26" i="21"/>
  <c r="R24" i="21"/>
  <c r="F22" i="21"/>
  <c r="X19" i="21"/>
  <c r="L17" i="21"/>
  <c r="R33" i="20"/>
  <c r="F31" i="20"/>
  <c r="X28" i="20"/>
  <c r="L26" i="20"/>
  <c r="AD23" i="20"/>
  <c r="R21" i="20"/>
  <c r="C19" i="20"/>
  <c r="U16" i="20"/>
  <c r="F29" i="21"/>
  <c r="F26" i="20"/>
  <c r="O16" i="20"/>
  <c r="O28" i="20"/>
  <c r="L16" i="20"/>
  <c r="I16" i="20"/>
  <c r="F16" i="20"/>
  <c r="X25" i="20"/>
  <c r="L32" i="21"/>
  <c r="AD31" i="23"/>
  <c r="L27" i="21"/>
  <c r="I33" i="22"/>
  <c r="U17" i="21"/>
  <c r="F27" i="21"/>
  <c r="X34" i="24"/>
  <c r="L32" i="24"/>
  <c r="AD29" i="24"/>
  <c r="R27" i="24"/>
  <c r="F25" i="24"/>
  <c r="X22" i="24"/>
  <c r="L20" i="24"/>
  <c r="AD17" i="24"/>
  <c r="R15" i="24"/>
  <c r="X33" i="23"/>
  <c r="L31" i="23"/>
  <c r="AD28" i="23"/>
  <c r="R26" i="23"/>
  <c r="F24" i="23"/>
  <c r="X21" i="23"/>
  <c r="L19" i="23"/>
  <c r="AD16" i="23"/>
  <c r="AA32" i="22"/>
  <c r="C28" i="22"/>
  <c r="U25" i="22"/>
  <c r="I23" i="22"/>
  <c r="AA20" i="22"/>
  <c r="O18" i="22"/>
  <c r="C34" i="21"/>
  <c r="U31" i="21"/>
  <c r="I29" i="21"/>
  <c r="AA26" i="21"/>
  <c r="O24" i="21"/>
  <c r="C22" i="21"/>
  <c r="U19" i="21"/>
  <c r="O33" i="20"/>
  <c r="C31" i="20"/>
  <c r="U28" i="20"/>
  <c r="I26" i="20"/>
  <c r="AA23" i="20"/>
  <c r="O21" i="20"/>
  <c r="AD18" i="20"/>
  <c r="R16" i="20"/>
  <c r="AD21" i="21"/>
  <c r="AD30" i="20"/>
  <c r="L21" i="20"/>
  <c r="AA30" i="20"/>
  <c r="F21" i="20"/>
  <c r="AD25" i="20"/>
  <c r="AD20" i="20"/>
  <c r="F28" i="20"/>
  <c r="AA20" i="20"/>
  <c r="R27" i="21"/>
  <c r="F15" i="23"/>
  <c r="O21" i="22"/>
  <c r="O15" i="21"/>
  <c r="U25" i="24"/>
  <c r="U24" i="23"/>
  <c r="AD30" i="22"/>
  <c r="R22" i="21"/>
  <c r="AD21" i="20"/>
  <c r="R24" i="23"/>
  <c r="AD16" i="20"/>
  <c r="AD28" i="20"/>
  <c r="U34" i="24"/>
  <c r="I32" i="24"/>
  <c r="AA29" i="24"/>
  <c r="O27" i="24"/>
  <c r="U22" i="24"/>
  <c r="I20" i="24"/>
  <c r="AA17" i="24"/>
  <c r="O15" i="24"/>
  <c r="U33" i="23"/>
  <c r="I31" i="23"/>
  <c r="AA28" i="23"/>
  <c r="O26" i="23"/>
  <c r="C24" i="23"/>
  <c r="U21" i="23"/>
  <c r="I19" i="23"/>
  <c r="AA16" i="23"/>
  <c r="X32" i="22"/>
  <c r="L30" i="22"/>
  <c r="AD27" i="22"/>
  <c r="F23" i="22"/>
  <c r="X20" i="22"/>
  <c r="AD15" i="22"/>
  <c r="AD33" i="21"/>
  <c r="R31" i="21"/>
  <c r="L24" i="21"/>
  <c r="R19" i="21"/>
  <c r="R28" i="20"/>
  <c r="U23" i="20"/>
  <c r="R23" i="20"/>
  <c r="L23" i="20"/>
  <c r="I17" i="20"/>
  <c r="R17" i="23"/>
  <c r="AD24" i="21"/>
  <c r="O22" i="21"/>
  <c r="AA33" i="20"/>
  <c r="AA21" i="20"/>
  <c r="R34" i="24"/>
  <c r="F32" i="24"/>
  <c r="X29" i="24"/>
  <c r="L27" i="24"/>
  <c r="AD24" i="24"/>
  <c r="R22" i="24"/>
  <c r="F20" i="24"/>
  <c r="X17" i="24"/>
  <c r="L15" i="24"/>
  <c r="R33" i="23"/>
  <c r="F31" i="23"/>
  <c r="X28" i="23"/>
  <c r="L26" i="23"/>
  <c r="AD23" i="23"/>
  <c r="R21" i="23"/>
  <c r="F19" i="23"/>
  <c r="X16" i="23"/>
  <c r="U32" i="22"/>
  <c r="AA27" i="22"/>
  <c r="O25" i="22"/>
  <c r="C23" i="22"/>
  <c r="U20" i="22"/>
  <c r="AA15" i="22"/>
  <c r="AA33" i="21"/>
  <c r="O31" i="21"/>
  <c r="C29" i="21"/>
  <c r="U26" i="21"/>
  <c r="I24" i="21"/>
  <c r="AA21" i="21"/>
  <c r="O19" i="21"/>
  <c r="C17" i="21"/>
  <c r="X18" i="20"/>
  <c r="C21" i="20"/>
  <c r="F19" i="21"/>
  <c r="R24" i="20"/>
  <c r="AA23" i="22"/>
  <c r="L24" i="20"/>
  <c r="C26" i="22"/>
  <c r="O34" i="24"/>
  <c r="C32" i="24"/>
  <c r="U29" i="24"/>
  <c r="I27" i="24"/>
  <c r="AA24" i="24"/>
  <c r="O22" i="24"/>
  <c r="U17" i="24"/>
  <c r="I15" i="24"/>
  <c r="O33" i="23"/>
  <c r="C31" i="23"/>
  <c r="U28" i="23"/>
  <c r="I26" i="23"/>
  <c r="AA23" i="23"/>
  <c r="O21" i="23"/>
  <c r="U16" i="23"/>
  <c r="AD34" i="22"/>
  <c r="R32" i="22"/>
  <c r="F30" i="22"/>
  <c r="X27" i="22"/>
  <c r="L25" i="22"/>
  <c r="AD22" i="22"/>
  <c r="R20" i="22"/>
  <c r="X15" i="22"/>
  <c r="X33" i="21"/>
  <c r="L31" i="21"/>
  <c r="AD28" i="21"/>
  <c r="R26" i="21"/>
  <c r="F24" i="21"/>
  <c r="X21" i="21"/>
  <c r="L19" i="21"/>
  <c r="AD16" i="21"/>
  <c r="L28" i="20"/>
  <c r="U18" i="20"/>
  <c r="X16" i="21"/>
  <c r="AD26" i="20"/>
  <c r="AD19" i="23"/>
  <c r="AD18" i="22"/>
  <c r="X19" i="23"/>
  <c r="L34" i="24"/>
  <c r="AD31" i="24"/>
  <c r="R29" i="24"/>
  <c r="F27" i="24"/>
  <c r="X24" i="24"/>
  <c r="L22" i="24"/>
  <c r="AD19" i="24"/>
  <c r="R17" i="24"/>
  <c r="L33" i="23"/>
  <c r="AD30" i="23"/>
  <c r="R28" i="23"/>
  <c r="F26" i="23"/>
  <c r="X23" i="23"/>
  <c r="L21" i="23"/>
  <c r="AD18" i="23"/>
  <c r="R16" i="23"/>
  <c r="AA34" i="22"/>
  <c r="U27" i="22"/>
  <c r="I25" i="22"/>
  <c r="AA22" i="22"/>
  <c r="C18" i="22"/>
  <c r="U15" i="22"/>
  <c r="U33" i="21"/>
  <c r="I31" i="21"/>
  <c r="AA28" i="21"/>
  <c r="O26" i="21"/>
  <c r="U21" i="21"/>
  <c r="I19" i="21"/>
  <c r="AA16" i="21"/>
  <c r="U30" i="20"/>
  <c r="I28" i="20"/>
  <c r="AA25" i="20"/>
  <c r="R18" i="20"/>
  <c r="AD32" i="20"/>
  <c r="AD17" i="21"/>
  <c r="L22" i="23"/>
  <c r="I20" i="21"/>
  <c r="AD15" i="24"/>
  <c r="I34" i="24"/>
  <c r="AA31" i="24"/>
  <c r="O29" i="24"/>
  <c r="C27" i="24"/>
  <c r="U24" i="24"/>
  <c r="I22" i="24"/>
  <c r="AA19" i="24"/>
  <c r="O17" i="24"/>
  <c r="I33" i="23"/>
  <c r="AA30" i="23"/>
  <c r="O28" i="23"/>
  <c r="C26" i="23"/>
  <c r="U23" i="23"/>
  <c r="I21" i="23"/>
  <c r="AA18" i="23"/>
  <c r="O16" i="23"/>
  <c r="X34" i="22"/>
  <c r="AD29" i="22"/>
  <c r="R27" i="22"/>
  <c r="F25" i="22"/>
  <c r="X22" i="22"/>
  <c r="AD17" i="22"/>
  <c r="R33" i="21"/>
  <c r="F31" i="21"/>
  <c r="X28" i="21"/>
  <c r="L26" i="21"/>
  <c r="AD23" i="21"/>
  <c r="R21" i="21"/>
  <c r="R30" i="20"/>
  <c r="AD32" i="24"/>
  <c r="O29" i="23"/>
  <c r="I21" i="22"/>
  <c r="AA16" i="20"/>
  <c r="F34" i="24"/>
  <c r="X31" i="24"/>
  <c r="L29" i="24"/>
  <c r="AD26" i="24"/>
  <c r="R24" i="24"/>
  <c r="F22" i="24"/>
  <c r="X19" i="24"/>
  <c r="L17" i="24"/>
  <c r="F33" i="23"/>
  <c r="X30" i="23"/>
  <c r="L28" i="23"/>
  <c r="AD25" i="23"/>
  <c r="R23" i="23"/>
  <c r="F21" i="23"/>
  <c r="X18" i="23"/>
  <c r="L16" i="23"/>
  <c r="U34" i="22"/>
  <c r="I32" i="22"/>
  <c r="AA29" i="22"/>
  <c r="O27" i="22"/>
  <c r="C25" i="22"/>
  <c r="U22" i="22"/>
  <c r="I20" i="22"/>
  <c r="AA17" i="22"/>
  <c r="O33" i="21"/>
  <c r="C31" i="21"/>
  <c r="U28" i="21"/>
  <c r="I26" i="21"/>
  <c r="AA23" i="21"/>
  <c r="O21" i="21"/>
  <c r="C19" i="21"/>
  <c r="U16" i="21"/>
  <c r="AA32" i="20"/>
  <c r="O30" i="20"/>
  <c r="C28" i="20"/>
  <c r="U25" i="20"/>
  <c r="I23" i="20"/>
  <c r="X20" i="20"/>
  <c r="L18" i="20"/>
  <c r="AD15" i="20"/>
  <c r="X15" i="20"/>
  <c r="L16" i="21"/>
  <c r="L25" i="20"/>
  <c r="L28" i="24"/>
  <c r="L27" i="23"/>
  <c r="AA28" i="22"/>
  <c r="U15" i="21"/>
  <c r="X28" i="22"/>
  <c r="R15" i="21"/>
  <c r="L23" i="24"/>
  <c r="AA29" i="21"/>
  <c r="R19" i="20"/>
  <c r="O18" i="24"/>
  <c r="I22" i="23"/>
  <c r="X23" i="22"/>
  <c r="AD26" i="23"/>
  <c r="AA24" i="21"/>
  <c r="C29" i="20"/>
  <c r="AD31" i="21"/>
  <c r="R26" i="20"/>
  <c r="C34" i="24"/>
  <c r="U31" i="24"/>
  <c r="I29" i="24"/>
  <c r="AA26" i="24"/>
  <c r="O24" i="24"/>
  <c r="U19" i="24"/>
  <c r="I17" i="24"/>
  <c r="C33" i="23"/>
  <c r="U30" i="23"/>
  <c r="I28" i="23"/>
  <c r="AA25" i="23"/>
  <c r="O23" i="23"/>
  <c r="U18" i="23"/>
  <c r="I16" i="23"/>
  <c r="R34" i="22"/>
  <c r="X29" i="22"/>
  <c r="L27" i="22"/>
  <c r="AD24" i="22"/>
  <c r="R22" i="22"/>
  <c r="F20" i="22"/>
  <c r="X17" i="22"/>
  <c r="L33" i="21"/>
  <c r="AD30" i="21"/>
  <c r="R28" i="21"/>
  <c r="F26" i="21"/>
  <c r="X23" i="21"/>
  <c r="L21" i="21"/>
  <c r="AD18" i="21"/>
  <c r="R16" i="21"/>
  <c r="X32" i="20"/>
  <c r="L30" i="20"/>
  <c r="AD27" i="20"/>
  <c r="R25" i="20"/>
  <c r="F23" i="20"/>
  <c r="U20" i="20"/>
  <c r="I18" i="20"/>
  <c r="AA15" i="20"/>
  <c r="R23" i="21"/>
  <c r="R32" i="20"/>
  <c r="AD22" i="20"/>
  <c r="U15" i="20"/>
  <c r="X18" i="24"/>
  <c r="R22" i="23"/>
  <c r="I19" i="22"/>
  <c r="AA22" i="21"/>
  <c r="X19" i="20"/>
  <c r="X22" i="21"/>
  <c r="R18" i="24"/>
  <c r="U28" i="22"/>
  <c r="U22" i="21"/>
  <c r="C22" i="20"/>
  <c r="C15" i="23"/>
  <c r="AD33" i="20"/>
  <c r="AA18" i="22"/>
  <c r="R17" i="21"/>
  <c r="AD33" i="24"/>
  <c r="R31" i="24"/>
  <c r="F29" i="24"/>
  <c r="X26" i="24"/>
  <c r="L24" i="24"/>
  <c r="AD21" i="24"/>
  <c r="R19" i="24"/>
  <c r="AD32" i="23"/>
  <c r="R30" i="23"/>
  <c r="F28" i="23"/>
  <c r="X25" i="23"/>
  <c r="L23" i="23"/>
  <c r="AD20" i="23"/>
  <c r="R18" i="23"/>
  <c r="F16" i="23"/>
  <c r="O34" i="22"/>
  <c r="U29" i="22"/>
  <c r="AA24" i="22"/>
  <c r="O22" i="22"/>
  <c r="C20" i="22"/>
  <c r="U17" i="22"/>
  <c r="AA30" i="21"/>
  <c r="O28" i="21"/>
  <c r="U23" i="21"/>
  <c r="I21" i="21"/>
  <c r="AA18" i="21"/>
  <c r="O16" i="21"/>
  <c r="U32" i="20"/>
  <c r="AA27" i="20"/>
  <c r="O25" i="20"/>
  <c r="C23" i="20"/>
  <c r="R20" i="20"/>
  <c r="F18" i="20"/>
  <c r="X18" i="21"/>
  <c r="X27" i="20"/>
  <c r="C18" i="20"/>
  <c r="L16" i="24"/>
  <c r="L15" i="23"/>
  <c r="U27" i="21"/>
  <c r="C27" i="20"/>
  <c r="X31" i="20"/>
  <c r="R30" i="24"/>
  <c r="AA33" i="24"/>
  <c r="O31" i="24"/>
  <c r="C29" i="24"/>
  <c r="U26" i="24"/>
  <c r="I24" i="24"/>
  <c r="AA21" i="24"/>
  <c r="O19" i="24"/>
  <c r="C17" i="24"/>
  <c r="AA32" i="23"/>
  <c r="O30" i="23"/>
  <c r="C28" i="23"/>
  <c r="U25" i="23"/>
  <c r="I23" i="23"/>
  <c r="AA20" i="23"/>
  <c r="O18" i="23"/>
  <c r="C16" i="23"/>
  <c r="L34" i="22"/>
  <c r="AD31" i="22"/>
  <c r="R29" i="22"/>
  <c r="F27" i="22"/>
  <c r="X24" i="22"/>
  <c r="L22" i="22"/>
  <c r="AD19" i="22"/>
  <c r="X30" i="21"/>
  <c r="L28" i="21"/>
  <c r="AD25" i="21"/>
  <c r="F21" i="21"/>
  <c r="AD34" i="20"/>
  <c r="F30" i="20"/>
  <c r="O20" i="20"/>
  <c r="X30" i="24"/>
  <c r="C24" i="22"/>
  <c r="I25" i="21"/>
  <c r="I22" i="20"/>
  <c r="R21" i="22"/>
  <c r="O30" i="24"/>
  <c r="C27" i="23"/>
  <c r="R28" i="22"/>
  <c r="F34" i="23"/>
  <c r="U29" i="21"/>
  <c r="X33" i="24"/>
  <c r="L31" i="24"/>
  <c r="AD28" i="24"/>
  <c r="R26" i="24"/>
  <c r="F24" i="24"/>
  <c r="X21" i="24"/>
  <c r="L19" i="24"/>
  <c r="AD16" i="24"/>
  <c r="X32" i="23"/>
  <c r="L30" i="23"/>
  <c r="AD27" i="23"/>
  <c r="R25" i="23"/>
  <c r="F23" i="23"/>
  <c r="X20" i="23"/>
  <c r="L18" i="23"/>
  <c r="AD15" i="23"/>
  <c r="I34" i="22"/>
  <c r="AA31" i="22"/>
  <c r="O29" i="22"/>
  <c r="C27" i="22"/>
  <c r="U24" i="22"/>
  <c r="I22" i="22"/>
  <c r="AA19" i="22"/>
  <c r="C33" i="21"/>
  <c r="U30" i="21"/>
  <c r="I28" i="21"/>
  <c r="AA25" i="21"/>
  <c r="O23" i="21"/>
  <c r="C21" i="21"/>
  <c r="U18" i="21"/>
  <c r="AA34" i="20"/>
  <c r="O32" i="20"/>
  <c r="C30" i="20"/>
  <c r="U27" i="20"/>
  <c r="I25" i="20"/>
  <c r="AA22" i="20"/>
  <c r="L20" i="20"/>
  <c r="AD17" i="20"/>
  <c r="R15" i="20"/>
  <c r="AA17" i="20"/>
  <c r="U29" i="20"/>
  <c r="AD25" i="24"/>
  <c r="AD24" i="23"/>
  <c r="C30" i="21"/>
  <c r="AA31" i="20"/>
  <c r="L20" i="21"/>
  <c r="F28" i="24"/>
  <c r="F17" i="20"/>
  <c r="R34" i="21"/>
  <c r="F29" i="20"/>
  <c r="F22" i="23"/>
  <c r="L19" i="20"/>
  <c r="X30" i="22"/>
  <c r="X21" i="20"/>
  <c r="U33" i="24"/>
  <c r="I31" i="24"/>
  <c r="AA28" i="24"/>
  <c r="O26" i="24"/>
  <c r="C24" i="24"/>
  <c r="U21" i="24"/>
  <c r="I19" i="24"/>
  <c r="AA16" i="24"/>
  <c r="U32" i="23"/>
  <c r="I30" i="23"/>
  <c r="AA27" i="23"/>
  <c r="O25" i="23"/>
  <c r="C23" i="23"/>
  <c r="U20" i="23"/>
  <c r="I18" i="23"/>
  <c r="AA15" i="23"/>
  <c r="F34" i="22"/>
  <c r="X31" i="22"/>
  <c r="L29" i="22"/>
  <c r="AD26" i="22"/>
  <c r="F22" i="22"/>
  <c r="X19" i="22"/>
  <c r="AD32" i="21"/>
  <c r="R30" i="21"/>
  <c r="F28" i="21"/>
  <c r="X25" i="21"/>
  <c r="L23" i="21"/>
  <c r="AD20" i="21"/>
  <c r="R18" i="21"/>
  <c r="X34" i="20"/>
  <c r="L32" i="20"/>
  <c r="AD29" i="20"/>
  <c r="R27" i="20"/>
  <c r="F25" i="20"/>
  <c r="X22" i="20"/>
  <c r="I20" i="20"/>
  <c r="O15" i="20"/>
  <c r="AA24" i="20"/>
  <c r="F21" i="24"/>
  <c r="O26" i="22"/>
  <c r="L26" i="22"/>
  <c r="F22" i="20"/>
  <c r="F27" i="23"/>
  <c r="AA17" i="21"/>
  <c r="R33" i="24"/>
  <c r="X28" i="24"/>
  <c r="L26" i="24"/>
  <c r="AD23" i="24"/>
  <c r="R21" i="24"/>
  <c r="F19" i="24"/>
  <c r="X16" i="24"/>
  <c r="AD34" i="23"/>
  <c r="R32" i="23"/>
  <c r="F30" i="23"/>
  <c r="X27" i="23"/>
  <c r="L25" i="23"/>
  <c r="AD22" i="23"/>
  <c r="R20" i="23"/>
  <c r="F18" i="23"/>
  <c r="X15" i="23"/>
  <c r="C34" i="22"/>
  <c r="U31" i="22"/>
  <c r="I29" i="22"/>
  <c r="AA26" i="22"/>
  <c r="O24" i="22"/>
  <c r="C22" i="22"/>
  <c r="U19" i="22"/>
  <c r="AA32" i="21"/>
  <c r="O30" i="21"/>
  <c r="U25" i="21"/>
  <c r="I23" i="21"/>
  <c r="AA20" i="21"/>
  <c r="O18" i="21"/>
  <c r="U34" i="20"/>
  <c r="AA29" i="20"/>
  <c r="O27" i="20"/>
  <c r="C25" i="20"/>
  <c r="U22" i="20"/>
  <c r="F20" i="20"/>
  <c r="X17" i="20"/>
  <c r="L15" i="20"/>
  <c r="I27" i="20"/>
  <c r="X29" i="23"/>
  <c r="X17" i="23"/>
  <c r="AA16" i="22"/>
  <c r="L17" i="20"/>
  <c r="L29" i="20"/>
  <c r="L34" i="23"/>
  <c r="O33" i="24"/>
  <c r="C31" i="24"/>
  <c r="U28" i="24"/>
  <c r="I26" i="24"/>
  <c r="AA23" i="24"/>
  <c r="O21" i="24"/>
  <c r="U16" i="24"/>
  <c r="AA34" i="23"/>
  <c r="O32" i="23"/>
  <c r="C30" i="23"/>
  <c r="U27" i="23"/>
  <c r="I25" i="23"/>
  <c r="AA22" i="23"/>
  <c r="O20" i="23"/>
  <c r="U15" i="23"/>
  <c r="AD33" i="22"/>
  <c r="R31" i="22"/>
  <c r="F29" i="22"/>
  <c r="X26" i="22"/>
  <c r="L24" i="22"/>
  <c r="AD21" i="22"/>
  <c r="R19" i="22"/>
  <c r="X32" i="21"/>
  <c r="L30" i="21"/>
  <c r="AD27" i="21"/>
  <c r="R25" i="21"/>
  <c r="F23" i="21"/>
  <c r="X20" i="21"/>
  <c r="L18" i="21"/>
  <c r="AD15" i="21"/>
  <c r="R34" i="20"/>
  <c r="X29" i="20"/>
  <c r="L27" i="20"/>
  <c r="AD24" i="20"/>
  <c r="R22" i="20"/>
  <c r="C20" i="20"/>
  <c r="U17" i="20"/>
  <c r="AD19" i="20"/>
  <c r="R23" i="24"/>
  <c r="AA34" i="21"/>
  <c r="O29" i="20"/>
  <c r="X16" i="22"/>
  <c r="U19" i="20"/>
  <c r="X24" i="23"/>
  <c r="U16" i="22"/>
  <c r="O24" i="20"/>
  <c r="L33" i="24"/>
  <c r="AD30" i="24"/>
  <c r="R28" i="24"/>
  <c r="F26" i="24"/>
  <c r="X23" i="24"/>
  <c r="L21" i="24"/>
  <c r="AD18" i="24"/>
  <c r="R16" i="24"/>
  <c r="X34" i="23"/>
  <c r="L32" i="23"/>
  <c r="AD29" i="23"/>
  <c r="R27" i="23"/>
  <c r="F25" i="23"/>
  <c r="X22" i="23"/>
  <c r="L20" i="23"/>
  <c r="AD17" i="23"/>
  <c r="R15" i="23"/>
  <c r="AA33" i="22"/>
  <c r="U26" i="22"/>
  <c r="I24" i="22"/>
  <c r="AA21" i="22"/>
  <c r="U32" i="21"/>
  <c r="I30" i="21"/>
  <c r="AA27" i="21"/>
  <c r="O25" i="21"/>
  <c r="U20" i="21"/>
  <c r="AA15" i="21"/>
  <c r="O34" i="20"/>
  <c r="C32" i="20"/>
  <c r="O22" i="20"/>
  <c r="R17" i="20"/>
  <c r="R34" i="23"/>
  <c r="U33" i="22"/>
  <c r="O32" i="21"/>
  <c r="U24" i="20"/>
  <c r="F25" i="21"/>
  <c r="I26" i="22"/>
  <c r="U34" i="21"/>
  <c r="I34" i="23"/>
  <c r="O17" i="23"/>
  <c r="L21" i="22"/>
  <c r="L15" i="21"/>
  <c r="X31" i="23"/>
  <c r="O34" i="21"/>
  <c r="F21" i="22"/>
  <c r="F24" i="20"/>
  <c r="I33" i="24"/>
  <c r="AA30" i="24"/>
  <c r="O28" i="24"/>
  <c r="U23" i="24"/>
  <c r="I21" i="24"/>
  <c r="AA18" i="24"/>
  <c r="O16" i="24"/>
  <c r="U34" i="23"/>
  <c r="I32" i="23"/>
  <c r="AA29" i="23"/>
  <c r="O27" i="23"/>
  <c r="C25" i="23"/>
  <c r="U22" i="23"/>
  <c r="I20" i="23"/>
  <c r="AA17" i="23"/>
  <c r="O15" i="23"/>
  <c r="X33" i="22"/>
  <c r="AD28" i="22"/>
  <c r="R26" i="22"/>
  <c r="F24" i="22"/>
  <c r="X21" i="22"/>
  <c r="AD16" i="22"/>
  <c r="AD34" i="21"/>
  <c r="R32" i="21"/>
  <c r="F30" i="21"/>
  <c r="X27" i="21"/>
  <c r="L25" i="21"/>
  <c r="AD22" i="21"/>
  <c r="R20" i="21"/>
  <c r="X15" i="21"/>
  <c r="L34" i="20"/>
  <c r="AD31" i="20"/>
  <c r="R29" i="20"/>
  <c r="F27" i="20"/>
  <c r="X24" i="20"/>
  <c r="L22" i="20"/>
  <c r="AA19" i="20"/>
  <c r="O17" i="20"/>
  <c r="F33" i="24"/>
  <c r="F32" i="23"/>
  <c r="F20" i="23"/>
  <c r="U21" i="22"/>
  <c r="O20" i="21"/>
  <c r="AD29" i="21"/>
  <c r="AD20" i="24"/>
  <c r="C19" i="22"/>
  <c r="U31" i="20"/>
  <c r="AA31" i="23"/>
  <c r="X17" i="21"/>
  <c r="L28" i="22"/>
  <c r="L31" i="20"/>
  <c r="C33" i="24"/>
  <c r="U30" i="24"/>
  <c r="I28" i="24"/>
  <c r="AA25" i="24"/>
  <c r="O23" i="24"/>
  <c r="U18" i="24"/>
  <c r="I16" i="24"/>
  <c r="O34" i="23"/>
  <c r="C32" i="23"/>
  <c r="U29" i="23"/>
  <c r="I27" i="23"/>
  <c r="AA24" i="23"/>
  <c r="O22" i="23"/>
  <c r="U17" i="23"/>
  <c r="I15" i="23"/>
  <c r="R33" i="22"/>
  <c r="AD23" i="22"/>
  <c r="X34" i="21"/>
  <c r="R29" i="23"/>
  <c r="F26" i="22"/>
  <c r="O19" i="20"/>
  <c r="L17" i="23"/>
  <c r="R29" i="21"/>
  <c r="I23" i="24"/>
  <c r="R31" i="20"/>
  <c r="O28" i="22"/>
  <c r="I24" i="20"/>
  <c r="L34" i="21"/>
  <c r="AA32" i="24"/>
  <c r="X29" i="21"/>
  <c r="X26" i="20"/>
  <c r="C32" i="21"/>
  <c r="X18" i="22"/>
  <c r="I19" i="20"/>
  <c r="X32" i="24"/>
  <c r="L30" i="24"/>
  <c r="AD27" i="24"/>
  <c r="R25" i="24"/>
  <c r="F23" i="24"/>
  <c r="X20" i="24"/>
  <c r="L18" i="24"/>
  <c r="L29" i="23"/>
  <c r="AA30" i="22"/>
  <c r="I27" i="21"/>
  <c r="O31" i="20"/>
  <c r="L22" i="21"/>
  <c r="U32" i="24"/>
  <c r="I30" i="24"/>
  <c r="AA27" i="24"/>
  <c r="O25" i="24"/>
  <c r="U20" i="24"/>
  <c r="I18" i="24"/>
  <c r="AA15" i="24"/>
  <c r="C34" i="23"/>
  <c r="U31" i="23"/>
  <c r="I29" i="23"/>
  <c r="AA26" i="23"/>
  <c r="O24" i="23"/>
  <c r="C22" i="23"/>
  <c r="U19" i="23"/>
  <c r="I17" i="23"/>
  <c r="AD25" i="22"/>
  <c r="AD19" i="21"/>
  <c r="C32" i="14"/>
  <c r="I15" i="14"/>
  <c r="L19" i="14"/>
  <c r="O23" i="14"/>
  <c r="R27" i="14"/>
  <c r="U31" i="14"/>
  <c r="AA15" i="14"/>
  <c r="AD19" i="14"/>
  <c r="C17" i="14"/>
  <c r="C20" i="14"/>
  <c r="C23" i="14"/>
  <c r="C26" i="14"/>
  <c r="C33" i="14"/>
  <c r="C15" i="14"/>
  <c r="C18" i="14"/>
  <c r="AV13" i="12"/>
  <c r="AV14" i="12"/>
  <c r="AS15" i="12"/>
  <c r="AV15" i="12"/>
  <c r="AV16" i="12"/>
  <c r="AS16" i="12"/>
  <c r="AV17" i="12"/>
  <c r="AV18" i="12"/>
  <c r="C16" i="14"/>
  <c r="C19" i="14"/>
  <c r="C22" i="14"/>
  <c r="C25" i="14"/>
  <c r="C28" i="14"/>
  <c r="AV19" i="12"/>
  <c r="AV20" i="12"/>
  <c r="AV23" i="12"/>
  <c r="AV21" i="12"/>
  <c r="AV22" i="12"/>
  <c r="C24" i="14"/>
  <c r="C34" i="14"/>
  <c r="C21" i="14"/>
  <c r="C27" i="14"/>
  <c r="AS23" i="12"/>
  <c r="AS10" i="12"/>
  <c r="AS11" i="12"/>
  <c r="AS12" i="12"/>
  <c r="AS13" i="12"/>
  <c r="AS14" i="12"/>
  <c r="AS17" i="12"/>
  <c r="AS18" i="12"/>
  <c r="AS19" i="12"/>
  <c r="AS20" i="12"/>
  <c r="AS21" i="12"/>
  <c r="AS22" i="12"/>
  <c r="AS24" i="12"/>
  <c r="AP25" i="12"/>
  <c r="AP24" i="12"/>
  <c r="AP23" i="12"/>
  <c r="AP22" i="12"/>
  <c r="AM25" i="12"/>
  <c r="AM21" i="12"/>
  <c r="AM20" i="12"/>
  <c r="AM19" i="12"/>
  <c r="AP21" i="12"/>
  <c r="AP20" i="12"/>
  <c r="AP19" i="12"/>
  <c r="AP18" i="12"/>
  <c r="AP17" i="12"/>
  <c r="AP16" i="12"/>
  <c r="AP15" i="12"/>
  <c r="AP14" i="12"/>
  <c r="AP13" i="12"/>
  <c r="AP12" i="12"/>
  <c r="AP11" i="12"/>
  <c r="AP10" i="12"/>
  <c r="AM24" i="12"/>
  <c r="AM23" i="12"/>
  <c r="AM22" i="12"/>
  <c r="AM18" i="12"/>
  <c r="AM17" i="12"/>
  <c r="AM16" i="12"/>
  <c r="AM15" i="12"/>
  <c r="AM14" i="12"/>
  <c r="AM13" i="12"/>
  <c r="AM12" i="12"/>
  <c r="AM11" i="12"/>
  <c r="AM10" i="12"/>
  <c r="AJ12" i="12"/>
  <c r="AD25" i="12"/>
  <c r="AG23" i="12"/>
  <c r="AG24" i="12"/>
  <c r="AG25" i="12"/>
  <c r="AD23" i="12"/>
  <c r="AJ10" i="12"/>
  <c r="AD24" i="12"/>
  <c r="AJ11" i="12"/>
  <c r="AG10" i="12"/>
  <c r="AJ13" i="12"/>
  <c r="AG11" i="12"/>
  <c r="AJ14" i="12"/>
  <c r="AG12" i="12"/>
  <c r="AJ15" i="12"/>
  <c r="AG13" i="12"/>
  <c r="AJ23" i="12"/>
  <c r="AG14" i="12"/>
  <c r="AJ24" i="12"/>
  <c r="AG15" i="12"/>
  <c r="AJ25" i="12"/>
  <c r="AG17" i="12"/>
  <c r="AD20" i="12"/>
  <c r="AG18" i="12"/>
  <c r="AG19" i="12"/>
  <c r="AD12" i="12"/>
  <c r="AG20" i="12"/>
  <c r="AJ16" i="12"/>
  <c r="AD22" i="12"/>
  <c r="AD11" i="12"/>
  <c r="AD13" i="12"/>
  <c r="AG21" i="12"/>
  <c r="AJ17" i="12"/>
  <c r="AG22" i="12"/>
  <c r="AJ18" i="12"/>
  <c r="AD15" i="12"/>
  <c r="AJ19" i="12"/>
  <c r="AJ20" i="12"/>
  <c r="AD14" i="12"/>
  <c r="AD16" i="12"/>
  <c r="AD17" i="12"/>
  <c r="AJ21" i="12"/>
  <c r="AJ22" i="12"/>
  <c r="AD10" i="12"/>
  <c r="AD18" i="12"/>
  <c r="AD19" i="12"/>
  <c r="AG16" i="12"/>
  <c r="AD21" i="12"/>
  <c r="AA19" i="12"/>
  <c r="AA22" i="12"/>
  <c r="AA10" i="12"/>
  <c r="AA11" i="12"/>
  <c r="AA12" i="12"/>
  <c r="AA23" i="12"/>
  <c r="AA24" i="12"/>
  <c r="AA25" i="12"/>
  <c r="AA13" i="12"/>
  <c r="AA14" i="12"/>
  <c r="X22" i="12"/>
  <c r="AA15" i="12"/>
  <c r="AA16" i="12"/>
  <c r="AA17" i="12"/>
  <c r="AA18" i="12"/>
  <c r="AA20" i="12"/>
  <c r="AA21" i="12"/>
  <c r="X15" i="12"/>
  <c r="X16" i="12"/>
  <c r="X17" i="12"/>
  <c r="X18" i="12"/>
  <c r="X19" i="12"/>
  <c r="X20" i="12"/>
  <c r="X21" i="12"/>
  <c r="X10" i="12"/>
  <c r="U25" i="12"/>
  <c r="X11" i="12"/>
  <c r="X23" i="12"/>
  <c r="X12" i="12"/>
  <c r="X24" i="12"/>
  <c r="X13" i="12"/>
  <c r="X25" i="12"/>
  <c r="X14" i="12"/>
  <c r="O10" i="12"/>
  <c r="O21" i="12"/>
  <c r="O11" i="12"/>
  <c r="O12" i="12"/>
  <c r="O13" i="12"/>
  <c r="O15" i="12"/>
  <c r="O22" i="12"/>
  <c r="O24" i="12"/>
  <c r="O25" i="12"/>
  <c r="U11" i="12"/>
  <c r="U13" i="12"/>
  <c r="O18" i="12"/>
  <c r="U14" i="12"/>
  <c r="O19" i="12"/>
  <c r="U15" i="12"/>
  <c r="O20" i="12"/>
  <c r="U16" i="12"/>
  <c r="U17" i="12"/>
  <c r="U18" i="12"/>
  <c r="O23" i="12"/>
  <c r="U19" i="12"/>
  <c r="U20" i="12"/>
  <c r="U21" i="12"/>
  <c r="O14" i="12"/>
  <c r="U10" i="12"/>
  <c r="U22" i="12"/>
  <c r="U23" i="12"/>
  <c r="O16" i="12"/>
  <c r="U12" i="12"/>
  <c r="U24" i="12"/>
  <c r="O17" i="12"/>
  <c r="R18" i="12"/>
  <c r="L12" i="12"/>
  <c r="L24" i="12"/>
  <c r="R23" i="12"/>
  <c r="L13" i="12"/>
  <c r="L25" i="12"/>
  <c r="R22" i="12"/>
  <c r="L14" i="12"/>
  <c r="R10" i="12"/>
  <c r="R21" i="12"/>
  <c r="L15" i="12"/>
  <c r="R11" i="12"/>
  <c r="R20" i="12"/>
  <c r="L16" i="12"/>
  <c r="C24" i="12"/>
  <c r="R19" i="12"/>
  <c r="L17" i="12"/>
  <c r="C23" i="12"/>
  <c r="I25" i="12"/>
  <c r="L18" i="12"/>
  <c r="C22" i="12"/>
  <c r="R17" i="12"/>
  <c r="L19" i="12"/>
  <c r="C15" i="12"/>
  <c r="R16" i="12"/>
  <c r="L20" i="12"/>
  <c r="C14" i="12"/>
  <c r="R15" i="12"/>
  <c r="L21" i="12"/>
  <c r="C13" i="12"/>
  <c r="R14" i="12"/>
  <c r="L10" i="12"/>
  <c r="L22" i="12"/>
  <c r="R25" i="12"/>
  <c r="R13" i="12"/>
  <c r="L11" i="12"/>
  <c r="L23" i="12"/>
  <c r="R24" i="12"/>
  <c r="R12" i="12"/>
  <c r="F10" i="12"/>
  <c r="F11" i="12"/>
  <c r="F12" i="12"/>
  <c r="F15" i="12"/>
  <c r="F23" i="12"/>
  <c r="F25" i="12"/>
  <c r="I10" i="12"/>
  <c r="I21" i="12"/>
  <c r="I22" i="12"/>
  <c r="I13" i="12"/>
  <c r="F19" i="12"/>
  <c r="I15" i="12"/>
  <c r="F20" i="12"/>
  <c r="I16" i="12"/>
  <c r="F21" i="12"/>
  <c r="I17" i="12"/>
  <c r="I18" i="12"/>
  <c r="I19" i="12"/>
  <c r="F18" i="12"/>
  <c r="F22" i="12"/>
  <c r="F24" i="12"/>
  <c r="I20" i="12"/>
  <c r="F13" i="12"/>
  <c r="F14" i="12"/>
  <c r="I14" i="12"/>
  <c r="I11" i="12"/>
  <c r="I23" i="12"/>
  <c r="F16" i="12"/>
  <c r="I12" i="12"/>
  <c r="I24" i="12"/>
  <c r="F17" i="12"/>
  <c r="C10" i="12"/>
  <c r="C11" i="12"/>
  <c r="C20" i="12"/>
  <c r="C16" i="12"/>
  <c r="C21" i="12"/>
  <c r="C19" i="12"/>
  <c r="C18" i="12"/>
  <c r="C17" i="12"/>
  <c r="C25" i="12"/>
  <c r="C12" i="12"/>
  <c r="X35" i="21" l="1"/>
  <c r="W13" i="21" s="1"/>
  <c r="U35" i="20"/>
  <c r="T13" i="20" s="1"/>
  <c r="AA35" i="24"/>
  <c r="Z13" i="24" s="1"/>
  <c r="C35" i="20"/>
  <c r="B13" i="20" s="1"/>
  <c r="F35" i="21"/>
  <c r="E13" i="21" s="1"/>
  <c r="AD35" i="22"/>
  <c r="AC13" i="22" s="1"/>
  <c r="R35" i="24"/>
  <c r="Q13" i="24" s="1"/>
  <c r="L35" i="24"/>
  <c r="K13" i="24" s="1"/>
  <c r="I35" i="21"/>
  <c r="H13" i="21" s="1"/>
  <c r="AA35" i="21"/>
  <c r="Z13" i="21" s="1"/>
  <c r="C35" i="21"/>
  <c r="B13" i="21" s="1"/>
  <c r="AA35" i="23"/>
  <c r="Z13" i="23" s="1"/>
  <c r="U35" i="24"/>
  <c r="T13" i="24" s="1"/>
  <c r="AA35" i="20"/>
  <c r="Z13" i="20" s="1"/>
  <c r="R35" i="21"/>
  <c r="Q13" i="21" s="1"/>
  <c r="O35" i="21"/>
  <c r="N13" i="21" s="1"/>
  <c r="O35" i="20"/>
  <c r="N13" i="20" s="1"/>
  <c r="X35" i="23"/>
  <c r="W13" i="23" s="1"/>
  <c r="U35" i="21"/>
  <c r="T13" i="21" s="1"/>
  <c r="U35" i="22"/>
  <c r="T13" i="22" s="1"/>
  <c r="F35" i="23"/>
  <c r="E13" i="23" s="1"/>
  <c r="C35" i="22"/>
  <c r="B13" i="22" s="1"/>
  <c r="X35" i="24"/>
  <c r="W13" i="24" s="1"/>
  <c r="AD35" i="23"/>
  <c r="AC13" i="23" s="1"/>
  <c r="C35" i="24"/>
  <c r="B13" i="24" s="1"/>
  <c r="O35" i="22"/>
  <c r="N13" i="22" s="1"/>
  <c r="L35" i="20"/>
  <c r="K13" i="20" s="1"/>
  <c r="R35" i="20"/>
  <c r="Q13" i="20" s="1"/>
  <c r="AA35" i="22"/>
  <c r="Z13" i="22" s="1"/>
  <c r="I35" i="24"/>
  <c r="H13" i="24" s="1"/>
  <c r="L35" i="21"/>
  <c r="K13" i="21" s="1"/>
  <c r="L35" i="22"/>
  <c r="K13" i="22" s="1"/>
  <c r="R35" i="23"/>
  <c r="Q13" i="23" s="1"/>
  <c r="U35" i="23"/>
  <c r="T13" i="23" s="1"/>
  <c r="I35" i="23"/>
  <c r="H13" i="23" s="1"/>
  <c r="X35" i="20"/>
  <c r="W13" i="20" s="1"/>
  <c r="O35" i="24"/>
  <c r="N13" i="24" s="1"/>
  <c r="R35" i="22"/>
  <c r="Q13" i="22" s="1"/>
  <c r="C35" i="23"/>
  <c r="B13" i="23" s="1"/>
  <c r="AD35" i="20"/>
  <c r="AC13" i="20" s="1"/>
  <c r="O35" i="23"/>
  <c r="N13" i="23" s="1"/>
  <c r="AD35" i="24"/>
  <c r="AC13" i="24" s="1"/>
  <c r="F35" i="20"/>
  <c r="E13" i="20" s="1"/>
  <c r="I35" i="20"/>
  <c r="H13" i="20" s="1"/>
  <c r="F35" i="24"/>
  <c r="E13" i="24" s="1"/>
  <c r="X35" i="22"/>
  <c r="W13" i="22" s="1"/>
  <c r="AD35" i="21"/>
  <c r="AC13" i="21" s="1"/>
  <c r="L35" i="23"/>
  <c r="K13" i="23" s="1"/>
  <c r="I35" i="22"/>
  <c r="H13" i="22" s="1"/>
  <c r="F35" i="22"/>
  <c r="E13" i="22" s="1"/>
  <c r="AV26" i="12"/>
  <c r="AU8" i="12" s="1"/>
  <c r="C35" i="14"/>
  <c r="B13" i="14" s="1"/>
  <c r="U35" i="14"/>
  <c r="T13" i="14" s="1"/>
  <c r="L35" i="14"/>
  <c r="K13" i="14" s="1"/>
  <c r="X35" i="14"/>
  <c r="W13" i="14" s="1"/>
  <c r="AD35" i="14"/>
  <c r="AC13" i="14" s="1"/>
  <c r="F35" i="14"/>
  <c r="E13" i="14" s="1"/>
  <c r="O35" i="14"/>
  <c r="N13" i="14" s="1"/>
  <c r="AA35" i="14"/>
  <c r="Z13" i="14" s="1"/>
  <c r="R35" i="14"/>
  <c r="Q13" i="14" s="1"/>
  <c r="I35" i="14"/>
  <c r="H13" i="14" s="1"/>
  <c r="AM26" i="12"/>
  <c r="AL8" i="12" s="1"/>
  <c r="AS26" i="12"/>
  <c r="AR8" i="12" s="1"/>
  <c r="AP26" i="12"/>
  <c r="AO8" i="12" s="1"/>
  <c r="AJ26" i="12"/>
  <c r="AI8" i="12" s="1"/>
  <c r="AD26" i="12"/>
  <c r="AC8" i="12" s="1"/>
  <c r="AG26" i="12"/>
  <c r="AF8" i="12" s="1"/>
  <c r="AA26" i="12"/>
  <c r="Z8" i="12" s="1"/>
  <c r="X26" i="12"/>
  <c r="W8" i="12" s="1"/>
  <c r="U26" i="12"/>
  <c r="T8" i="12" s="1"/>
  <c r="O26" i="12"/>
  <c r="N8" i="12" s="1"/>
  <c r="R26" i="12"/>
  <c r="Q8" i="12" s="1"/>
  <c r="L26" i="12"/>
  <c r="K8" i="12" s="1"/>
  <c r="C26" i="12"/>
  <c r="B8" i="12" s="1"/>
  <c r="F26" i="12"/>
  <c r="E8" i="12" s="1"/>
  <c r="I26" i="12"/>
  <c r="H8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tc={94422FFE-A9DC-48AB-BB91-5E0966CED3C4}</author>
    <author>tc={4411AF05-9E96-4092-B819-349DBA678EFD}</author>
    <author>tc={89FE365B-73BE-44E4-999B-CBE720D8653C}</author>
    <author>tc={2A3A92DD-CDB4-49A4-86E9-1F74DC756C8E}</author>
    <author>tc={0D8E13CC-342A-4B0E-9D19-2CAEC839C115}</author>
    <author>tc={E9C9022E-FA0C-472E-A26F-B2DCA7E2B5CE}</author>
  </authors>
  <commentList>
    <comment ref="A1" authorId="0" shapeId="0" xr:uid="{94422FFE-A9DC-48AB-BB91-5E0966CED3C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if have configurations that use this name and change it - it will 'break' the lookup and you will have to update the name in the configuration</t>
      </text>
    </comment>
    <comment ref="B1" authorId="1" shapeId="0" xr:uid="{4411AF05-9E96-4092-B819-349DBA678EF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the Length of your item here in mm</t>
      </text>
    </comment>
    <comment ref="C1" authorId="2" shapeId="0" xr:uid="{89FE365B-73BE-44E4-999B-CBE720D8653C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can create as many categories as you want, it is the first element of the Drop Down Name and really helps with sorting.
Here is my logic
Spacer - has same tread SIZE on both sides
Adapter - has different thread size on each side
Shim - no threads just provides space
Cameras
Filter (drawers, EFW)
OAG
Reducers
Rotators
Tilt</t>
      </text>
    </comment>
    <comment ref="D1" authorId="3" shapeId="0" xr:uid="{2A3A92DD-CDB4-49A4-86E9-1F74DC756C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the thread type or however the item connects - there is no front vs. back just make sure you provide both. I found it necessary to indicate gender of the thread to plan how things will assemble.</t>
      </text>
    </comment>
    <comment ref="F1" authorId="4" shapeId="0" xr:uid="{0D8E13CC-342A-4B0E-9D19-2CAEC839C11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field will appear in the scope config sheet so you can select items for your optical train.  Format of the string is:
Category: Component [Length mm] / Interface1-Interface2
If you add extra rows of data, you may need to extend the formula down
Reply:
    When you do a data sort (menu Data-&gt;Sort) - I found the following worked the best for me
Category - ascending
Component - ascending</t>
      </text>
    </comment>
    <comment ref="A42" authorId="5" shapeId="0" xr:uid="{E9C9022E-FA0C-472E-A26F-B2DCA7E2B5CE}">
      <text>
        <t>[Threaded comment]
Your version of Excel allows you to read this threaded comment; however, any edits to it will get removed if the file is opened in a newer version of Excel. Learn more: https://go.microsoft.com/fwlink/?linkid=870924
Comment:
    45 mm external- internal thread depth (6.5) For measurements the internal thread depth should be subtracted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tc={D99B874D-DA71-4B20-8A47-D2459FDB38D5}</author>
    <author>tc={CCF4CBBE-3D42-4585-A536-1D27E78F3652}</author>
    <author>tc={7C5ACB33-C21C-4342-980F-3394C76FCD73}</author>
    <author>tc={F89CC122-8CDA-425D-9D25-E95CA9E1D5A3}</author>
    <author>tc={9031D4F9-1881-472C-99CB-A88379D58492}</author>
    <author>tc={F87E28F4-659E-4212-ADD7-92F6E47B1AFD}</author>
    <author>tc={799BEBC6-21B8-4C8E-A57F-A98C629D71A1}</author>
    <author>tc={380FA08A-8FBB-46BE-AA47-9DBF4F6A693F}</author>
    <author>tc={BC789A43-F0E8-49CE-98B0-709766913BA3}</author>
    <author>tc={E95443EB-C52A-4CF0-9AD8-1A327BD333C9}</author>
  </authors>
  <commentList>
    <comment ref="A12" authorId="0" shapeId="0" xr:uid="{D99B874D-DA71-4B20-8A47-D2459FDB38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D12" authorId="1" shapeId="0" xr:uid="{CCF4CBBE-3D42-4585-A536-1D27E78F36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G12" authorId="2" shapeId="0" xr:uid="{7C5ACB33-C21C-4342-980F-3394C76FCD7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J12" authorId="3" shapeId="0" xr:uid="{F89CC122-8CDA-425D-9D25-E95CA9E1D5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M12" authorId="4" shapeId="0" xr:uid="{9031D4F9-1881-472C-99CB-A88379D584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P12" authorId="5" shapeId="0" xr:uid="{F87E28F4-659E-4212-ADD7-92F6E47B1A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S12" authorId="6" shapeId="0" xr:uid="{799BEBC6-21B8-4C8E-A57F-A98C629D71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V12" authorId="7" shapeId="0" xr:uid="{380FA08A-8FBB-46BE-AA47-9DBF4F6A69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Y12" authorId="8" shapeId="0" xr:uid="{BC789A43-F0E8-49CE-98B0-709766913B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B12" authorId="9" shapeId="0" xr:uid="{E95443EB-C52A-4CF0-9AD8-1A327BD333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tc={1116A0C9-B354-4129-91DE-CF4A6F920FC9}</author>
    <author>tc={9FE65A3E-FE3E-4BAE-B51E-BF991B4CDA8E}</author>
    <author>tc={4729EDFF-1A74-410E-BCAC-74F79AEC7EE3}</author>
    <author>tc={0E6D35CE-F109-4830-AD5F-281B4E761D3E}</author>
    <author>tc={463FF4D1-8669-43AE-B793-B8EE387E5AAF}</author>
    <author>tc={ACD7DAA9-E116-47A3-8F5D-95FBB13CA9D7}</author>
    <author>tc={1DE19ABA-A494-43D6-A61E-E920393A8CBF}</author>
    <author>tc={ED6B2602-587F-496D-9403-812BA5F62621}</author>
    <author>tc={6B657219-9F57-4A66-B627-DF7560377DBA}</author>
    <author>tc={534BAE47-DD6D-41C8-86A5-997E3BAAD21E}</author>
    <author>tc={61D87A4C-C861-48CC-950A-F56784A2D42A}</author>
  </authors>
  <commentList>
    <comment ref="A12" authorId="0" shapeId="0" xr:uid="{1116A0C9-B354-4129-91DE-CF4A6F920F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D12" authorId="1" shapeId="0" xr:uid="{9FE65A3E-FE3E-4BAE-B51E-BF991B4CDA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G12" authorId="2" shapeId="0" xr:uid="{4729EDFF-1A74-410E-BCAC-74F79AEC7E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J12" authorId="3" shapeId="0" xr:uid="{0E6D35CE-F109-4830-AD5F-281B4E761D3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M12" authorId="4" shapeId="0" xr:uid="{463FF4D1-8669-43AE-B793-B8EE387E5A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P12" authorId="5" shapeId="0" xr:uid="{ACD7DAA9-E116-47A3-8F5D-95FBB13CA9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S12" authorId="6" shapeId="0" xr:uid="{1DE19ABA-A494-43D6-A61E-E920393A8C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V12" authorId="7" shapeId="0" xr:uid="{ED6B2602-587F-496D-9403-812BA5F626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Y12" authorId="8" shapeId="0" xr:uid="{6B657219-9F57-4A66-B627-DF7560377DB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B12" authorId="9" shapeId="0" xr:uid="{534BAE47-DD6D-41C8-86A5-997E3BAAD2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38" authorId="10" shapeId="0" xr:uid="{61D87A4C-C861-48CC-950A-F56784A2D42A}">
      <text>
        <t>[Threaded comment]
Your version of Excel allows you to read this threaded comment; however, any edits to it will get removed if the file is opened in a newer version of Excel. Learn more: https://go.microsoft.com/fwlink/?linkid=870924
Comment:
    Because mirror locks are used and focus is achieved with moonlite, record AF steps to return to this position when changing configurations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tc={F57DECF7-BA37-4273-8261-EFFCBFCF17D2}</author>
    <author>tc={267B2462-5FF4-4BD8-9606-7D058E44CEA7}</author>
    <author>tc={541CE8FB-3400-4091-98EC-EF9D13176390}</author>
    <author>tc={9D4CE99F-60B4-4CEE-98AF-CAF307C55854}</author>
    <author>tc={A366EAE9-22D3-4C31-8DCA-9120DFBE48EA}</author>
    <author>tc={CE80E81E-5BE4-40AF-95D6-7DFE478F7F8E}</author>
    <author>tc={E1E7E35D-2BCB-46F4-92FA-BE6BFA8D44CB}</author>
    <author>tc={4BAAD629-FD3B-4266-AA1A-E9F81BA302E2}</author>
    <author>tc={AB76413F-1CAA-47B6-A627-D8AD720AE038}</author>
    <author>tc={743D2F53-96FF-42BE-94F5-3E7D74F7CC97}</author>
  </authors>
  <commentList>
    <comment ref="A12" authorId="0" shapeId="0" xr:uid="{F57DECF7-BA37-4273-8261-EFFCBFCF17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D12" authorId="1" shapeId="0" xr:uid="{267B2462-5FF4-4BD8-9606-7D058E44CEA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G12" authorId="2" shapeId="0" xr:uid="{541CE8FB-3400-4091-98EC-EF9D1317639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J12" authorId="3" shapeId="0" xr:uid="{9D4CE99F-60B4-4CEE-98AF-CAF307C558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M12" authorId="4" shapeId="0" xr:uid="{A366EAE9-22D3-4C31-8DCA-9120DFBE48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P12" authorId="5" shapeId="0" xr:uid="{CE80E81E-5BE4-40AF-95D6-7DFE478F7F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S12" authorId="6" shapeId="0" xr:uid="{E1E7E35D-2BCB-46F4-92FA-BE6BFA8D44C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V12" authorId="7" shapeId="0" xr:uid="{4BAAD629-FD3B-4266-AA1A-E9F81BA302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Y12" authorId="8" shapeId="0" xr:uid="{AB76413F-1CAA-47B6-A627-D8AD720AE0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B12" authorId="9" shapeId="0" xr:uid="{743D2F53-96FF-42BE-94F5-3E7D74F7CC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tc={C0A4A6B9-564E-4A32-AA26-D26B9E84667D}</author>
    <author>tc={CEA00CBD-0EFB-44F9-A9EC-CFE7D15FBCFB}</author>
    <author>tc={508CA1C0-A711-4EC0-B3A5-8C28EC9EF4D4}</author>
    <author>tc={311EF417-B11B-487B-AE39-C7B03931D5CD}</author>
    <author>tc={46DABF40-C688-4AAC-A5D0-34092E6D6D27}</author>
    <author>tc={4A37B58D-5FCC-4AA5-BA39-B8DBF5B7F4FA}</author>
    <author>tc={5C451E5E-95A5-402B-A2CF-D7064147B0C0}</author>
    <author>tc={B3CFDE5E-C941-4374-BB58-2B557FEAB95D}</author>
    <author>tc={BB6297D1-27AB-486A-AB53-AE6A2D18CD7A}</author>
    <author>tc={9C63CD22-EF48-4B7A-B09B-7A2EDA7467A0}</author>
  </authors>
  <commentList>
    <comment ref="A12" authorId="0" shapeId="0" xr:uid="{C0A4A6B9-564E-4A32-AA26-D26B9E8466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D12" authorId="1" shapeId="0" xr:uid="{CEA00CBD-0EFB-44F9-A9EC-CFE7D15FBCF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G12" authorId="2" shapeId="0" xr:uid="{508CA1C0-A711-4EC0-B3A5-8C28EC9EF4D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J12" authorId="3" shapeId="0" xr:uid="{311EF417-B11B-487B-AE39-C7B03931D5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M12" authorId="4" shapeId="0" xr:uid="{46DABF40-C688-4AAC-A5D0-34092E6D6D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P12" authorId="5" shapeId="0" xr:uid="{4A37B58D-5FCC-4AA5-BA39-B8DBF5B7F4F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S12" authorId="6" shapeId="0" xr:uid="{5C451E5E-95A5-402B-A2CF-D7064147B0C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V12" authorId="7" shapeId="0" xr:uid="{B3CFDE5E-C941-4374-BB58-2B557FEAB95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Y12" authorId="8" shapeId="0" xr:uid="{BB6297D1-27AB-486A-AB53-AE6A2D18CD7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B12" authorId="9" shapeId="0" xr:uid="{9C63CD22-EF48-4B7A-B09B-7A2EDA7467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tc={3FE252D4-5208-482D-A212-54BACD934F83}</author>
    <author>tc={3CA074D1-D5E2-4D19-9448-8E8F517B154B}</author>
    <author>tc={9F279C5D-3261-4F6C-9092-E106D6DA9E98}</author>
    <author>tc={5C72118F-F335-4517-9DCF-7DC0A0353A57}</author>
    <author>tc={D44FFEA6-E2CE-45CC-97A0-B7E3B7524FDD}</author>
    <author>tc={BE3A7FBB-F04B-45B8-A046-8C71151A62E4}</author>
    <author>tc={979D4D32-A07D-4DD6-8438-5483824789D7}</author>
    <author>tc={A5282A4C-3630-4CFA-A8E9-FE4AB3A4AC3F}</author>
    <author>tc={95D12BC3-2C2E-4F30-A9A8-537EBD36216B}</author>
    <author>tc={9AC56224-BF6D-4DC1-BF9E-48EA1144EC52}</author>
  </authors>
  <commentList>
    <comment ref="A12" authorId="0" shapeId="0" xr:uid="{3FE252D4-5208-482D-A212-54BACD934F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D12" authorId="1" shapeId="0" xr:uid="{3CA074D1-D5E2-4D19-9448-8E8F517B154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G12" authorId="2" shapeId="0" xr:uid="{9F279C5D-3261-4F6C-9092-E106D6DA9E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J12" authorId="3" shapeId="0" xr:uid="{5C72118F-F335-4517-9DCF-7DC0A0353A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M12" authorId="4" shapeId="0" xr:uid="{D44FFEA6-E2CE-45CC-97A0-B7E3B7524FD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P12" authorId="5" shapeId="0" xr:uid="{BE3A7FBB-F04B-45B8-A046-8C71151A62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S12" authorId="6" shapeId="0" xr:uid="{979D4D32-A07D-4DD6-8438-5483824789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V12" authorId="7" shapeId="0" xr:uid="{A5282A4C-3630-4CFA-A8E9-FE4AB3A4AC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Y12" authorId="8" shapeId="0" xr:uid="{95D12BC3-2C2E-4F30-A9A8-537EBD3621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B12" authorId="9" shapeId="0" xr:uid="{9AC56224-BF6D-4DC1-BF9E-48EA1144EC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tc={8E444B0C-14A2-4C9E-BA27-5FCF7A2C2900}</author>
    <author>tc={4E525539-6AB1-499F-900E-4171D95C2F36}</author>
    <author>tc={662534A4-15A0-4CB4-BD4B-B635A14272BD}</author>
    <author>tc={A6A88688-8FA0-43FA-97B8-49771F180373}</author>
    <author>tc={AD2FECBB-80CF-43EC-9160-5CFD874F3E46}</author>
    <author>tc={91B96C0A-194E-411E-9967-EFA13C12BEE8}</author>
    <author>tc={8B08DAC0-D5A2-4932-8097-CD85C8B117B1}</author>
    <author>tc={2704E90B-51B6-48C1-8914-7242D2DBB9FE}</author>
    <author>tc={FD4E9C4B-013E-492B-947C-778E1A37F17A}</author>
    <author>tc={96FBA793-BFD0-49BE-B814-856B870AE7CB}</author>
  </authors>
  <commentList>
    <comment ref="A12" authorId="0" shapeId="0" xr:uid="{8E444B0C-14A2-4C9E-BA27-5FCF7A2C29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D12" authorId="1" shapeId="0" xr:uid="{4E525539-6AB1-499F-900E-4171D95C2F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G12" authorId="2" shapeId="0" xr:uid="{662534A4-15A0-4CB4-BD4B-B635A14272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J12" authorId="3" shapeId="0" xr:uid="{A6A88688-8FA0-43FA-97B8-49771F18037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M12" authorId="4" shapeId="0" xr:uid="{AD2FECBB-80CF-43EC-9160-5CFD874F3E4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P12" authorId="5" shapeId="0" xr:uid="{91B96C0A-194E-411E-9967-EFA13C12BE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S12" authorId="6" shapeId="0" xr:uid="{8B08DAC0-D5A2-4932-8097-CD85C8B117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V12" authorId="7" shapeId="0" xr:uid="{2704E90B-51B6-48C1-8914-7242D2DBB9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Y12" authorId="8" shapeId="0" xr:uid="{FD4E9C4B-013E-492B-947C-778E1A37F17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B12" authorId="9" shapeId="0" xr:uid="{96FBA793-BFD0-49BE-B814-856B870AE7C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tc={1A259FDB-6866-48EB-9379-268DEDDCA2AE}</author>
    <author>tc={ADC359F5-4BB1-4EEE-91EE-1065A16F2BC6}</author>
    <author>tc={80757D61-60B7-4A6D-A934-384D1331CD93}</author>
    <author>tc={70772DC3-324B-4E83-9273-7885E32CC1F7}</author>
    <author>tc={E060CB29-C4DA-4A89-A22B-6A7DCECF243F}</author>
    <author>tc={8C855DD1-38A6-4717-9C12-05CBD0B3B65B}</author>
    <author>tc={2AA60AB8-DFFC-4C9F-B4F6-E1687510ABF3}</author>
    <author>tc={2968D03B-FD61-43EC-8CF5-A638C74EE756}</author>
    <author>tc={8EAABDEA-F0F5-4EBE-A2AB-2C296C63988A}</author>
    <author>tc={8A70BFDA-46C4-4F20-991F-17CE47B1AD10}</author>
    <author>tc={5463B184-4B6A-4725-997F-3D7C83273839}</author>
    <author>tc={BCE5177F-EF32-424B-97BA-4FF9BE3A0C87}</author>
    <author>tc={77CAC8AE-03E9-4FCA-B5A3-8D59AF05CE4A}</author>
    <author>tc={B89DC239-EFB9-4C7A-951D-4F7557EECC1B}</author>
    <author>tc={C6D55AAE-73E6-4C19-A05E-7D396A0A3497}</author>
    <author>tc={8C351ABA-BD83-48B6-97FD-9DC2892EDF51}</author>
    <author>tc={F0B800A4-07FB-42B2-A30C-C5113362930F}</author>
    <author>tc={A93067E4-176E-46B0-BC10-14D9F6BAD951}</author>
    <author>tc={03A2EB95-F642-49D3-A245-BC4EBD59C11A}</author>
    <author>tc={A80C8FC3-9FC8-446A-8400-2868E201341A}</author>
    <author>tc={D7447154-EDE1-445B-A14C-515918BCC776}</author>
    <author>tc={75B03DBB-082F-4856-A581-0A13329855B8}</author>
    <author>tc={F1F16247-A0FE-40FF-8AF6-EAD22FC5FE98}</author>
    <author>tc={337860C2-B5B7-4334-99BE-33A70BF3A98C}</author>
    <author>tc={58F2D1CE-D61F-4AED-92CF-A00435ED1B53}</author>
    <author>tc={7A4C3F6F-9987-4399-830D-A8D6F72CFF0B}</author>
    <author>tc={84F62E26-4B8D-4C12-81F1-D479FFF98F99}</author>
    <author>tc={CF3B7346-475E-4C97-8A0B-9AF5E4ED0327}</author>
    <author>tc={15F689CB-2321-4137-81B0-2FB523108233}</author>
    <author>tc={BD723A6C-DE00-495B-A380-93A297603F56}</author>
    <author>tc={BA3F7A59-C707-4DD5-A8DC-9A483DEC9A34}</author>
    <author>tc={52AEDD39-CF5C-4C89-8A3E-03E8A11C8077}</author>
    <author>tc={F7D24AA5-6A06-44A0-A2CD-14704D89E9EE}</author>
    <author>tc={926868DF-9A72-43E5-9FC6-2B53187CE9E1}</author>
    <author>tc={B889E5D2-6F3E-477D-95C4-446E58B6946E}</author>
    <author>tc={F4E8BC27-AC8E-423B-8060-F42EDF2F8B00}</author>
    <author>tc={9036E195-F407-4A60-A623-4DB3D58C03C9}</author>
    <author>tc={537E64FC-9838-4162-AFD8-D87EA9332279}</author>
    <author>tc={0BACB33E-C8D7-4DB8-B110-B51F4D5BBF0D}</author>
    <author>tc={B33E94EB-93D7-4071-A159-71EEF36C1F9B}</author>
    <author>tc={10A0FEF0-5DE6-4861-9BB6-3B76D28DD5E5}</author>
    <author>tc={1A38F8C3-B7C5-4678-82EE-560D57F532F4}</author>
    <author>tc={0A2FA39D-71C4-49A9-A14B-33265D165053}</author>
    <author>tc={D2CA44F1-97E2-447D-893D-7FAF74DE9802}</author>
    <author>tc={6D419278-0A6F-49B6-9056-8D4B8B70E3AD}</author>
    <author>tc={BF0D1D4E-6DB1-4BAA-B5FC-43DF09165A0F}</author>
    <author>tc={C39933D6-B309-4810-BBC8-4813E56B814F}</author>
    <author>tc={4B8C2C18-7947-41BC-957F-EB9FDBAF6A23}</author>
    <author>tc={F8DAD43E-D229-4B72-8176-2099907CFCBC}</author>
    <author>tc={C7C6958A-C9FD-4465-9C03-35314E1BBC46}</author>
    <author>tc={71A8CC20-0E13-4C92-A0F0-1A3A7EE17B26}</author>
    <author>tc={62AAE227-ADB4-4CE5-93FF-81605D69798E}</author>
    <author>tc={B2F6455B-FC66-4F95-A240-7B9DF628304B}</author>
    <author>tc={18FA0BF5-35ED-4DD1-8B4B-9765479F6862}</author>
    <author>tc={62149980-B9F5-4899-A8DA-7B62BB0E9C38}</author>
    <author>tc={1F759F8E-AD1B-4875-9325-8C648D4DC6F8}</author>
    <author>tc={FE20EF97-7818-4EED-BC5E-F44E6F7F7BA1}</author>
    <author>tc={E1221038-7C7A-4CFA-BFC7-85650E7F8810}</author>
    <author>tc={1195F6C1-1BC7-4A7A-B3F7-2FD0E8056F31}</author>
    <author>tc={9927E9B9-3B21-4D7B-A9BF-00D92A046335}</author>
    <author>tc={05A9F3DA-C0AA-4A4E-8553-29CCBFA26B2C}</author>
    <author>tc={FE4398F5-ABA9-4B2F-981A-3AACB81423B1}</author>
    <author>tc={05304ECE-AC36-4FB6-9EEE-7F435797FC86}</author>
    <author>tc={235FA80A-6854-487C-A134-091F3B0A0095}</author>
  </authors>
  <commentList>
    <comment ref="A5" authorId="0" shapeId="0" xr:uid="{1A259FDB-6866-48EB-9379-268DEDDCA2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D5" authorId="1" shapeId="0" xr:uid="{ADC359F5-4BB1-4EEE-91EE-1065A16F2BC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G5" authorId="2" shapeId="0" xr:uid="{80757D61-60B7-4A6D-A934-384D1331CD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J5" authorId="3" shapeId="0" xr:uid="{70772DC3-324B-4E83-9273-7885E32CC1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M5" authorId="4" shapeId="0" xr:uid="{E060CB29-C4DA-4A89-A22B-6A7DCECF24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P5" authorId="5" shapeId="0" xr:uid="{8C855DD1-38A6-4717-9C12-05CBD0B3B6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S5" authorId="6" shapeId="0" xr:uid="{2AA60AB8-DFFC-4C9F-B4F6-E1687510ABF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V5" authorId="7" shapeId="0" xr:uid="{2968D03B-FD61-43EC-8CF5-A638C74EE7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Y5" authorId="8" shapeId="0" xr:uid="{8EAABDEA-F0F5-4EBE-A2AB-2C296C63988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AB5" authorId="9" shapeId="0" xr:uid="{8A70BFDA-46C4-4F20-991F-17CE47B1AD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AE5" authorId="10" shapeId="0" xr:uid="{5463B184-4B6A-4725-997F-3D7C832738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AH5" authorId="11" shapeId="0" xr:uid="{BCE5177F-EF32-424B-97BA-4FF9BE3A0C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AK5" authorId="12" shapeId="0" xr:uid="{77CAC8AE-03E9-4FCA-B5A3-8D59AF05CE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AN5" authorId="13" shapeId="0" xr:uid="{B89DC239-EFB9-4C7A-951D-4F7557EECC1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AQ5" authorId="14" shapeId="0" xr:uid="{C6D55AAE-73E6-4C19-A05E-7D396A0A349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https://astronomy.tools/calculators/field_of_view/</t>
      </text>
    </comment>
    <comment ref="AT5" authorId="15" shapeId="0" xr:uid="{8C351ABA-BD83-48B6-97FD-9DC2892EDF5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https://astronomy.tools/calculators/field_of_view/</t>
      </text>
    </comment>
    <comment ref="B6" authorId="16" shapeId="0" xr:uid="{F0B800A4-07FB-42B2-A30C-C5113362930F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E6" authorId="17" shapeId="0" xr:uid="{A93067E4-176E-46B0-BC10-14D9F6BAD951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H6" authorId="18" shapeId="0" xr:uid="{03A2EB95-F642-49D3-A245-BC4EBD59C11A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K6" authorId="19" shapeId="0" xr:uid="{A80C8FC3-9FC8-446A-8400-2868E201341A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N6" authorId="20" shapeId="0" xr:uid="{D7447154-EDE1-445B-A14C-515918BCC776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Q6" authorId="21" shapeId="0" xr:uid="{75B03DBB-082F-4856-A581-0A13329855B8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T6" authorId="22" shapeId="0" xr:uid="{F1F16247-A0FE-40FF-8AF6-EAD22FC5FE98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W6" authorId="23" shapeId="0" xr:uid="{337860C2-B5B7-4334-99BE-33A70BF3A98C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Z6" authorId="24" shapeId="0" xr:uid="{58F2D1CE-D61F-4AED-92CF-A00435ED1B53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AC6" authorId="25" shapeId="0" xr:uid="{7A4C3F6F-9987-4399-830D-A8D6F72CFF0B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AF6" authorId="26" shapeId="0" xr:uid="{84F62E26-4B8D-4C12-81F1-D479FFF98F99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AI6" authorId="27" shapeId="0" xr:uid="{CF3B7346-475E-4C97-8A0B-9AF5E4ED0327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AL6" authorId="28" shapeId="0" xr:uid="{15F689CB-2321-4137-81B0-2FB523108233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AO6" authorId="29" shapeId="0" xr:uid="{BD723A6C-DE00-495B-A380-93A297603F56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AR6" authorId="30" shapeId="0" xr:uid="{BA3F7A59-C707-4DD5-A8DC-9A483DEC9A3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55 for nexus, but seems more like 52 mm</t>
      </text>
    </comment>
    <comment ref="AU6" authorId="31" shapeId="0" xr:uid="{52AEDD39-CF5C-4C89-8A3E-03E8A11C8077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55 for nexus, but seems more like 52 mm</t>
      </text>
    </comment>
    <comment ref="A7" authorId="32" shapeId="0" xr:uid="{F7D24AA5-6A06-44A0-A2CD-14704D89E9E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B7" authorId="33" shapeId="0" xr:uid="{926868DF-9A72-43E5-9FC6-2B53187CE9E1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D7" authorId="34" shapeId="0" xr:uid="{B889E5D2-6F3E-477D-95C4-446E58B694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E7" authorId="35" shapeId="0" xr:uid="{F4E8BC27-AC8E-423B-8060-F42EDF2F8B00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G7" authorId="36" shapeId="0" xr:uid="{9036E195-F407-4A60-A623-4DB3D58C03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H7" authorId="37" shapeId="0" xr:uid="{537E64FC-9838-4162-AFD8-D87EA9332279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J7" authorId="38" shapeId="0" xr:uid="{0BACB33E-C8D7-4DB8-B110-B51F4D5BBF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K7" authorId="39" shapeId="0" xr:uid="{B33E94EB-93D7-4071-A159-71EEF36C1F9B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M7" authorId="40" shapeId="0" xr:uid="{10A0FEF0-5DE6-4861-9BB6-3B76D28DD5E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N7" authorId="41" shapeId="0" xr:uid="{1A38F8C3-B7C5-4678-82EE-560D57F532F4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P7" authorId="42" shapeId="0" xr:uid="{0A2FA39D-71C4-49A9-A14B-33265D16505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Q7" authorId="43" shapeId="0" xr:uid="{D2CA44F1-97E2-447D-893D-7FAF74DE9802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S7" authorId="44" shapeId="0" xr:uid="{6D419278-0A6F-49B6-9056-8D4B8B70E3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T7" authorId="45" shapeId="0" xr:uid="{BF0D1D4E-6DB1-4BAA-B5FC-43DF09165A0F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V7" authorId="46" shapeId="0" xr:uid="{C39933D6-B309-4810-BBC8-4813E56B81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W7" authorId="47" shapeId="0" xr:uid="{4B8C2C18-7947-41BC-957F-EB9FDBAF6A23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Y7" authorId="48" shapeId="0" xr:uid="{F8DAD43E-D229-4B72-8176-2099907CFC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Z7" authorId="49" shapeId="0" xr:uid="{C7C6958A-C9FD-4465-9C03-35314E1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AB7" authorId="50" shapeId="0" xr:uid="{71A8CC20-0E13-4C92-A0F0-1A3A7EE17B2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C7" authorId="51" shapeId="0" xr:uid="{62AAE227-ADB4-4CE5-93FF-81605D69798E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AE7" authorId="52" shapeId="0" xr:uid="{B2F6455B-FC66-4F95-A240-7B9DF628304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F7" authorId="53" shapeId="0" xr:uid="{18FA0BF5-35ED-4DD1-8B4B-9765479F6862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AH7" authorId="54" shapeId="0" xr:uid="{62149980-B9F5-4899-A8DA-7B62BB0E9C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I7" authorId="55" shapeId="0" xr:uid="{1F759F8E-AD1B-4875-9325-8C648D4DC6F8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AK7" authorId="56" shapeId="0" xr:uid="{FE20EF97-7818-4EED-BC5E-F44E6F7F7B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L7" authorId="57" shapeId="0" xr:uid="{E1221038-7C7A-4CFA-BFC7-85650E7F8810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AN7" authorId="58" shapeId="0" xr:uid="{1195F6C1-1BC7-4A7A-B3F7-2FD0E8056F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O7" authorId="59" shapeId="0" xr:uid="{9927E9B9-3B21-4D7B-A9BF-00D92A046335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AQ7" authorId="60" shapeId="0" xr:uid="{05A9F3DA-C0AA-4A4E-8553-29CCBFA26B2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R7" authorId="61" shapeId="0" xr:uid="{FE4398F5-ABA9-4B2F-981A-3AACB81423B1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AT7" authorId="62" shapeId="0" xr:uid="{05304ECE-AC36-4FB6-9EEE-7F435797FC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U7" authorId="63" shapeId="0" xr:uid="{235FA80A-6854-487C-A134-091F3B0A0095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</commentList>
</comments>
</file>

<file path=xl/sharedStrings.xml><?xml version="1.0" encoding="utf-8"?>
<sst xmlns="http://schemas.openxmlformats.org/spreadsheetml/2006/main" count="2395" uniqueCount="358">
  <si>
    <t>Config. Name</t>
  </si>
  <si>
    <t>Celestron 9.25, mono camera</t>
  </si>
  <si>
    <t>Celestron 9.25, 0.7x reducer, Mono</t>
  </si>
  <si>
    <t>Celestron 11, Native, LiteCrawler Sidewinder Camera Thread</t>
  </si>
  <si>
    <t>Celestron 11, Native, LiteCrawler Hercules Tilt</t>
  </si>
  <si>
    <t>Celestron 11, Native, LiteCrawler Hercules Tilt V2</t>
  </si>
  <si>
    <t>Orion 10" newt, MPCC</t>
  </si>
  <si>
    <t>Radian 61 mm  f/4.5 Refractor - 1.25 Filter setup</t>
  </si>
  <si>
    <t>Planitary Barlow C11 Edge SCT</t>
  </si>
  <si>
    <t>Planitary C11 Edge SCT</t>
  </si>
  <si>
    <t>Moon OSC C11 Edge SCT</t>
  </si>
  <si>
    <t>QHY600 C11 Edge SCT</t>
  </si>
  <si>
    <t>Radian 61 mm  f/4.5 Refractor - 2600MC no filters</t>
  </si>
  <si>
    <t>Apertura 150 carbon, 2600, 0.9 corrector</t>
  </si>
  <si>
    <t>Description</t>
  </si>
  <si>
    <t>mono native FL</t>
  </si>
  <si>
    <t>mono Reducer</t>
  </si>
  <si>
    <t>Native Orion</t>
  </si>
  <si>
    <t>Radian Refractor for backspace testing (280 mm fl)</t>
  </si>
  <si>
    <t>11 SCT with Barlow 2.5x</t>
  </si>
  <si>
    <t>11 SCT with NO Barlow</t>
  </si>
  <si>
    <t>11 SCT with OSC</t>
  </si>
  <si>
    <t>Edge11 with moonlite and QHY OAG/CFW/Q600 full frame</t>
  </si>
  <si>
    <t>Radian Refractor for backspace testing (280 mm fl) M48 Male</t>
  </si>
  <si>
    <t>Guiding</t>
  </si>
  <si>
    <t>Celestron OAG with ASI174mm</t>
  </si>
  <si>
    <t>PlayerOne OAG with ASI174mm</t>
  </si>
  <si>
    <t>N/A</t>
  </si>
  <si>
    <t>OAG</t>
  </si>
  <si>
    <t>Focal Length (mm)</t>
  </si>
  <si>
    <t>2800, f/10</t>
  </si>
  <si>
    <t>Focal Length (mm, f/)</t>
  </si>
  <si>
    <t>1000, f/4</t>
  </si>
  <si>
    <t>280, f/4.6</t>
  </si>
  <si>
    <t>7000 mm, f/25</t>
  </si>
  <si>
    <t>2800 mm, f/11</t>
  </si>
  <si>
    <t>1900 mm, f/7</t>
  </si>
  <si>
    <t>600, f/3.9</t>
  </si>
  <si>
    <t>Camera Resolution (as/pixel)</t>
  </si>
  <si>
    <t>ASI2600</t>
  </si>
  <si>
    <t>0.28 - oversampled</t>
  </si>
  <si>
    <t>0.17 - significant oversampling</t>
  </si>
  <si>
    <t>ASI174</t>
  </si>
  <si>
    <t>0.43 - slight oversampling</t>
  </si>
  <si>
    <t>Target BF (mm)</t>
  </si>
  <si>
    <t>Filter Optical Thickness (mm)</t>
  </si>
  <si>
    <t>BF To go (mm)</t>
  </si>
  <si>
    <t>Thickness</t>
  </si>
  <si>
    <t>Item</t>
  </si>
  <si>
    <t>(mm)</t>
  </si>
  <si>
    <t>mm</t>
  </si>
  <si>
    <t>OAG: Celestron SCT-OAG Wide Adapter [38 mm] / SCT Thread-Celestron Flange</t>
  </si>
  <si>
    <t>Reducer: Celestron 0.7x Reducer [0 mm] / SCT Thread-SCT Thread</t>
  </si>
  <si>
    <t>LiteCrawler: Moonlight LiteCrawler SCT Focus Rotater (7.6 mm travel) [73.8 mm] / SCT Thread-Fem M64</t>
  </si>
  <si>
    <t>Reducer: Baader MPCC Coma Corrector (M48) [0 mm] / Male M48-N/A</t>
  </si>
  <si>
    <t>Reducer: Apertura 0.95 Coma Corrector for 150 Carbon Star [0 mm] / 2 inch nose-Male M48</t>
  </si>
  <si>
    <t>OAG: Celestron OAG M48F Adapter [33 mm] / Celestron Flange-Fem M48</t>
  </si>
  <si>
    <t>Tilt Plate: Moonlight Camera Tilt Plate Sidewinder [20.32 mm] / Male M64-Fem M64</t>
  </si>
  <si>
    <t>Adapter: Moonlight M64-M54 Male Thread Output [2 mm] / Male M64-Male M54</t>
  </si>
  <si>
    <t>Tilt Plate: Gerd Neumann Tilt Plate [17.3 mm] / Male M48-Fem M48</t>
  </si>
  <si>
    <t>LiteCrawler: Moonlight 2 inch compression ring [10 mm] / Male M64-2 in comp</t>
  </si>
  <si>
    <t>Tilt Plate: Hercules M54 TiltPlate [13 mm] / Male M54-Fem M54</t>
  </si>
  <si>
    <t>Barlow: Celestron Lumos 2.5x Barlow [62 mm] / 2 inch-2 inch</t>
  </si>
  <si>
    <t>Spacer: Orion Extension Tube [30 mm] / 2 inch nose-2 inch comp</t>
  </si>
  <si>
    <t>Spacer: Blue Fireball M48 spacer 20mm [20 mm] / Male M48-Fem M48</t>
  </si>
  <si>
    <t>Spacer: Blue Fireball M54M spacer 8mm [8 mm] / Male M54-Fem M54</t>
  </si>
  <si>
    <t>Spacer: Blue Fireball M54 Spacer 4 mm [4 mm] / Male M54-Fem M54</t>
  </si>
  <si>
    <t>Adapter: Celestron 2 inch nose to 1.25 inch compression reciever [10 mm] / 2 inch nose-1.25 inch comp</t>
  </si>
  <si>
    <t>Rotator: Pegasus Falcon Rotator [18 mm] / Fem M54-Fem M54</t>
  </si>
  <si>
    <t>Shim: Blue Fireball M54 0.5 mm (black) [0.5 mm] / M54-shim</t>
  </si>
  <si>
    <t>Adapter: Pegasus M54-M48M adapter [2 mm] / Male M54-Male M48</t>
  </si>
  <si>
    <t>rotator: Pegasus Falcon Rotator [18 mm] / Fem M54-Fem M54</t>
  </si>
  <si>
    <t>Adapter: Pegasus M54-M48F adapter [2 mm] / Male M54-Fem M48</t>
  </si>
  <si>
    <t>Spacer: M42  (m/f) textured 11.5 [11.5 mm] / Male M42-Fem M42</t>
  </si>
  <si>
    <t>Adapter: Blue Fireball M54M-M54M spacer/gender change [2 mm] / Male M54-Male M54</t>
  </si>
  <si>
    <t>spacer: Blue Fireball M54 Spacer 4 mm [4 mm] / Male M54-Fem M54</t>
  </si>
  <si>
    <t>Spacer: Blue Fireball M48 spacer 6mm [6 mm] / Male M48-Fem M48</t>
  </si>
  <si>
    <t>Filter: ZWO EFW 7 Pos x 2 inch (M48 filter threads) (M54F/M54F) [20 mm] / Fem M54-Fem M54</t>
  </si>
  <si>
    <t>OAG: Player One OAG (M54, screw) [17.5 mm] / Fem M54-screw Plate</t>
  </si>
  <si>
    <t>Spacer: M42  (m/f) textured 6 [6 mm] / Male M42-Fem M42</t>
  </si>
  <si>
    <t>Adapter: M42M-M48F-16.5L [16.5 mm] / Male M42-Fem M48</t>
  </si>
  <si>
    <t>Thread Converter: M48 to M54 (f/m) [0 mm] / Fem M48-Male M54</t>
  </si>
  <si>
    <t>Adapter: Blue Fireball M54M-M42M (for EFW) [2 mm] / Male M54-Male M42</t>
  </si>
  <si>
    <t>OAG: QHY OAG 5 mm spacer [5 mm] / Screw Plate-M54</t>
  </si>
  <si>
    <t>Shim: Blue Fireball M42 1 mm [1 mm] / M42-shim</t>
  </si>
  <si>
    <t>Filter: ZWO EFW 8 x 1.25 Filter Wheel [20 mm] / Fem M42-Fem M42</t>
  </si>
  <si>
    <t>Filter: ZWO Filter drawer (M42F/M42M) [21 mm] / Fem M42-Male M42</t>
  </si>
  <si>
    <t>OAG: QHY OAG Pro [12 mm] / Screw Plate-Screw Plate</t>
  </si>
  <si>
    <t>Tilt Plate: ZWO Tilt Plate (M42) [5 mm] / Fem M42-Screw Plate</t>
  </si>
  <si>
    <t>Adapter: ZWO M42 Male coupler [2 mm] / Male M42-Male M42</t>
  </si>
  <si>
    <t>Filter: QHYCFW3 [21.5 mm] / DoveTail-M54</t>
  </si>
  <si>
    <t>Camera: ZWO ASI 2600 (mm/mc) [12.5 mm] / Screw Plate-Camera</t>
  </si>
  <si>
    <t>Camera: ZWO ASI120mm super USB3 (3.75 µm pixel) [12.5 mm] / Fem M42-</t>
  </si>
  <si>
    <t>Camera: ZWO ASI174mm USB3 (5.86 µm pixel) [6.5 mm] / Fem M42-</t>
  </si>
  <si>
    <t>Camera: QHY600m [17.5 mm] / DoveTail-</t>
  </si>
  <si>
    <t>Total</t>
  </si>
  <si>
    <t>Notes</t>
  </si>
  <si>
    <t>0.5 spacer for mono backfocus with astronomik Lum filter</t>
  </si>
  <si>
    <t>Tight fit, maybe can handle the 0.5mm difference? This keeps the tilt plate on the camera so it can be easially exchanged.</t>
  </si>
  <si>
    <t>Direct screw camera to EFW. More solid, but harder to move the camera to other configurations</t>
  </si>
  <si>
    <t>two tilt plates in this case, but can move camera between configurations easier.</t>
  </si>
  <si>
    <t>Imaging Notes</t>
  </si>
  <si>
    <t>Recommend bin 2x2 sampling</t>
  </si>
  <si>
    <t>Recommend bin 2x2 sampling for ~0.6 arcsec/pixel</t>
  </si>
  <si>
    <t>Recommend bin 1x1 sampling</t>
  </si>
  <si>
    <t>Recommend bin 2x2 sampling on the ASI174</t>
  </si>
  <si>
    <t>For the mono camera with Astronomik filters.  The extra 0.5 mm spacer ring is needed</t>
  </si>
  <si>
    <t>bin 2x2 provies 0.35 as/pixel resolution which is slightly oversampled</t>
  </si>
  <si>
    <t>For RGB camera, remove ALL filters, and the extra 0.5 mm spacer provides the right backfocus.</t>
  </si>
  <si>
    <t>Pegasus Mirror Focus locked down at 50560 first attempt, Set moonlight to 16000 steps for mirror AF run (night crawler was focusing around 5000 steps)</t>
  </si>
  <si>
    <t>Pegasus Mirror Focus ~55380 steps, Moonlight ~16000</t>
  </si>
  <si>
    <t>Component</t>
  </si>
  <si>
    <t>Length (mm)</t>
  </si>
  <si>
    <t>Category</t>
  </si>
  <si>
    <t>Interface 1</t>
  </si>
  <si>
    <t>Interface 2</t>
  </si>
  <si>
    <t>Drop Down Name</t>
  </si>
  <si>
    <t>URL</t>
  </si>
  <si>
    <t>Blue Fireball M54M-M42M (for EFW)</t>
  </si>
  <si>
    <t>Adapter</t>
  </si>
  <si>
    <t>Male M54</t>
  </si>
  <si>
    <t>Male M42</t>
  </si>
  <si>
    <t>Blue Fireball M54M-M54M spacer/gender change</t>
  </si>
  <si>
    <t>Celestron 2 inch nose to 1.25 inch compression reciever</t>
  </si>
  <si>
    <t>2 inch nose</t>
  </si>
  <si>
    <t>1.25 inch comp</t>
  </si>
  <si>
    <t>M42M-M48F-16.5L</t>
  </si>
  <si>
    <t>Fem M48</t>
  </si>
  <si>
    <t>M48F/M42M 16.6 L</t>
  </si>
  <si>
    <t>M54M-M48F (for ZWO EFW)</t>
  </si>
  <si>
    <t>Moonlight M64-M54 Male Thread Output</t>
  </si>
  <si>
    <t>Male M64</t>
  </si>
  <si>
    <t>MoonLite Telescope Accessories (focuser.com)</t>
  </si>
  <si>
    <t>Pegasus M54-2 inch nose</t>
  </si>
  <si>
    <t>2 inch</t>
  </si>
  <si>
    <t>Pegasus M54-M48F adapter</t>
  </si>
  <si>
    <t>Pegasus M54-M48M adapter</t>
  </si>
  <si>
    <t>Male M48</t>
  </si>
  <si>
    <t>ZWO M42 Male coupler</t>
  </si>
  <si>
    <t>Celestron Lumos 2.5x Barlow</t>
  </si>
  <si>
    <t>Barlow</t>
  </si>
  <si>
    <t>Canon EF Camera (5D Mk 4)</t>
  </si>
  <si>
    <t>Camera</t>
  </si>
  <si>
    <t>EF Body</t>
  </si>
  <si>
    <t>Canon EF DSLR</t>
  </si>
  <si>
    <t>Canon EF-RF mount conversion</t>
  </si>
  <si>
    <t>RF Lens</t>
  </si>
  <si>
    <t>Canon R mount DSLR (R5)</t>
  </si>
  <si>
    <t>RF Body</t>
  </si>
  <si>
    <t>QHY600m</t>
  </si>
  <si>
    <t>DoveTail</t>
  </si>
  <si>
    <t>ZWO ASI 2600 (mm/mc)</t>
  </si>
  <si>
    <t>Screw Plate</t>
  </si>
  <si>
    <t>ZWO ASI120mm super USB3 (3.75 µm pixel)</t>
  </si>
  <si>
    <t>Fem M42</t>
  </si>
  <si>
    <t>ZWO ASI120MM-S | ZWO USB CMOS Camera | High Point Scientific</t>
  </si>
  <si>
    <t>ZWO ASI174mm mini USB2 (5.86 µm pixel)</t>
  </si>
  <si>
    <t>Tube geometry - required for several OAG config</t>
  </si>
  <si>
    <t>ZWO ASI174MM Mini Monochrome Astronomy Camera (highpointscientific.com)</t>
  </si>
  <si>
    <t>ZWO ASI174mm USB3 (5.86 µm pixel)</t>
  </si>
  <si>
    <t>planitary' geometry - will not work in some OAG configurations</t>
  </si>
  <si>
    <t>ZWO ASI174MM | Astronomy CMOS Camera | Free Shipping from High Point (highpointscientific.com)</t>
  </si>
  <si>
    <t xml:space="preserve">ZWO ASI533MC </t>
  </si>
  <si>
    <t>QHYCFW3</t>
  </si>
  <si>
    <t>Filter</t>
  </si>
  <si>
    <t>M54</t>
  </si>
  <si>
    <t>Starizona Filter Drawer (M48M)</t>
  </si>
  <si>
    <t>ZWO EFW 7 Pos x 2 inch (M48 filter threads) (M54F/M54F)</t>
  </si>
  <si>
    <t>Fem M54</t>
  </si>
  <si>
    <t>ZWO EFW 7-position Filter Wheel for 36mm Filters - EFW-7x36 (highpointscientific.com)</t>
  </si>
  <si>
    <t>ZWO EFW 8 x 1.25 Filter Wheel</t>
  </si>
  <si>
    <t>ZWO EFW 8-position Filter Wheel for 1.25" Filters - EFW-8x1.25 (highpointscientific.com)</t>
  </si>
  <si>
    <t>ZWO Filter drawer (M42F/M42M)</t>
  </si>
  <si>
    <t>Moonlight 2 inch compression ring</t>
  </si>
  <si>
    <t>LiteCrawler</t>
  </si>
  <si>
    <t>2 in comp</t>
  </si>
  <si>
    <t>Moonlight LiteCrawler SCT Focus Rotater (7.6 mm travel)</t>
  </si>
  <si>
    <t>SCT Thread</t>
  </si>
  <si>
    <t>Fem M64</t>
  </si>
  <si>
    <t>73.8 mm is with focuser at 50% travel. Nominal thickness with focuser at 0 offset is 70 mm, maximum offset is 77.6 mm</t>
  </si>
  <si>
    <t>Celestron OAG Body</t>
  </si>
  <si>
    <t>Celestron Flange</t>
  </si>
  <si>
    <t>Do not use, included with threaded adapters</t>
  </si>
  <si>
    <t>Celestron OAG | Buy a Celestron Off Axis Guider 93648 Online - High Point Scientific</t>
  </si>
  <si>
    <t>Celestron OAG M42F Adapter</t>
  </si>
  <si>
    <t>Celestron OAG M42M Adapter</t>
  </si>
  <si>
    <t>Celestron OAG M48F Adapter</t>
  </si>
  <si>
    <t>Celestron OAG M48M Adapter</t>
  </si>
  <si>
    <t>Celestron SCT-OAG Standard Adapter</t>
  </si>
  <si>
    <t>Celestron SCT-OAG Wide Adapter</t>
  </si>
  <si>
    <t>Celestron Large SCT Schmidt-Cassegrain Telescope and EdgeHD Adapter for Off-Axis Guider OAG | High Point Scientific</t>
  </si>
  <si>
    <t>Player One OAG (M54, screw)</t>
  </si>
  <si>
    <t>screw Plate</t>
  </si>
  <si>
    <t>FHD-OAG MAX – Player One Astronomy (player-one-astronomy.com)</t>
  </si>
  <si>
    <t>QHY OAG 5 mm spacer</t>
  </si>
  <si>
    <t>QHY OAG Pro</t>
  </si>
  <si>
    <t>ZWO OAG</t>
  </si>
  <si>
    <t>Apertura 0.95 Coma Corrector for 150 Carbon Star</t>
  </si>
  <si>
    <t>Reducer</t>
  </si>
  <si>
    <t>55 mm BF, image circle 29 mm for APSC sensors</t>
  </si>
  <si>
    <t>Baader Rowe Coma Corrector (M48)</t>
  </si>
  <si>
    <t>94.5 mm backfocus from M48 thread</t>
  </si>
  <si>
    <t>Baader Planetarium Rowe Triplet Coma Corrector for Newtonians (highpointscientific.com)</t>
  </si>
  <si>
    <t>Celestron 0.7x Reducer</t>
  </si>
  <si>
    <t>Celestron Reducer Lens .7x EdgeHD 1100 (highpointscientific.com)</t>
  </si>
  <si>
    <t>Starizona HyperStar 11 V4 (540 mm, f/1.9)</t>
  </si>
  <si>
    <t>HyperStar 11 v4 — Starizona</t>
  </si>
  <si>
    <t>Starizona HyperStar 9.25 V4 (525 mm, f/2.2)</t>
  </si>
  <si>
    <t>Starizona Nexus Coma 0.75 Reducer</t>
  </si>
  <si>
    <t>Starizona Nexus 0.75x Newtonian Focal Reducer/Coma Corrector</t>
  </si>
  <si>
    <t>Pegasus Falcon Rotator</t>
  </si>
  <si>
    <t>Rotator</t>
  </si>
  <si>
    <t>Blue Fireball M42 0.5 mm</t>
  </si>
  <si>
    <t>Shim</t>
  </si>
  <si>
    <t>M42</t>
  </si>
  <si>
    <t>shim</t>
  </si>
  <si>
    <t>Blue Fireball M42 0.8 mm</t>
  </si>
  <si>
    <t>Blue Fireball 9-pc Fine-Tuning Spacer Ring Set for M48 Threads - 0.1 to 1.0 mm # S-SET8 (agenaastro.com)</t>
  </si>
  <si>
    <t>Blue Fireball M42 1 mm</t>
  </si>
  <si>
    <t>Blue Fireball M48 0.5 mm</t>
  </si>
  <si>
    <t>M48</t>
  </si>
  <si>
    <t>Blue Fireball M48 0.8 mm</t>
  </si>
  <si>
    <t>Blue Fireball M48 1 mm</t>
  </si>
  <si>
    <t>Blue Fireball M54 0.5 mm (black)</t>
  </si>
  <si>
    <t>Blue Fireball 2-pc Fine-Tuning Spacer Ring Set for M54 Threads - 0.5/1.0 mm # S-SET6 (agenaastro.com)</t>
  </si>
  <si>
    <t>Blue Fireball M54 1 mm (black)</t>
  </si>
  <si>
    <t>ZWO poly shim M42 0.1 mm</t>
  </si>
  <si>
    <t>ZWO poly shim M42 0.2 mm</t>
  </si>
  <si>
    <t>ZWO poly shim M42 0.5 mm</t>
  </si>
  <si>
    <t>Baader Click Lock</t>
  </si>
  <si>
    <t>Spacer</t>
  </si>
  <si>
    <t>Blue Fireball M48 spacer 20mm</t>
  </si>
  <si>
    <t>Blue Fireball M48 spacer 3 mm</t>
  </si>
  <si>
    <t>Blue Fireball M48 spacer 4 mm</t>
  </si>
  <si>
    <t>Blue Fireball M48 spacer 5 mm</t>
  </si>
  <si>
    <t>Blue Fireball M48 spacer 6mm</t>
  </si>
  <si>
    <t>Blue Fireball M48 spacer 7.5 mm</t>
  </si>
  <si>
    <t>Blue Fireball M48 spacer 9-14 mm variable</t>
  </si>
  <si>
    <t>Blue Fireball M54 Spacer 4 mm</t>
  </si>
  <si>
    <t>Blue Fireball M54 Spacer 5 mm</t>
  </si>
  <si>
    <t>Blue Fireball M54 Spacer 6 mm</t>
  </si>
  <si>
    <t>Blue Fireball M54 Spacer 7 mm</t>
  </si>
  <si>
    <t>Blue Fireball M54M spacer 8mm</t>
  </si>
  <si>
    <t>Blue Fireball M54M spacer 9mm</t>
  </si>
  <si>
    <t>Blue Fireball M54x0.75 Spacer Ring with 9mm Extension # S-M54-09 (agenaastro.com)</t>
  </si>
  <si>
    <t>Celestron SCT-M48 wide boar T adapter</t>
  </si>
  <si>
    <t>Celestron SCT-Visual Back</t>
  </si>
  <si>
    <t>1.25 inch</t>
  </si>
  <si>
    <t>M42  (m/f) - 21L</t>
  </si>
  <si>
    <t>M42  (m/f) 12 mm</t>
  </si>
  <si>
    <t>M42  (m/f) 30 mm</t>
  </si>
  <si>
    <t>M42  (m/f) 7.5 mm</t>
  </si>
  <si>
    <t>M42  (m/f) textured 11.5</t>
  </si>
  <si>
    <t>M42  (m/f) textured 24.5</t>
  </si>
  <si>
    <t>M42  (m/f) textured 6</t>
  </si>
  <si>
    <t>M42 (f/f) 11 mm</t>
  </si>
  <si>
    <t>example part with ASI 533 MC Pro</t>
  </si>
  <si>
    <t>M48  (m/f) textured 11.5</t>
  </si>
  <si>
    <t>Moonlight M64 Spacer 25.54 mm</t>
  </si>
  <si>
    <t>Moonlight M64 Spacer 6.4 mm</t>
  </si>
  <si>
    <t>Orion Extension Tube</t>
  </si>
  <si>
    <t>2 inch comp</t>
  </si>
  <si>
    <t>M48 to M54 (f/m)</t>
  </si>
  <si>
    <t>Thread Converter</t>
  </si>
  <si>
    <t>Gerd Neumann Tilt Plate</t>
  </si>
  <si>
    <t>Tilt Plate</t>
  </si>
  <si>
    <t>CTU (Camera Tilting Unit) (gerdneumann.net)</t>
  </si>
  <si>
    <t>Hercules M54 TiltPlate</t>
  </si>
  <si>
    <t>Moonlight Camera Tilt Plate Sidewinder</t>
  </si>
  <si>
    <t>ZWO Tilt Plate (M42)</t>
  </si>
  <si>
    <t>Baader T-ring Adapter for ER mount (M48F)</t>
  </si>
  <si>
    <t>Tmount</t>
  </si>
  <si>
    <t>T-ring Adapter for EF mount (M48F)</t>
  </si>
  <si>
    <t>EF lens</t>
  </si>
  <si>
    <t>Type</t>
  </si>
  <si>
    <t>pixel size (µm)</t>
  </si>
  <si>
    <t>Sensor</t>
  </si>
  <si>
    <t>Pixels W</t>
  </si>
  <si>
    <t>Pixels H</t>
  </si>
  <si>
    <t>bit depth</t>
  </si>
  <si>
    <t>Quantum Efficiency</t>
  </si>
  <si>
    <t>Speed (fps)</t>
  </si>
  <si>
    <t xml:space="preserve">Read Noise (e) </t>
  </si>
  <si>
    <t>Max ADC</t>
  </si>
  <si>
    <t>chip width (mm)</t>
  </si>
  <si>
    <t>chip height (mm)</t>
  </si>
  <si>
    <t>Canon R5</t>
  </si>
  <si>
    <t>OSC</t>
  </si>
  <si>
    <t>Canon R</t>
  </si>
  <si>
    <t>ASI120mm</t>
  </si>
  <si>
    <t>mono</t>
  </si>
  <si>
    <t>ARO130</t>
  </si>
  <si>
    <t>ASI2600mc</t>
  </si>
  <si>
    <t>IMX571</t>
  </si>
  <si>
    <t>ASI290mm</t>
  </si>
  <si>
    <t>IMX290</t>
  </si>
  <si>
    <t>ASI2600mm</t>
  </si>
  <si>
    <t>ASI174 mini</t>
  </si>
  <si>
    <t>IMX174</t>
  </si>
  <si>
    <t>ASI174 mm</t>
  </si>
  <si>
    <t>QHY600M</t>
  </si>
  <si>
    <t>IMX455</t>
  </si>
  <si>
    <t>Apertura 150 carbon, 2600, 0.75 Nexus</t>
  </si>
  <si>
    <t>Reducer: Starizona Nexus Coma 0.75 Reducer [0 mm] / N/A-N/A</t>
  </si>
  <si>
    <t>bin 1x1 = 0.28 arc sec / pixel native, 0.4 as/pixel with 0.7x reducer</t>
  </si>
  <si>
    <t>bin 2x2 on Q600 is optimal</t>
  </si>
  <si>
    <t>73.8mm is at 50% travel for moonlite (30967 is max travel, 15483 is middle, 0.000245 mm/step, -1.25 mm BF is about 5100 steps less than mid range, so mirror focus at ~10390 moonlite steps</t>
  </si>
  <si>
    <t>I think this came with the EFW?</t>
  </si>
  <si>
    <t>450, f/3</t>
  </si>
  <si>
    <t>Apertura 150 carbon, 2600, 0.75 Nexus Rotator</t>
  </si>
  <si>
    <t>Thread Converter: M48 to M54 (f/m) [2 mm] / Fem M48-Male M54</t>
  </si>
  <si>
    <t>1x1</t>
  </si>
  <si>
    <t>Recommended Bin Size</t>
  </si>
  <si>
    <t>Configuration Notes</t>
  </si>
  <si>
    <t>Using NINA aberation inspector, seems like BF distance is more like 53 mm?</t>
  </si>
  <si>
    <t>CarbonStar 150 with Starizona Nexus, Rotator</t>
  </si>
  <si>
    <t>Shim: Blue Fireball M48 1 mm [1 mm] / M48-shim</t>
  </si>
  <si>
    <t>2x2</t>
  </si>
  <si>
    <t>Reducer: Starizona HyperStar 9.25 V4 (525 mm, f/2.2) [0 mm] / N/A-N/A</t>
  </si>
  <si>
    <t>Filter: Starizona Filter Drawer (M48M) [17.5 mm] / Male M48-Fem M48</t>
  </si>
  <si>
    <t>Shim: Blue Fireball M42 0.5 mm [0.5 mm] / M42-shim</t>
  </si>
  <si>
    <t>Spacer: Blue Fireball M54M spacer 9mm [9 mm] / Male M54-Fem M54</t>
  </si>
  <si>
    <t>Adapter: M48F/M42M 16.6 L [16.5 mm] / Fem M48-Male M42</t>
  </si>
  <si>
    <t>Aperture (mm)</t>
  </si>
  <si>
    <t>Pixel Size (µm)</t>
  </si>
  <si>
    <t>Focal Ratio (f/)</t>
  </si>
  <si>
    <t>Total (mm)</t>
  </si>
  <si>
    <t>Native Focal Length (mm)</t>
  </si>
  <si>
    <t>Effective Focal Length (mm)</t>
  </si>
  <si>
    <t>Barlow/Reducer (x)</t>
  </si>
  <si>
    <t>CarbonStar150, Aperatura 0.95 Coma Corrector</t>
  </si>
  <si>
    <t>Telescope Aperture (mm)</t>
  </si>
  <si>
    <t>Celestron 9.25, HyperStar V4</t>
  </si>
  <si>
    <t>Guide Scope, 60 mm Orion f/4 with ASI220mini</t>
  </si>
  <si>
    <t>PlayerOne OAG with ASI174mini</t>
  </si>
  <si>
    <t>Edge 11 OSC with LiteCrawler</t>
  </si>
  <si>
    <t>Edge11 QHY600 Config</t>
  </si>
  <si>
    <t>73.8mm is at 50% travel for moonlite (30967 is max travel, 15483 is middle, 0.000245 mm/step, -1.25 mm BF is about 5100 steps less than mid range, so mirror focus at ~10390 moonlite . Steps.  If there is insufficient AF range, then try mirror focusing with moonlite at ~8000 steps.</t>
  </si>
  <si>
    <t>Guide scope, 40mm Orion f/4 with ASI220mini</t>
  </si>
  <si>
    <t>refractor with included field flattener</t>
  </si>
  <si>
    <t>Radian 61 mm Refractor (OPT)</t>
  </si>
  <si>
    <t>Reducer: Baader Rowe Coma Corrector (M48) [0 mm] / Male M48-N/A</t>
  </si>
  <si>
    <t>it is ok to be off in this configuration</t>
  </si>
  <si>
    <t>Mirror AF Position for this config?</t>
  </si>
  <si>
    <t>Planetary Barlow Edge11</t>
  </si>
  <si>
    <t>Orion 10" newtonian, MPCC</t>
  </si>
  <si>
    <t>Orion 10" newtonian, Starizona Nexus</t>
  </si>
  <si>
    <t>Shim: Blue Fireball M54 1 mm (black) [1 mm] / M54-shim</t>
  </si>
  <si>
    <t xml:space="preserve">https://agenaastro.com/blue-fireball-gender-changer-inverter-m54x0-75-male-g-8m.html </t>
  </si>
  <si>
    <t>M54M-M54M Gender Changer</t>
  </si>
  <si>
    <t>Gender Changer, continuous thread</t>
  </si>
  <si>
    <t>Adapter: M54M-M54M Gender Changer [0 mm] / Male M54-Male M54</t>
  </si>
  <si>
    <t>Note - OAG collides with sidewinder - not good. Tight fit, maybe can handle the 0.5mm difference? This keeps the tilt plate on the camera so it can be easially exchanged.</t>
  </si>
  <si>
    <t>Direct screw camera to EFW. More solid, but harder to move the camera to other configurations. Hercules tilt plate has lower OD and the OAG focuser clears the plate.</t>
  </si>
  <si>
    <t>Edge 11, Demo</t>
  </si>
  <si>
    <t>Player One OAG with ASI174mm</t>
  </si>
  <si>
    <t>Mono rotator EFW</t>
  </si>
  <si>
    <t>Spacer: Blue Fireball M54 Spacer 7 mm [7 mm] / Male M54-Fem M54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</si>
</sst>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ato"/>
      <family val="2"/>
    </font>
    <font>
      <b/>
      <sz val="11"/>
      <color rgb="FFFA7D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8" fillId="7" borderId="0" applyNumberFormat="0" applyBorder="0" applyAlignment="0" applyProtection="0"/>
    <xf numFmtId="0" fontId="10" fillId="8" borderId="9" applyNumberFormat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0" fontId="3" fillId="5" borderId="4" xfId="5" applyFont="1" applyBorder="1" applyAlignment="1">
      <alignment horizontal="center"/>
    </xf>
    <xf numFmtId="0" fontId="3" fillId="5" borderId="0" xfId="5" applyFont="1" applyBorder="1" applyAlignment="1">
      <alignment horizontal="center"/>
    </xf>
    <xf numFmtId="0" fontId="3" fillId="5" borderId="5" xfId="5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4" fillId="2" borderId="0" xfId="2"/>
    <xf numFmtId="0" fontId="1" fillId="0" borderId="1" xfId="0" applyFont="1" applyBorder="1"/>
    <xf numFmtId="0" fontId="3" fillId="2" borderId="0" xfId="2" applyFont="1" applyAlignment="1">
      <alignment horizontal="center"/>
    </xf>
    <xf numFmtId="0" fontId="6" fillId="4" borderId="4" xfId="4" applyFont="1" applyBorder="1" applyAlignment="1">
      <alignment horizontal="right"/>
    </xf>
    <xf numFmtId="0" fontId="7" fillId="4" borderId="0" xfId="4" applyFont="1" applyBorder="1"/>
    <xf numFmtId="0" fontId="7" fillId="4" borderId="5" xfId="4" applyFont="1" applyBorder="1"/>
    <xf numFmtId="0" fontId="7" fillId="4" borderId="0" xfId="4" applyFont="1" applyBorder="1" applyAlignment="1">
      <alignment horizontal="center"/>
    </xf>
    <xf numFmtId="0" fontId="4" fillId="6" borderId="0" xfId="6" applyBorder="1" applyAlignment="1">
      <alignment horizontal="center"/>
    </xf>
    <xf numFmtId="0" fontId="0" fillId="0" borderId="7" xfId="0" applyBorder="1"/>
    <xf numFmtId="0" fontId="1" fillId="0" borderId="4" xfId="0" applyFont="1" applyBorder="1"/>
    <xf numFmtId="0" fontId="4" fillId="2" borderId="0" xfId="2" applyBorder="1"/>
    <xf numFmtId="0" fontId="7" fillId="4" borderId="0" xfId="4" applyFont="1" applyBorder="1" applyAlignment="1">
      <alignment horizontal="left"/>
    </xf>
    <xf numFmtId="0" fontId="3" fillId="6" borderId="1" xfId="6" applyFont="1" applyBorder="1" applyAlignment="1">
      <alignment horizontal="right"/>
    </xf>
    <xf numFmtId="0" fontId="3" fillId="3" borderId="1" xfId="3" applyFont="1" applyBorder="1" applyAlignment="1">
      <alignment horizontal="right"/>
    </xf>
    <xf numFmtId="0" fontId="8" fillId="7" borderId="5" xfId="7" applyBorder="1"/>
    <xf numFmtId="0" fontId="3" fillId="2" borderId="1" xfId="2" applyFont="1" applyBorder="1" applyAlignment="1">
      <alignment horizontal="right"/>
    </xf>
    <xf numFmtId="0" fontId="4" fillId="3" borderId="0" xfId="3" applyBorder="1"/>
    <xf numFmtId="164" fontId="0" fillId="0" borderId="0" xfId="0" applyNumberFormat="1"/>
    <xf numFmtId="0" fontId="4" fillId="2" borderId="5" xfId="2" applyBorder="1"/>
    <xf numFmtId="0" fontId="3" fillId="2" borderId="0" xfId="2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9" fillId="0" borderId="0" xfId="0" applyFont="1" applyAlignment="1">
      <alignment wrapText="1"/>
    </xf>
    <xf numFmtId="0" fontId="4" fillId="5" borderId="5" xfId="5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3" fillId="5" borderId="10" xfId="5" applyFont="1" applyBorder="1" applyAlignment="1">
      <alignment horizontal="right"/>
    </xf>
    <xf numFmtId="0" fontId="3" fillId="6" borderId="10" xfId="6" applyFont="1" applyBorder="1" applyAlignment="1">
      <alignment horizontal="right"/>
    </xf>
    <xf numFmtId="0" fontId="3" fillId="6" borderId="13" xfId="6" applyFont="1" applyBorder="1" applyAlignment="1">
      <alignment horizontal="right"/>
    </xf>
    <xf numFmtId="0" fontId="0" fillId="11" borderId="4" xfId="0" applyFill="1" applyBorder="1"/>
    <xf numFmtId="0" fontId="0" fillId="12" borderId="0" xfId="0" applyFill="1"/>
    <xf numFmtId="0" fontId="10" fillId="8" borderId="9" xfId="8" applyAlignment="1">
      <alignment horizontal="center"/>
    </xf>
    <xf numFmtId="0" fontId="10" fillId="8" borderId="18" xfId="8" applyBorder="1" applyAlignment="1">
      <alignment horizontal="right"/>
    </xf>
    <xf numFmtId="0" fontId="10" fillId="8" borderId="18" xfId="8" applyBorder="1" applyAlignment="1">
      <alignment horizontal="center"/>
    </xf>
    <xf numFmtId="0" fontId="4" fillId="2" borderId="14" xfId="2" applyBorder="1"/>
    <xf numFmtId="0" fontId="3" fillId="5" borderId="13" xfId="5" applyFont="1" applyBorder="1" applyAlignment="1">
      <alignment horizontal="center"/>
    </xf>
    <xf numFmtId="0" fontId="3" fillId="5" borderId="14" xfId="5" applyFont="1" applyBorder="1" applyAlignment="1">
      <alignment horizontal="center"/>
    </xf>
    <xf numFmtId="0" fontId="8" fillId="7" borderId="14" xfId="7" applyBorder="1"/>
    <xf numFmtId="0" fontId="8" fillId="7" borderId="17" xfId="7" applyBorder="1"/>
    <xf numFmtId="0" fontId="3" fillId="3" borderId="10" xfId="3" applyFont="1" applyBorder="1" applyAlignment="1">
      <alignment horizontal="right"/>
    </xf>
    <xf numFmtId="0" fontId="3" fillId="2" borderId="2" xfId="2" applyFont="1" applyBorder="1" applyAlignment="1">
      <alignment horizontal="right"/>
    </xf>
    <xf numFmtId="0" fontId="3" fillId="2" borderId="10" xfId="2" applyFont="1" applyBorder="1" applyAlignment="1">
      <alignment horizontal="right"/>
    </xf>
    <xf numFmtId="0" fontId="7" fillId="13" borderId="14" xfId="4" applyFont="1" applyFill="1" applyBorder="1"/>
    <xf numFmtId="0" fontId="11" fillId="13" borderId="13" xfId="4" applyFont="1" applyFill="1" applyBorder="1" applyAlignment="1">
      <alignment horizontal="right"/>
    </xf>
    <xf numFmtId="0" fontId="12" fillId="13" borderId="0" xfId="4" applyFont="1" applyFill="1" applyBorder="1"/>
    <xf numFmtId="0" fontId="12" fillId="13" borderId="0" xfId="4" applyFont="1" applyFill="1" applyBorder="1" applyAlignment="1">
      <alignment horizontal="left"/>
    </xf>
    <xf numFmtId="0" fontId="11" fillId="13" borderId="0" xfId="4" applyFont="1" applyFill="1" applyBorder="1" applyAlignment="1">
      <alignment horizontal="right"/>
    </xf>
    <xf numFmtId="0" fontId="11" fillId="13" borderId="4" xfId="4" applyFont="1" applyFill="1" applyBorder="1" applyAlignment="1">
      <alignment horizontal="right"/>
    </xf>
    <xf numFmtId="0" fontId="12" fillId="13" borderId="0" xfId="4" applyFont="1" applyFill="1" applyBorder="1" applyAlignment="1">
      <alignment horizontal="center"/>
    </xf>
    <xf numFmtId="0" fontId="8" fillId="9" borderId="0" xfId="9" applyBorder="1" applyAlignment="1">
      <alignment horizontal="center"/>
    </xf>
    <xf numFmtId="165" fontId="10" fillId="8" borderId="9" xfId="8" applyNumberFormat="1" applyAlignment="1">
      <alignment horizontal="center"/>
    </xf>
    <xf numFmtId="2" fontId="10" fillId="8" borderId="9" xfId="8" applyNumberFormat="1" applyAlignment="1">
      <alignment horizontal="center"/>
    </xf>
    <xf numFmtId="164" fontId="10" fillId="8" borderId="9" xfId="8" applyNumberFormat="1" applyAlignment="1">
      <alignment horizontal="center"/>
    </xf>
    <xf numFmtId="0" fontId="8" fillId="10" borderId="15" xfId="10" applyBorder="1"/>
    <xf numFmtId="0" fontId="1" fillId="10" borderId="0" xfId="10" applyFont="1"/>
    <xf numFmtId="0" fontId="4" fillId="2" borderId="11" xfId="2" applyBorder="1" applyAlignment="1">
      <alignment horizontal="left" wrapText="1"/>
    </xf>
    <xf numFmtId="0" fontId="4" fillId="2" borderId="12" xfId="2" applyBorder="1" applyAlignment="1">
      <alignment horizontal="left" wrapText="1"/>
    </xf>
    <xf numFmtId="0" fontId="4" fillId="2" borderId="2" xfId="2" applyBorder="1" applyAlignment="1">
      <alignment horizontal="left" wrapText="1"/>
    </xf>
    <xf numFmtId="0" fontId="0" fillId="0" borderId="1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4" xfId="0" applyBorder="1"/>
    <xf numFmtId="0" fontId="0" fillId="0" borderId="0" xfId="0"/>
    <xf numFmtId="0" fontId="4" fillId="3" borderId="2" xfId="3" applyBorder="1" applyAlignment="1">
      <alignment horizontal="left" wrapText="1"/>
    </xf>
    <xf numFmtId="0" fontId="4" fillId="3" borderId="3" xfId="3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4" fillId="6" borderId="2" xfId="6" applyBorder="1" applyAlignment="1">
      <alignment horizontal="center" wrapText="1"/>
    </xf>
    <xf numFmtId="0" fontId="4" fillId="6" borderId="3" xfId="6" applyBorder="1" applyAlignment="1">
      <alignment horizontal="center" wrapText="1"/>
    </xf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2" borderId="3" xfId="2" applyBorder="1" applyAlignment="1">
      <alignment horizontal="left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/>
    </xf>
  </cellXfs>
  <cellStyles count="11">
    <cellStyle name="20% - Accent1" xfId="7" builtinId="30"/>
    <cellStyle name="60% - Accent2" xfId="9" builtinId="36"/>
    <cellStyle name="60% - Accent4" xfId="10" builtinId="44"/>
    <cellStyle name="Accent1" xfId="2" builtinId="29"/>
    <cellStyle name="Accent2" xfId="3" builtinId="33"/>
    <cellStyle name="Accent3" xfId="4" builtinId="37"/>
    <cellStyle name="Accent5" xfId="5" builtinId="45"/>
    <cellStyle name="Accent6" xfId="6" builtinId="49"/>
    <cellStyle name="Calculation" xfId="8" builtinId="22"/>
    <cellStyle name="Hyperlink" xfId="1" builtinId="8"/>
    <cellStyle name="Normal" xfId="0" builtinId="0"/>
  </cellStyles>
  <dxfs count="7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ent Mantooth" id="{B9B429E0-84A7-4B8B-99E6-C50710E80DEC}" userId="6ea42bb9e8cbd5cd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5-13T20:39:36.80" personId="{B9B429E0-84A7-4B8B-99E6-C50710E80DEC}" id="{94422FFE-A9DC-48AB-BB91-5E0966CED3C4}">
    <text>Note: if have configurations that use this name and change it - it will 'break' the lookup and you will have to update the name in the configuration</text>
  </threadedComment>
  <threadedComment ref="B1" dT="2023-05-14T20:07:05.70" personId="{B9B429E0-84A7-4B8B-99E6-C50710E80DEC}" id="{4411AF05-9E96-4092-B819-349DBA678EFD}">
    <text>Provide the Length of your item here in mm</text>
  </threadedComment>
  <threadedComment ref="C1" dT="2023-05-14T20:07:46.54" personId="{B9B429E0-84A7-4B8B-99E6-C50710E80DEC}" id="{89FE365B-73BE-44E4-999B-CBE720D8653C}">
    <text>You can create as many categories as you want, it is the first element of the Drop Down Name and really helps with sorting.
Here is my logic
Spacer - has same tread SIZE on both sides
Adapter - has different thread size on each side
Shim - no threads just provides space
Cameras
Filter (drawers, EFW)
OAG
Reducers
Rotators
Tilt</text>
  </threadedComment>
  <threadedComment ref="D1" dT="2023-05-14T20:08:50.41" personId="{B9B429E0-84A7-4B8B-99E6-C50710E80DEC}" id="{2A3A92DD-CDB4-49A4-86E9-1F74DC756C8E}">
    <text>Provide the thread type or however the item connects - there is no front vs. back just make sure you provide both. I found it necessary to indicate gender of the thread to plan how things will assemble.</text>
  </threadedComment>
  <threadedComment ref="F1" dT="2023-05-14T20:10:43.66" personId="{B9B429E0-84A7-4B8B-99E6-C50710E80DEC}" id="{0D8E13CC-342A-4B0E-9D19-2CAEC839C115}">
    <text xml:space="preserve">This field will appear in the scope config sheet so you can select items for your optical train.  Format of the string is:
Category: Component [Length mm] / Interface1-Interface2
If you add extra rows of data, you may need to extend the formula down
</text>
  </threadedComment>
  <threadedComment ref="F1" dT="2023-05-14T20:11:55.07" personId="{B9B429E0-84A7-4B8B-99E6-C50710E80DEC}" id="{D65F993D-A87D-45C5-9B17-A287FDBE84BA}" parentId="{0D8E13CC-342A-4B0E-9D19-2CAEC839C115}">
    <text>When you do a data sort (menu Data-&gt;Sort) - I found the following worked the best for me
Category - ascending
Component - ascending</text>
  </threadedComment>
  <threadedComment ref="A42" dT="2021-07-11T15:57:28.35" personId="{B9B429E0-84A7-4B8B-99E6-C50710E80DEC}" id="{E9C9022E-FA0C-472E-A26F-B2DCA7E2B5CE}">
    <text>45 mm external- internal thread depth (6.5) For measurements the internal thread depth should be subtracted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2" dT="2023-02-18T21:18:31.32" personId="{B9B429E0-84A7-4B8B-99E6-C50710E80DEC}" id="{D99B874D-DA71-4B20-8A47-D2459FDB38D5}">
    <text xml:space="preserve">Filters have a different index of refraction than air and extend the required back focal distance, offset varies with filter thickness and material.  </text>
  </threadedComment>
  <threadedComment ref="D12" dT="2023-02-18T21:18:31.32" personId="{B9B429E0-84A7-4B8B-99E6-C50710E80DEC}" id="{CCF4CBBE-3D42-4585-A536-1D27E78F3652}">
    <text xml:space="preserve">Filters have a different index of refraction than air and extend the required back focal distance, offset varies with filter thickness and material.  </text>
  </threadedComment>
  <threadedComment ref="G12" dT="2023-02-18T21:18:31.32" personId="{B9B429E0-84A7-4B8B-99E6-C50710E80DEC}" id="{7C5ACB33-C21C-4342-980F-3394C76FCD73}">
    <text xml:space="preserve">Filters have a different index of refraction than air and extend the required back focal distance, offset varies with filter thickness and material.  </text>
  </threadedComment>
  <threadedComment ref="J12" dT="2023-02-18T21:18:31.32" personId="{B9B429E0-84A7-4B8B-99E6-C50710E80DEC}" id="{F89CC122-8CDA-425D-9D25-E95CA9E1D5A3}">
    <text xml:space="preserve">Filters have a different index of refraction than air and extend the required back focal distance, offset varies with filter thickness and material.  </text>
  </threadedComment>
  <threadedComment ref="M12" dT="2023-02-18T21:18:31.32" personId="{B9B429E0-84A7-4B8B-99E6-C50710E80DEC}" id="{9031D4F9-1881-472C-99CB-A88379D58492}">
    <text xml:space="preserve">Filters have a different index of refraction than air and extend the required back focal distance, offset varies with filter thickness and material.  </text>
  </threadedComment>
  <threadedComment ref="P12" dT="2023-02-18T21:18:31.32" personId="{B9B429E0-84A7-4B8B-99E6-C50710E80DEC}" id="{F87E28F4-659E-4212-ADD7-92F6E47B1AFD}">
    <text xml:space="preserve">Filters have a different index of refraction than air and extend the required back focal distance, offset varies with filter thickness and material.  </text>
  </threadedComment>
  <threadedComment ref="S12" dT="2023-02-18T21:18:31.32" personId="{B9B429E0-84A7-4B8B-99E6-C50710E80DEC}" id="{799BEBC6-21B8-4C8E-A57F-A98C629D71A1}">
    <text xml:space="preserve">Filters have a different index of refraction than air and extend the required back focal distance, offset varies with filter thickness and material.  </text>
  </threadedComment>
  <threadedComment ref="V12" dT="2023-02-18T21:18:31.32" personId="{B9B429E0-84A7-4B8B-99E6-C50710E80DEC}" id="{380FA08A-8FBB-46BE-AA47-9DBF4F6A693F}">
    <text xml:space="preserve">Filters have a different index of refraction than air and extend the required back focal distance, offset varies with filter thickness and material.  </text>
  </threadedComment>
  <threadedComment ref="Y12" dT="2023-02-18T21:18:31.32" personId="{B9B429E0-84A7-4B8B-99E6-C50710E80DEC}" id="{BC789A43-F0E8-49CE-98B0-709766913BA3}">
    <text xml:space="preserve">Filters have a different index of refraction than air and extend the required back focal distance, offset varies with filter thickness and material.  </text>
  </threadedComment>
  <threadedComment ref="AB12" dT="2023-02-18T21:18:31.32" personId="{B9B429E0-84A7-4B8B-99E6-C50710E80DEC}" id="{E95443EB-C52A-4CF0-9AD8-1A327BD333C9}">
    <text xml:space="preserve">Filters have a different index of refraction than air and extend the required back focal distance, offset varies with filter thickness and material. 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2" dT="2023-02-18T21:18:31.32" personId="{B9B429E0-84A7-4B8B-99E6-C50710E80DEC}" id="{1116A0C9-B354-4129-91DE-CF4A6F920FC9}">
    <text xml:space="preserve">Filters have a different index of refraction than air and extend the required back focal distance, offset varies with filter thickness and material.  </text>
  </threadedComment>
  <threadedComment ref="D12" dT="2023-02-18T21:18:31.32" personId="{B9B429E0-84A7-4B8B-99E6-C50710E80DEC}" id="{9FE65A3E-FE3E-4BAE-B51E-BF991B4CDA8E}">
    <text xml:space="preserve">Filters have a different index of refraction than air and extend the required back focal distance, offset varies with filter thickness and material.  </text>
  </threadedComment>
  <threadedComment ref="G12" dT="2023-02-18T21:18:31.32" personId="{B9B429E0-84A7-4B8B-99E6-C50710E80DEC}" id="{4729EDFF-1A74-410E-BCAC-74F79AEC7EE3}">
    <text xml:space="preserve">Filters have a different index of refraction than air and extend the required back focal distance, offset varies with filter thickness and material.  </text>
  </threadedComment>
  <threadedComment ref="J12" dT="2023-02-18T21:18:31.32" personId="{B9B429E0-84A7-4B8B-99E6-C50710E80DEC}" id="{0E6D35CE-F109-4830-AD5F-281B4E761D3E}">
    <text xml:space="preserve">Filters have a different index of refraction than air and extend the required back focal distance, offset varies with filter thickness and material.  </text>
  </threadedComment>
  <threadedComment ref="M12" dT="2023-02-18T21:18:31.32" personId="{B9B429E0-84A7-4B8B-99E6-C50710E80DEC}" id="{463FF4D1-8669-43AE-B793-B8EE387E5AAF}">
    <text xml:space="preserve">Filters have a different index of refraction than air and extend the required back focal distance, offset varies with filter thickness and material.  </text>
  </threadedComment>
  <threadedComment ref="P12" dT="2023-02-18T21:18:31.32" personId="{B9B429E0-84A7-4B8B-99E6-C50710E80DEC}" id="{ACD7DAA9-E116-47A3-8F5D-95FBB13CA9D7}">
    <text xml:space="preserve">Filters have a different index of refraction than air and extend the required back focal distance, offset varies with filter thickness and material.  </text>
  </threadedComment>
  <threadedComment ref="S12" dT="2023-02-18T21:18:31.32" personId="{B9B429E0-84A7-4B8B-99E6-C50710E80DEC}" id="{1DE19ABA-A494-43D6-A61E-E920393A8CBF}">
    <text xml:space="preserve">Filters have a different index of refraction than air and extend the required back focal distance, offset varies with filter thickness and material.  </text>
  </threadedComment>
  <threadedComment ref="V12" dT="2023-02-18T21:18:31.32" personId="{B9B429E0-84A7-4B8B-99E6-C50710E80DEC}" id="{ED6B2602-587F-496D-9403-812BA5F62621}">
    <text xml:space="preserve">Filters have a different index of refraction than air and extend the required back focal distance, offset varies with filter thickness and material.  </text>
  </threadedComment>
  <threadedComment ref="Y12" dT="2023-02-18T21:18:31.32" personId="{B9B429E0-84A7-4B8B-99E6-C50710E80DEC}" id="{6B657219-9F57-4A66-B627-DF7560377DBA}">
    <text xml:space="preserve">Filters have a different index of refraction than air and extend the required back focal distance, offset varies with filter thickness and material.  </text>
  </threadedComment>
  <threadedComment ref="AB12" dT="2023-02-18T21:18:31.32" personId="{B9B429E0-84A7-4B8B-99E6-C50710E80DEC}" id="{534BAE47-DD6D-41C8-86A5-997E3BAAD21E}">
    <text xml:space="preserve">Filters have a different index of refraction than air and extend the required back focal distance, offset varies with filter thickness and material.  </text>
  </threadedComment>
  <threadedComment ref="A38" dT="2025-01-19T23:22:50.32" personId="{B9B429E0-84A7-4B8B-99E6-C50710E80DEC}" id="{61D87A4C-C861-48CC-950A-F56784A2D42A}">
    <text>Because mirror locks are used and focus is achieved with moonlite, record AF steps to return to this position when changing configurations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2" dT="2023-02-18T21:18:31.32" personId="{B9B429E0-84A7-4B8B-99E6-C50710E80DEC}" id="{F57DECF7-BA37-4273-8261-EFFCBFCF17D2}">
    <text xml:space="preserve">Filters have a different index of refraction than air and extend the required back focal distance, offset varies with filter thickness and material.  </text>
  </threadedComment>
  <threadedComment ref="D12" dT="2023-02-18T21:18:31.32" personId="{B9B429E0-84A7-4B8B-99E6-C50710E80DEC}" id="{267B2462-5FF4-4BD8-9606-7D058E44CEA7}">
    <text xml:space="preserve">Filters have a different index of refraction than air and extend the required back focal distance, offset varies with filter thickness and material.  </text>
  </threadedComment>
  <threadedComment ref="G12" dT="2023-02-18T21:18:31.32" personId="{B9B429E0-84A7-4B8B-99E6-C50710E80DEC}" id="{541CE8FB-3400-4091-98EC-EF9D13176390}">
    <text xml:space="preserve">Filters have a different index of refraction than air and extend the required back focal distance, offset varies with filter thickness and material.  </text>
  </threadedComment>
  <threadedComment ref="J12" dT="2023-02-18T21:18:31.32" personId="{B9B429E0-84A7-4B8B-99E6-C50710E80DEC}" id="{9D4CE99F-60B4-4CEE-98AF-CAF307C55854}">
    <text xml:space="preserve">Filters have a different index of refraction than air and extend the required back focal distance, offset varies with filter thickness and material.  </text>
  </threadedComment>
  <threadedComment ref="M12" dT="2023-02-18T21:18:31.32" personId="{B9B429E0-84A7-4B8B-99E6-C50710E80DEC}" id="{A366EAE9-22D3-4C31-8DCA-9120DFBE48EA}">
    <text xml:space="preserve">Filters have a different index of refraction than air and extend the required back focal distance, offset varies with filter thickness and material.  </text>
  </threadedComment>
  <threadedComment ref="P12" dT="2023-02-18T21:18:31.32" personId="{B9B429E0-84A7-4B8B-99E6-C50710E80DEC}" id="{CE80E81E-5BE4-40AF-95D6-7DFE478F7F8E}">
    <text xml:space="preserve">Filters have a different index of refraction than air and extend the required back focal distance, offset varies with filter thickness and material.  </text>
  </threadedComment>
  <threadedComment ref="S12" dT="2023-02-18T21:18:31.32" personId="{B9B429E0-84A7-4B8B-99E6-C50710E80DEC}" id="{E1E7E35D-2BCB-46F4-92FA-BE6BFA8D44CB}">
    <text xml:space="preserve">Filters have a different index of refraction than air and extend the required back focal distance, offset varies with filter thickness and material.  </text>
  </threadedComment>
  <threadedComment ref="V12" dT="2023-02-18T21:18:31.32" personId="{B9B429E0-84A7-4B8B-99E6-C50710E80DEC}" id="{4BAAD629-FD3B-4266-AA1A-E9F81BA302E2}">
    <text xml:space="preserve">Filters have a different index of refraction than air and extend the required back focal distance, offset varies with filter thickness and material.  </text>
  </threadedComment>
  <threadedComment ref="Y12" dT="2023-02-18T21:18:31.32" personId="{B9B429E0-84A7-4B8B-99E6-C50710E80DEC}" id="{AB76413F-1CAA-47B6-A627-D8AD720AE038}">
    <text xml:space="preserve">Filters have a different index of refraction than air and extend the required back focal distance, offset varies with filter thickness and material.  </text>
  </threadedComment>
  <threadedComment ref="AB12" dT="2023-02-18T21:18:31.32" personId="{B9B429E0-84A7-4B8B-99E6-C50710E80DEC}" id="{743D2F53-96FF-42BE-94F5-3E7D74F7CC97}">
    <text xml:space="preserve">Filters have a different index of refraction than air and extend the required back focal distance, offset varies with filter thickness and material.  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2" dT="2023-02-18T21:18:31.32" personId="{B9B429E0-84A7-4B8B-99E6-C50710E80DEC}" id="{C0A4A6B9-564E-4A32-AA26-D26B9E84667D}">
    <text xml:space="preserve">Filters have a different index of refraction than air and extend the required back focal distance, offset varies with filter thickness and material.  </text>
  </threadedComment>
  <threadedComment ref="D12" dT="2023-02-18T21:18:31.32" personId="{B9B429E0-84A7-4B8B-99E6-C50710E80DEC}" id="{CEA00CBD-0EFB-44F9-A9EC-CFE7D15FBCFB}">
    <text xml:space="preserve">Filters have a different index of refraction than air and extend the required back focal distance, offset varies with filter thickness and material.  </text>
  </threadedComment>
  <threadedComment ref="G12" dT="2023-02-18T21:18:31.32" personId="{B9B429E0-84A7-4B8B-99E6-C50710E80DEC}" id="{508CA1C0-A711-4EC0-B3A5-8C28EC9EF4D4}">
    <text xml:space="preserve">Filters have a different index of refraction than air and extend the required back focal distance, offset varies with filter thickness and material.  </text>
  </threadedComment>
  <threadedComment ref="J12" dT="2023-02-18T21:18:31.32" personId="{B9B429E0-84A7-4B8B-99E6-C50710E80DEC}" id="{311EF417-B11B-487B-AE39-C7B03931D5CD}">
    <text xml:space="preserve">Filters have a different index of refraction than air and extend the required back focal distance, offset varies with filter thickness and material.  </text>
  </threadedComment>
  <threadedComment ref="M12" dT="2023-02-18T21:18:31.32" personId="{B9B429E0-84A7-4B8B-99E6-C50710E80DEC}" id="{46DABF40-C688-4AAC-A5D0-34092E6D6D27}">
    <text xml:space="preserve">Filters have a different index of refraction than air and extend the required back focal distance, offset varies with filter thickness and material.  </text>
  </threadedComment>
  <threadedComment ref="P12" dT="2023-02-18T21:18:31.32" personId="{B9B429E0-84A7-4B8B-99E6-C50710E80DEC}" id="{4A37B58D-5FCC-4AA5-BA39-B8DBF5B7F4FA}">
    <text xml:space="preserve">Filters have a different index of refraction than air and extend the required back focal distance, offset varies with filter thickness and material.  </text>
  </threadedComment>
  <threadedComment ref="S12" dT="2023-02-18T21:18:31.32" personId="{B9B429E0-84A7-4B8B-99E6-C50710E80DEC}" id="{5C451E5E-95A5-402B-A2CF-D7064147B0C0}">
    <text xml:space="preserve">Filters have a different index of refraction than air and extend the required back focal distance, offset varies with filter thickness and material.  </text>
  </threadedComment>
  <threadedComment ref="V12" dT="2023-02-18T21:18:31.32" personId="{B9B429E0-84A7-4B8B-99E6-C50710E80DEC}" id="{B3CFDE5E-C941-4374-BB58-2B557FEAB95D}">
    <text xml:space="preserve">Filters have a different index of refraction than air and extend the required back focal distance, offset varies with filter thickness and material.  </text>
  </threadedComment>
  <threadedComment ref="Y12" dT="2023-02-18T21:18:31.32" personId="{B9B429E0-84A7-4B8B-99E6-C50710E80DEC}" id="{BB6297D1-27AB-486A-AB53-AE6A2D18CD7A}">
    <text xml:space="preserve">Filters have a different index of refraction than air and extend the required back focal distance, offset varies with filter thickness and material.  </text>
  </threadedComment>
  <threadedComment ref="AB12" dT="2023-02-18T21:18:31.32" personId="{B9B429E0-84A7-4B8B-99E6-C50710E80DEC}" id="{9C63CD22-EF48-4B7A-B09B-7A2EDA7467A0}">
    <text xml:space="preserve">Filters have a different index of refraction than air and extend the required back focal distance, offset varies with filter thickness and material.  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2" dT="2023-02-18T21:18:31.32" personId="{B9B429E0-84A7-4B8B-99E6-C50710E80DEC}" id="{3FE252D4-5208-482D-A212-54BACD934F83}">
    <text xml:space="preserve">Filters have a different index of refraction than air and extend the required back focal distance, offset varies with filter thickness and material.  </text>
  </threadedComment>
  <threadedComment ref="D12" dT="2023-02-18T21:18:31.32" personId="{B9B429E0-84A7-4B8B-99E6-C50710E80DEC}" id="{3CA074D1-D5E2-4D19-9448-8E8F517B154B}">
    <text xml:space="preserve">Filters have a different index of refraction than air and extend the required back focal distance, offset varies with filter thickness and material.  </text>
  </threadedComment>
  <threadedComment ref="G12" dT="2023-02-18T21:18:31.32" personId="{B9B429E0-84A7-4B8B-99E6-C50710E80DEC}" id="{9F279C5D-3261-4F6C-9092-E106D6DA9E98}">
    <text xml:space="preserve">Filters have a different index of refraction than air and extend the required back focal distance, offset varies with filter thickness and material.  </text>
  </threadedComment>
  <threadedComment ref="J12" dT="2023-02-18T21:18:31.32" personId="{B9B429E0-84A7-4B8B-99E6-C50710E80DEC}" id="{5C72118F-F335-4517-9DCF-7DC0A0353A57}">
    <text xml:space="preserve">Filters have a different index of refraction than air and extend the required back focal distance, offset varies with filter thickness and material.  </text>
  </threadedComment>
  <threadedComment ref="M12" dT="2023-02-18T21:18:31.32" personId="{B9B429E0-84A7-4B8B-99E6-C50710E80DEC}" id="{D44FFEA6-E2CE-45CC-97A0-B7E3B7524FDD}">
    <text xml:space="preserve">Filters have a different index of refraction than air and extend the required back focal distance, offset varies with filter thickness and material.  </text>
  </threadedComment>
  <threadedComment ref="P12" dT="2023-02-18T21:18:31.32" personId="{B9B429E0-84A7-4B8B-99E6-C50710E80DEC}" id="{BE3A7FBB-F04B-45B8-A046-8C71151A62E4}">
    <text xml:space="preserve">Filters have a different index of refraction than air and extend the required back focal distance, offset varies with filter thickness and material.  </text>
  </threadedComment>
  <threadedComment ref="S12" dT="2023-02-18T21:18:31.32" personId="{B9B429E0-84A7-4B8B-99E6-C50710E80DEC}" id="{979D4D32-A07D-4DD6-8438-5483824789D7}">
    <text xml:space="preserve">Filters have a different index of refraction than air and extend the required back focal distance, offset varies with filter thickness and material.  </text>
  </threadedComment>
  <threadedComment ref="V12" dT="2023-02-18T21:18:31.32" personId="{B9B429E0-84A7-4B8B-99E6-C50710E80DEC}" id="{A5282A4C-3630-4CFA-A8E9-FE4AB3A4AC3F}">
    <text xml:space="preserve">Filters have a different index of refraction than air and extend the required back focal distance, offset varies with filter thickness and material.  </text>
  </threadedComment>
  <threadedComment ref="Y12" dT="2023-02-18T21:18:31.32" personId="{B9B429E0-84A7-4B8B-99E6-C50710E80DEC}" id="{95D12BC3-2C2E-4F30-A9A8-537EBD36216B}">
    <text xml:space="preserve">Filters have a different index of refraction than air and extend the required back focal distance, offset varies with filter thickness and material.  </text>
  </threadedComment>
  <threadedComment ref="AB12" dT="2023-02-18T21:18:31.32" personId="{B9B429E0-84A7-4B8B-99E6-C50710E80DEC}" id="{9AC56224-BF6D-4DC1-BF9E-48EA1144EC52}">
    <text xml:space="preserve">Filters have a different index of refraction than air and extend the required back focal distance, offset varies with filter thickness and material.  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2" dT="2023-02-18T21:18:31.32" personId="{B9B429E0-84A7-4B8B-99E6-C50710E80DEC}" id="{8E444B0C-14A2-4C9E-BA27-5FCF7A2C2900}">
    <text xml:space="preserve">Filters have a different index of refraction than air and extend the required back focal distance, offset varies with filter thickness and material.  </text>
  </threadedComment>
  <threadedComment ref="D12" dT="2023-02-18T21:18:31.32" personId="{B9B429E0-84A7-4B8B-99E6-C50710E80DEC}" id="{4E525539-6AB1-499F-900E-4171D95C2F36}">
    <text xml:space="preserve">Filters have a different index of refraction than air and extend the required back focal distance, offset varies with filter thickness and material.  </text>
  </threadedComment>
  <threadedComment ref="G12" dT="2023-02-18T21:18:31.32" personId="{B9B429E0-84A7-4B8B-99E6-C50710E80DEC}" id="{662534A4-15A0-4CB4-BD4B-B635A14272BD}">
    <text xml:space="preserve">Filters have a different index of refraction than air and extend the required back focal distance, offset varies with filter thickness and material.  </text>
  </threadedComment>
  <threadedComment ref="J12" dT="2023-02-18T21:18:31.32" personId="{B9B429E0-84A7-4B8B-99E6-C50710E80DEC}" id="{A6A88688-8FA0-43FA-97B8-49771F180373}">
    <text xml:space="preserve">Filters have a different index of refraction than air and extend the required back focal distance, offset varies with filter thickness and material.  </text>
  </threadedComment>
  <threadedComment ref="M12" dT="2023-02-18T21:18:31.32" personId="{B9B429E0-84A7-4B8B-99E6-C50710E80DEC}" id="{AD2FECBB-80CF-43EC-9160-5CFD874F3E46}">
    <text xml:space="preserve">Filters have a different index of refraction than air and extend the required back focal distance, offset varies with filter thickness and material.  </text>
  </threadedComment>
  <threadedComment ref="P12" dT="2023-02-18T21:18:31.32" personId="{B9B429E0-84A7-4B8B-99E6-C50710E80DEC}" id="{91B96C0A-194E-411E-9967-EFA13C12BEE8}">
    <text xml:space="preserve">Filters have a different index of refraction than air and extend the required back focal distance, offset varies with filter thickness and material.  </text>
  </threadedComment>
  <threadedComment ref="S12" dT="2023-02-18T21:18:31.32" personId="{B9B429E0-84A7-4B8B-99E6-C50710E80DEC}" id="{8B08DAC0-D5A2-4932-8097-CD85C8B117B1}">
    <text xml:space="preserve">Filters have a different index of refraction than air and extend the required back focal distance, offset varies with filter thickness and material.  </text>
  </threadedComment>
  <threadedComment ref="V12" dT="2023-02-18T21:18:31.32" personId="{B9B429E0-84A7-4B8B-99E6-C50710E80DEC}" id="{2704E90B-51B6-48C1-8914-7242D2DBB9FE}">
    <text xml:space="preserve">Filters have a different index of refraction than air and extend the required back focal distance, offset varies with filter thickness and material.  </text>
  </threadedComment>
  <threadedComment ref="Y12" dT="2023-02-18T21:18:31.32" personId="{B9B429E0-84A7-4B8B-99E6-C50710E80DEC}" id="{FD4E9C4B-013E-492B-947C-778E1A37F17A}">
    <text xml:space="preserve">Filters have a different index of refraction than air and extend the required back focal distance, offset varies with filter thickness and material.  </text>
  </threadedComment>
  <threadedComment ref="AB12" dT="2023-02-18T21:18:31.32" personId="{B9B429E0-84A7-4B8B-99E6-C50710E80DEC}" id="{96FBA793-BFD0-49BE-B814-856B870AE7CB}">
    <text xml:space="preserve">Filters have a different index of refraction than air and extend the required back focal distance, offset varies with filter thickness and material.  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5" dT="2023-05-13T20:14:58.18" personId="{B9B429E0-84A7-4B8B-99E6-C50710E80DEC}" id="{1A259FDB-6866-48EB-9379-268DEDDCA2AE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D5" dT="2023-05-13T20:14:58.18" personId="{B9B429E0-84A7-4B8B-99E6-C50710E80DEC}" id="{ADC359F5-4BB1-4EEE-91EE-1065A16F2BC6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G5" dT="2023-05-13T20:14:58.18" personId="{B9B429E0-84A7-4B8B-99E6-C50710E80DEC}" id="{80757D61-60B7-4A6D-A934-384D1331CD93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J5" dT="2023-05-13T20:14:58.18" personId="{B9B429E0-84A7-4B8B-99E6-C50710E80DEC}" id="{70772DC3-324B-4E83-9273-7885E32CC1F7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M5" dT="2023-05-13T20:14:58.18" personId="{B9B429E0-84A7-4B8B-99E6-C50710E80DEC}" id="{E060CB29-C4DA-4A89-A22B-6A7DCECF243F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P5" dT="2023-05-13T20:14:58.18" personId="{B9B429E0-84A7-4B8B-99E6-C50710E80DEC}" id="{8C855DD1-38A6-4717-9C12-05CBD0B3B65B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S5" dT="2023-05-13T20:14:58.18" personId="{B9B429E0-84A7-4B8B-99E6-C50710E80DEC}" id="{2AA60AB8-DFFC-4C9F-B4F6-E1687510ABF3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V5" dT="2023-05-13T20:14:58.18" personId="{B9B429E0-84A7-4B8B-99E6-C50710E80DEC}" id="{2968D03B-FD61-43EC-8CF5-A638C74EE756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Y5" dT="2023-05-13T20:14:58.18" personId="{B9B429E0-84A7-4B8B-99E6-C50710E80DEC}" id="{8EAABDEA-F0F5-4EBE-A2AB-2C296C63988A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AB5" dT="2023-05-13T20:14:58.18" personId="{B9B429E0-84A7-4B8B-99E6-C50710E80DEC}" id="{8A70BFDA-46C4-4F20-991F-17CE47B1AD10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AE5" dT="2023-05-13T20:14:58.18" personId="{B9B429E0-84A7-4B8B-99E6-C50710E80DEC}" id="{5463B184-4B6A-4725-997F-3D7C83273839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AH5" dT="2023-05-13T20:14:58.18" personId="{B9B429E0-84A7-4B8B-99E6-C50710E80DEC}" id="{BCE5177F-EF32-424B-97BA-4FF9BE3A0C87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AK5" dT="2023-05-13T20:14:58.18" personId="{B9B429E0-84A7-4B8B-99E6-C50710E80DEC}" id="{77CAC8AE-03E9-4FCA-B5A3-8D59AF05CE4A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AN5" dT="2023-05-13T20:14:58.18" personId="{B9B429E0-84A7-4B8B-99E6-C50710E80DEC}" id="{B89DC239-EFB9-4C7A-951D-4F7557EECC1B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AQ5" dT="2023-05-13T20:14:58.18" personId="{B9B429E0-84A7-4B8B-99E6-C50710E80DEC}" id="{C6D55AAE-73E6-4C19-A05E-7D396A0A3497}">
    <text>Not autocalculated, use something like
https://astronomy.tools/calculators/field_of_view/</text>
    <extLst>
      <x:ext xmlns:xltc2="http://schemas.microsoft.com/office/spreadsheetml/2020/threadedcomments2" uri="{F7C98A9C-CBB3-438F-8F68-D28B6AF4A901}">
        <xltc2:checksum>1158180628</xltc2:checksum>
        <xltc2:hyperlink startIndex="39" length="50" url="https://astronomy.tools/calculators/field_of_view/"/>
      </x:ext>
    </extLst>
  </threadedComment>
  <threadedComment ref="AT5" dT="2023-05-13T20:14:58.18" personId="{B9B429E0-84A7-4B8B-99E6-C50710E80DEC}" id="{8C351ABA-BD83-48B6-97FD-9DC2892EDF51}">
    <text>Not autocalculated, use something like
https://astronomy.tools/calculators/field_of_view/</text>
    <extLst>
      <x:ext xmlns:xltc2="http://schemas.microsoft.com/office/spreadsheetml/2020/threadedcomments2" uri="{F7C98A9C-CBB3-438F-8F68-D28B6AF4A901}">
        <xltc2:checksum>1158180628</xltc2:checksum>
        <xltc2:hyperlink startIndex="39" length="50" url="https://astronomy.tools/calculators/field_of_view/"/>
      </x:ext>
    </extLst>
  </threadedComment>
  <threadedComment ref="B6" dT="2021-07-11T16:24:56.58" personId="{B9B429E0-84A7-4B8B-99E6-C50710E80DEC}" id="{F0B800A4-07FB-42B2-A30C-C5113362930F}">
    <text>146.5 mm BF without filters for Celestron 9.25 Edge HD</text>
  </threadedComment>
  <threadedComment ref="E6" dT="2021-07-11T16:24:56.58" personId="{B9B429E0-84A7-4B8B-99E6-C50710E80DEC}" id="{A93067E4-176E-46B0-BC10-14D9F6BAD951}">
    <text>146.5 mm BF without filters for Celestron 9.25 Edge HD</text>
  </threadedComment>
  <threadedComment ref="H6" dT="2021-07-11T16:24:56.58" personId="{B9B429E0-84A7-4B8B-99E6-C50710E80DEC}" id="{03A2EB95-F642-49D3-A245-BC4EBD59C11A}">
    <text>146.5 mm BF without filters for Celestron 9.25 Edge HD</text>
  </threadedComment>
  <threadedComment ref="K6" dT="2021-07-11T16:24:56.58" personId="{B9B429E0-84A7-4B8B-99E6-C50710E80DEC}" id="{A80C8FC3-9FC8-446A-8400-2868E201341A}">
    <text>146.5 mm BF without filters for Celestron 9.25 Edge HD</text>
  </threadedComment>
  <threadedComment ref="N6" dT="2021-07-11T16:24:56.58" personId="{B9B429E0-84A7-4B8B-99E6-C50710E80DEC}" id="{D7447154-EDE1-445B-A14C-515918BCC776}">
    <text>146.5 mm BF without filters for Celestron 9.25 Edge HD</text>
  </threadedComment>
  <threadedComment ref="Q6" dT="2021-07-11T16:24:56.58" personId="{B9B429E0-84A7-4B8B-99E6-C50710E80DEC}" id="{75B03DBB-082F-4856-A581-0A13329855B8}">
    <text>146.5 mm BF without filters for Celestron 9.25 Edge HD</text>
  </threadedComment>
  <threadedComment ref="T6" dT="2021-07-11T16:24:56.58" personId="{B9B429E0-84A7-4B8B-99E6-C50710E80DEC}" id="{F1F16247-A0FE-40FF-8AF6-EAD22FC5FE98}">
    <text>146.5 mm BF without filters for Celestron 9.25 Edge HD</text>
  </threadedComment>
  <threadedComment ref="W6" dT="2021-07-11T16:24:56.58" personId="{B9B429E0-84A7-4B8B-99E6-C50710E80DEC}" id="{337860C2-B5B7-4334-99BE-33A70BF3A98C}">
    <text>146.5 mm BF without filters for Celestron 9.25 Edge HD</text>
  </threadedComment>
  <threadedComment ref="Z6" dT="2021-07-11T16:24:56.58" personId="{B9B429E0-84A7-4B8B-99E6-C50710E80DEC}" id="{58F2D1CE-D61F-4AED-92CF-A00435ED1B53}">
    <text>146.5 mm BF without filters for Celestron 9.25 Edge HD</text>
  </threadedComment>
  <threadedComment ref="AC6" dT="2021-07-11T16:24:56.58" personId="{B9B429E0-84A7-4B8B-99E6-C50710E80DEC}" id="{7A4C3F6F-9987-4399-830D-A8D6F72CFF0B}">
    <text>146.5 mm BF without filters for Celestron 9.25 Edge HD</text>
  </threadedComment>
  <threadedComment ref="AF6" dT="2021-07-11T16:24:56.58" personId="{B9B429E0-84A7-4B8B-99E6-C50710E80DEC}" id="{84F62E26-4B8D-4C12-81F1-D479FFF98F99}">
    <text>146.5 mm BF without filters for Celestron 9.25 Edge HD</text>
  </threadedComment>
  <threadedComment ref="AI6" dT="2021-07-11T16:24:56.58" personId="{B9B429E0-84A7-4B8B-99E6-C50710E80DEC}" id="{CF3B7346-475E-4C97-8A0B-9AF5E4ED0327}">
    <text>146.5 mm BF without filters for Celestron 9.25 Edge HD</text>
  </threadedComment>
  <threadedComment ref="AL6" dT="2021-07-11T16:24:56.58" personId="{B9B429E0-84A7-4B8B-99E6-C50710E80DEC}" id="{15F689CB-2321-4137-81B0-2FB523108233}">
    <text>146.5 mm BF without filters for Celestron 9.25 Edge HD</text>
  </threadedComment>
  <threadedComment ref="AO6" dT="2021-07-11T16:24:56.58" personId="{B9B429E0-84A7-4B8B-99E6-C50710E80DEC}" id="{BD723A6C-DE00-495B-A380-93A297603F56}">
    <text>146.5 mm BF without filters for Celestron 9.25 Edge HD</text>
  </threadedComment>
  <threadedComment ref="AR6" dT="2021-07-11T16:24:56.58" personId="{B9B429E0-84A7-4B8B-99E6-C50710E80DEC}" id="{BA3F7A59-C707-4DD5-A8DC-9A483DEC9A34}">
    <text>Should be 55 for nexus, but seems more like 52 mm</text>
  </threadedComment>
  <threadedComment ref="AU6" dT="2021-07-11T16:24:56.58" personId="{B9B429E0-84A7-4B8B-99E6-C50710E80DEC}" id="{52AEDD39-CF5C-4C89-8A3E-03E8A11C8077}">
    <text>Should be 55 for nexus, but seems more like 52 mm</text>
  </threadedComment>
  <threadedComment ref="A7" dT="2023-02-18T21:18:31.32" personId="{B9B429E0-84A7-4B8B-99E6-C50710E80DEC}" id="{F7D24AA5-6A06-44A0-A2CD-14704D89E9EE}">
    <text xml:space="preserve">Filters have a different index of refraction than air and extend the required back focal distance, offset varies with filter thickness and material.  </text>
  </threadedComment>
  <threadedComment ref="B7" dT="2023-02-18T21:19:11.26" personId="{B9B429E0-84A7-4B8B-99E6-C50710E80DEC}" id="{926868DF-9A72-43E5-9FC6-2B53187CE9E1}">
    <text>Astronomik MaxFR filters seem to provide about 1.5 mm additional BF</text>
  </threadedComment>
  <threadedComment ref="D7" dT="2023-02-18T21:18:31.32" personId="{B9B429E0-84A7-4B8B-99E6-C50710E80DEC}" id="{B889E5D2-6F3E-477D-95C4-446E58B6946E}">
    <text xml:space="preserve">Filters have a different index of refraction than air and extend the required back focal distance, offset varies with filter thickness and material.  </text>
  </threadedComment>
  <threadedComment ref="E7" dT="2023-02-18T21:19:11.26" personId="{B9B429E0-84A7-4B8B-99E6-C50710E80DEC}" id="{F4E8BC27-AC8E-423B-8060-F42EDF2F8B00}">
    <text>Astronomik MaxFR filters seem to provide about 1.5 mm additional BF</text>
  </threadedComment>
  <threadedComment ref="G7" dT="2023-02-18T21:18:31.32" personId="{B9B429E0-84A7-4B8B-99E6-C50710E80DEC}" id="{9036E195-F407-4A60-A623-4DB3D58C03C9}">
    <text xml:space="preserve">Filters have a different index of refraction than air and extend the required back focal distance, offset varies with filter thickness and material.  </text>
  </threadedComment>
  <threadedComment ref="H7" dT="2023-02-18T21:19:11.26" personId="{B9B429E0-84A7-4B8B-99E6-C50710E80DEC}" id="{537E64FC-9838-4162-AFD8-D87EA9332279}">
    <text>Astronomik MaxFR filters seem to provide about 1.5 mm additional BF</text>
  </threadedComment>
  <threadedComment ref="J7" dT="2023-02-18T21:18:31.32" personId="{B9B429E0-84A7-4B8B-99E6-C50710E80DEC}" id="{0BACB33E-C8D7-4DB8-B110-B51F4D5BBF0D}">
    <text xml:space="preserve">Filters have a different index of refraction than air and extend the required back focal distance, offset varies with filter thickness and material.  </text>
  </threadedComment>
  <threadedComment ref="K7" dT="2023-02-18T21:19:11.26" personId="{B9B429E0-84A7-4B8B-99E6-C50710E80DEC}" id="{B33E94EB-93D7-4071-A159-71EEF36C1F9B}">
    <text>Astronomik MaxFR filters seem to provide about 1.5 mm additional BF</text>
  </threadedComment>
  <threadedComment ref="M7" dT="2023-02-18T21:18:31.32" personId="{B9B429E0-84A7-4B8B-99E6-C50710E80DEC}" id="{10A0FEF0-5DE6-4861-9BB6-3B76D28DD5E5}">
    <text xml:space="preserve">Filters have a different index of refraction than air and extend the required back focal distance, offset varies with filter thickness and material.  </text>
  </threadedComment>
  <threadedComment ref="N7" dT="2023-02-18T21:19:11.26" personId="{B9B429E0-84A7-4B8B-99E6-C50710E80DEC}" id="{1A38F8C3-B7C5-4678-82EE-560D57F532F4}">
    <text>Astronomik MaxFR filters seem to provide about 1.5 mm additional BF</text>
  </threadedComment>
  <threadedComment ref="P7" dT="2023-02-18T21:18:31.32" personId="{B9B429E0-84A7-4B8B-99E6-C50710E80DEC}" id="{0A2FA39D-71C4-49A9-A14B-33265D165053}">
    <text xml:space="preserve">Filters have a different index of refraction than air and extend the required back focal distance, offset varies with filter thickness and material.  </text>
  </threadedComment>
  <threadedComment ref="Q7" dT="2023-02-18T21:19:11.26" personId="{B9B429E0-84A7-4B8B-99E6-C50710E80DEC}" id="{D2CA44F1-97E2-447D-893D-7FAF74DE9802}">
    <text>Astronomik MaxFR filters seem to provide about 1.5 mm additional BF</text>
  </threadedComment>
  <threadedComment ref="S7" dT="2023-02-18T21:18:31.32" personId="{B9B429E0-84A7-4B8B-99E6-C50710E80DEC}" id="{6D419278-0A6F-49B6-9056-8D4B8B70E3AD}">
    <text xml:space="preserve">Filters have a different index of refraction than air and extend the required back focal distance, offset varies with filter thickness and material.  </text>
  </threadedComment>
  <threadedComment ref="T7" dT="2023-02-18T21:19:11.26" personId="{B9B429E0-84A7-4B8B-99E6-C50710E80DEC}" id="{BF0D1D4E-6DB1-4BAA-B5FC-43DF09165A0F}">
    <text>Astronomik MaxFR filters seem to provide about 1.5 mm additional BF</text>
  </threadedComment>
  <threadedComment ref="V7" dT="2023-02-18T21:18:31.32" personId="{B9B429E0-84A7-4B8B-99E6-C50710E80DEC}" id="{C39933D6-B309-4810-BBC8-4813E56B814F}">
    <text xml:space="preserve">Filters have a different index of refraction than air and extend the required back focal distance, offset varies with filter thickness and material.  </text>
  </threadedComment>
  <threadedComment ref="W7" dT="2023-02-18T21:19:11.26" personId="{B9B429E0-84A7-4B8B-99E6-C50710E80DEC}" id="{4B8C2C18-7947-41BC-957F-EB9FDBAF6A23}">
    <text>Astronomik MaxFR filters seem to provide about 1.5 mm additional BF</text>
  </threadedComment>
  <threadedComment ref="Y7" dT="2023-02-18T21:18:31.32" personId="{B9B429E0-84A7-4B8B-99E6-C50710E80DEC}" id="{F8DAD43E-D229-4B72-8176-2099907CFCBC}">
    <text xml:space="preserve">Filters have a different index of refraction than air and extend the required back focal distance, offset varies with filter thickness and material.  </text>
  </threadedComment>
  <threadedComment ref="Z7" dT="2023-02-18T21:19:11.26" personId="{B9B429E0-84A7-4B8B-99E6-C50710E80DEC}" id="{C7C6958A-C9FD-4465-9C03-35314E1BBC46}">
    <text>Astronomik MaxFR filters seem to provide about 1.5 mm additional BF</text>
  </threadedComment>
  <threadedComment ref="AB7" dT="2023-02-18T21:18:31.32" personId="{B9B429E0-84A7-4B8B-99E6-C50710E80DEC}" id="{71A8CC20-0E13-4C92-A0F0-1A3A7EE17B26}">
    <text xml:space="preserve">Filters have a different index of refraction than air and extend the required back focal distance, offset varies with filter thickness and material.  </text>
  </threadedComment>
  <threadedComment ref="AC7" dT="2023-02-18T21:19:11.26" personId="{B9B429E0-84A7-4B8B-99E6-C50710E80DEC}" id="{62AAE227-ADB4-4CE5-93FF-81605D69798E}">
    <text>Astronomik MaxFR filters seem to provide about 1.5 mm additional BF</text>
  </threadedComment>
  <threadedComment ref="AE7" dT="2023-02-18T21:18:31.32" personId="{B9B429E0-84A7-4B8B-99E6-C50710E80DEC}" id="{B2F6455B-FC66-4F95-A240-7B9DF628304B}">
    <text xml:space="preserve">Filters have a different index of refraction than air and extend the required back focal distance, offset varies with filter thickness and material.  </text>
  </threadedComment>
  <threadedComment ref="AF7" dT="2023-02-18T21:19:11.26" personId="{B9B429E0-84A7-4B8B-99E6-C50710E80DEC}" id="{18FA0BF5-35ED-4DD1-8B4B-9765479F6862}">
    <text>Astronomik MaxFR filters seem to provide about 1.5 mm additional BF</text>
  </threadedComment>
  <threadedComment ref="AH7" dT="2023-02-18T21:18:31.32" personId="{B9B429E0-84A7-4B8B-99E6-C50710E80DEC}" id="{62149980-B9F5-4899-A8DA-7B62BB0E9C38}">
    <text xml:space="preserve">Filters have a different index of refraction than air and extend the required back focal distance, offset varies with filter thickness and material.  </text>
  </threadedComment>
  <threadedComment ref="AI7" dT="2023-02-18T21:19:11.26" personId="{B9B429E0-84A7-4B8B-99E6-C50710E80DEC}" id="{1F759F8E-AD1B-4875-9325-8C648D4DC6F8}">
    <text>Astronomik MaxFR filters seem to provide about 1.5 mm additional BF</text>
  </threadedComment>
  <threadedComment ref="AK7" dT="2023-02-18T21:18:31.32" personId="{B9B429E0-84A7-4B8B-99E6-C50710E80DEC}" id="{FE20EF97-7818-4EED-BC5E-F44E6F7F7BA1}">
    <text xml:space="preserve">Filters have a different index of refraction than air and extend the required back focal distance, offset varies with filter thickness and material.  </text>
  </threadedComment>
  <threadedComment ref="AL7" dT="2023-02-18T21:19:11.26" personId="{B9B429E0-84A7-4B8B-99E6-C50710E80DEC}" id="{E1221038-7C7A-4CFA-BFC7-85650E7F8810}">
    <text>Astronomik MaxFR filters seem to provide about 1.5 mm additional BF</text>
  </threadedComment>
  <threadedComment ref="AN7" dT="2023-02-18T21:18:31.32" personId="{B9B429E0-84A7-4B8B-99E6-C50710E80DEC}" id="{1195F6C1-1BC7-4A7A-B3F7-2FD0E8056F31}">
    <text xml:space="preserve">Filters have a different index of refraction than air and extend the required back focal distance, offset varies with filter thickness and material.  </text>
  </threadedComment>
  <threadedComment ref="AO7" dT="2023-02-18T21:19:11.26" personId="{B9B429E0-84A7-4B8B-99E6-C50710E80DEC}" id="{9927E9B9-3B21-4D7B-A9BF-00D92A046335}">
    <text>Astronomik MaxFR filters seem to provide about 1.5 mm additional BF</text>
  </threadedComment>
  <threadedComment ref="AQ7" dT="2023-02-18T21:18:31.32" personId="{B9B429E0-84A7-4B8B-99E6-C50710E80DEC}" id="{05A9F3DA-C0AA-4A4E-8553-29CCBFA26B2C}">
    <text xml:space="preserve">Filters have a different index of refraction than air and extend the required back focal distance, offset varies with filter thickness and material.  </text>
  </threadedComment>
  <threadedComment ref="AR7" dT="2023-02-18T21:19:11.26" personId="{B9B429E0-84A7-4B8B-99E6-C50710E80DEC}" id="{FE4398F5-ABA9-4B2F-981A-3AACB81423B1}">
    <text>Astronomik MaxFR filters seem to provide about 1.5 mm additional BF</text>
  </threadedComment>
  <threadedComment ref="AT7" dT="2023-02-18T21:18:31.32" personId="{B9B429E0-84A7-4B8B-99E6-C50710E80DEC}" id="{05304ECE-AC36-4FB6-9EEE-7F435797FC86}">
    <text xml:space="preserve">Filters have a different index of refraction than air and extend the required back focal distance, offset varies with filter thickness and material.  </text>
  </threadedComment>
  <threadedComment ref="AU7" dT="2023-02-18T21:19:11.26" personId="{B9B429E0-84A7-4B8B-99E6-C50710E80DEC}" id="{235FA80A-6854-487C-A134-091F3B0A0095}">
    <text>Astronomik MaxFR filters seem to provide about 1.5 mm additional BF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genaastro.com/blue-fireball-2-pc-fine-tuning-spacer-ring-set-for-m54-threads-s-set6.html" TargetMode="External"/><Relationship Id="rId13" Type="http://schemas.openxmlformats.org/officeDocument/2006/relationships/hyperlink" Target="https://agenaastro.com/blue-fireball-9-pc-fine-tuning-spacer-ring-set-for-m48-threads-0-1-to-1-0-mm-s-set8.html" TargetMode="External"/><Relationship Id="rId18" Type="http://schemas.openxmlformats.org/officeDocument/2006/relationships/hyperlink" Target="https://www.highpointscientific.com/celestron-off-axis-guider-93648" TargetMode="External"/><Relationship Id="rId26" Type="http://schemas.openxmlformats.org/officeDocument/2006/relationships/hyperlink" Target="https://www.highpointscientific.com/zwo-asi174mm-usb-3-cmos-monochrome-camera" TargetMode="External"/><Relationship Id="rId3" Type="http://schemas.openxmlformats.org/officeDocument/2006/relationships/hyperlink" Target="https://focuser.com/products.php" TargetMode="External"/><Relationship Id="rId21" Type="http://schemas.openxmlformats.org/officeDocument/2006/relationships/hyperlink" Target="https://starizona.com/products/hyperstar-c11-v4" TargetMode="External"/><Relationship Id="rId7" Type="http://schemas.openxmlformats.org/officeDocument/2006/relationships/hyperlink" Target="https://starizona.com/products/starizona-nexus-0-75x-newtonian-focal-reducer-coma-corrector" TargetMode="External"/><Relationship Id="rId12" Type="http://schemas.openxmlformats.org/officeDocument/2006/relationships/hyperlink" Target="https://agenaastro.com/blue-fireball-9-pc-fine-tuning-spacer-ring-set-for-m48-threads-0-1-to-1-0-mm-s-set8.html" TargetMode="External"/><Relationship Id="rId17" Type="http://schemas.openxmlformats.org/officeDocument/2006/relationships/hyperlink" Target="https://www.highpointscientific.com/celestron-off-axis-guider-93648" TargetMode="External"/><Relationship Id="rId25" Type="http://schemas.openxmlformats.org/officeDocument/2006/relationships/hyperlink" Target="https://www.highpointscientific.com/zwo-asi120mm-s-super-speed-monochrome-cmos-camera" TargetMode="External"/><Relationship Id="rId2" Type="http://schemas.openxmlformats.org/officeDocument/2006/relationships/hyperlink" Target="https://www.gerdneumann.net/english/astrofotografie-parts-astrophotography/ctu-camera-tilting-unit.html" TargetMode="External"/><Relationship Id="rId16" Type="http://schemas.openxmlformats.org/officeDocument/2006/relationships/hyperlink" Target="https://www.highpointscientific.com/celestron-off-axis-guider-93648" TargetMode="External"/><Relationship Id="rId20" Type="http://schemas.openxmlformats.org/officeDocument/2006/relationships/hyperlink" Target="https://www.highpointscientific.com/zwo-efw-7-position-filter-wheel-for-36mm-filters-efw-7x36-ii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s://agenaastro.com/blue-fireball-m54x0-75-spacer-ring-with-9mm-extension.html" TargetMode="External"/><Relationship Id="rId6" Type="http://schemas.openxmlformats.org/officeDocument/2006/relationships/hyperlink" Target="https://www.highpointscientific.com/baader-planetarium-rowe-coma-corrector-for-newtonians-triplet-design-long-back-focus-rcc-i" TargetMode="External"/><Relationship Id="rId11" Type="http://schemas.openxmlformats.org/officeDocument/2006/relationships/hyperlink" Target="https://agenaastro.com/blue-fireball-9-pc-fine-tuning-spacer-ring-set-for-m48-threads-0-1-to-1-0-mm-s-set8.html" TargetMode="External"/><Relationship Id="rId24" Type="http://schemas.openxmlformats.org/officeDocument/2006/relationships/hyperlink" Target="https://www.highpointscientific.com/zwo-asi174mm-monochrome-mini-astronomy-camera-asi174mini" TargetMode="External"/><Relationship Id="rId5" Type="http://schemas.openxmlformats.org/officeDocument/2006/relationships/hyperlink" Target="https://focuser.com/products.php" TargetMode="External"/><Relationship Id="rId15" Type="http://schemas.openxmlformats.org/officeDocument/2006/relationships/hyperlink" Target="https://www.highpointscientific.com/celestron-off-axis-guider-93648" TargetMode="External"/><Relationship Id="rId23" Type="http://schemas.openxmlformats.org/officeDocument/2006/relationships/hyperlink" Target="https://www.highpointscientific.com/zwo-efw-8-position-filter-wheel-for-1-25-inch-filters-efw-8x1-25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agenaastro.com/blue-fireball-9-pc-fine-tuning-spacer-ring-set-for-m48-threads-0-1-to-1-0-mm-s-set8.html" TargetMode="External"/><Relationship Id="rId19" Type="http://schemas.openxmlformats.org/officeDocument/2006/relationships/hyperlink" Target="https://www.highpointscientific.com/celestron-large-sct-and-edgehd-adapter-v2-for-off-axis-guider-93666" TargetMode="External"/><Relationship Id="rId31" Type="http://schemas.microsoft.com/office/2017/10/relationships/threadedComment" Target="../threadedComments/threadedComment1.xml"/><Relationship Id="rId4" Type="http://schemas.openxmlformats.org/officeDocument/2006/relationships/hyperlink" Target="https://focuser.com/products.php" TargetMode="External"/><Relationship Id="rId9" Type="http://schemas.openxmlformats.org/officeDocument/2006/relationships/hyperlink" Target="https://agenaastro.com/blue-fireball-2-pc-fine-tuning-spacer-ring-set-for-m54-threads-s-set6.html" TargetMode="External"/><Relationship Id="rId14" Type="http://schemas.openxmlformats.org/officeDocument/2006/relationships/hyperlink" Target="https://player-one-astronomy.com/product/fhd-oag-max/" TargetMode="External"/><Relationship Id="rId22" Type="http://schemas.openxmlformats.org/officeDocument/2006/relationships/hyperlink" Target="https://www.highpointscientific.com/celestron-reducer-lens-7x-edgehd-1100-94241" TargetMode="External"/><Relationship Id="rId27" Type="http://schemas.openxmlformats.org/officeDocument/2006/relationships/hyperlink" Target="https://agenaastro.com/blue-fireball-gender-changer-inverter-m54x0-75-male-g-8m.html" TargetMode="Externa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CE67-5BC0-47BB-AAC9-975D59219EB9}">
  <dimension ref="A1:H150"/>
  <sheetViews>
    <sheetView tabSelected="1" zoomScale="130" zoomScaleNormal="130" workbookViewId="0">
      <pane ySplit="1" topLeftCell="A2" activePane="bottomLeft" state="frozen"/>
      <selection activeCell="B1" sqref="B1"/>
      <selection pane="bottomLeft" activeCell="C99" sqref="C99"/>
    </sheetView>
  </sheetViews>
  <sheetFormatPr defaultRowHeight="14.5" x14ac:dyDescent="0.35"/>
  <cols>
    <col min="1" max="1" width="48.08984375" bestFit="1" customWidth="1"/>
    <col min="2" max="2" width="15" customWidth="1"/>
    <col min="3" max="3" width="13.08984375" customWidth="1"/>
    <col min="4" max="4" width="15.1796875" customWidth="1"/>
    <col min="5" max="5" width="14.54296875" bestFit="1" customWidth="1"/>
    <col min="6" max="6" width="85.6328125" style="47" bestFit="1" customWidth="1"/>
    <col min="7" max="7" width="46.453125" style="32" customWidth="1"/>
    <col min="8" max="8" width="53.7265625" customWidth="1"/>
  </cols>
  <sheetData>
    <row r="1" spans="1:8" s="14" customFormat="1" x14ac:dyDescent="0.35">
      <c r="A1" s="14" t="s">
        <v>111</v>
      </c>
      <c r="B1" s="14" t="s">
        <v>112</v>
      </c>
      <c r="C1" s="14" t="s">
        <v>113</v>
      </c>
      <c r="D1" s="14" t="s">
        <v>114</v>
      </c>
      <c r="E1" s="14" t="s">
        <v>115</v>
      </c>
      <c r="F1" s="31" t="s">
        <v>116</v>
      </c>
      <c r="G1" s="31" t="s">
        <v>96</v>
      </c>
      <c r="H1" s="14" t="s">
        <v>117</v>
      </c>
    </row>
    <row r="2" spans="1:8" x14ac:dyDescent="0.35">
      <c r="A2" t="s">
        <v>133</v>
      </c>
      <c r="B2">
        <v>2</v>
      </c>
      <c r="C2" t="s">
        <v>119</v>
      </c>
      <c r="D2" t="s">
        <v>134</v>
      </c>
      <c r="E2" t="s">
        <v>120</v>
      </c>
      <c r="F2" s="47" t="str">
        <f t="shared" ref="F2:F33" si="0" xml:space="preserve"> C2 &amp; ": " &amp; A2 &amp; " [" &amp; B2 &amp; " mm] / " &amp; D2 &amp; "-" &amp; E2</f>
        <v>Adapter: Pegasus M54-2 inch nose [2 mm] / 2 inch-Male M54</v>
      </c>
    </row>
    <row r="3" spans="1:8" x14ac:dyDescent="0.35">
      <c r="A3" t="s">
        <v>123</v>
      </c>
      <c r="B3">
        <v>10</v>
      </c>
      <c r="C3" t="s">
        <v>119</v>
      </c>
      <c r="D3" t="s">
        <v>124</v>
      </c>
      <c r="E3" t="s">
        <v>125</v>
      </c>
      <c r="F3" s="47" t="str">
        <f t="shared" si="0"/>
        <v>Adapter: Celestron 2 inch nose to 1.25 inch compression reciever [10 mm] / 2 inch nose-1.25 inch comp</v>
      </c>
    </row>
    <row r="4" spans="1:8" x14ac:dyDescent="0.35">
      <c r="A4" t="s">
        <v>128</v>
      </c>
      <c r="B4">
        <v>16.5</v>
      </c>
      <c r="C4" t="s">
        <v>119</v>
      </c>
      <c r="D4" t="s">
        <v>127</v>
      </c>
      <c r="E4" t="s">
        <v>121</v>
      </c>
      <c r="F4" s="47" t="str">
        <f t="shared" si="0"/>
        <v>Adapter: M48F/M42M 16.6 L [16.5 mm] / Fem M48-Male M42</v>
      </c>
    </row>
    <row r="5" spans="1:8" x14ac:dyDescent="0.35">
      <c r="A5" t="s">
        <v>126</v>
      </c>
      <c r="B5">
        <v>16.5</v>
      </c>
      <c r="C5" t="s">
        <v>119</v>
      </c>
      <c r="D5" t="s">
        <v>121</v>
      </c>
      <c r="E5" t="s">
        <v>127</v>
      </c>
      <c r="F5" s="47" t="str">
        <f t="shared" si="0"/>
        <v>Adapter: M42M-M48F-16.5L [16.5 mm] / Male M42-Fem M48</v>
      </c>
    </row>
    <row r="6" spans="1:8" x14ac:dyDescent="0.35">
      <c r="A6" t="s">
        <v>138</v>
      </c>
      <c r="B6">
        <v>2</v>
      </c>
      <c r="C6" t="s">
        <v>119</v>
      </c>
      <c r="D6" t="s">
        <v>121</v>
      </c>
      <c r="E6" t="s">
        <v>121</v>
      </c>
      <c r="F6" s="47" t="str">
        <f t="shared" si="0"/>
        <v>Adapter: ZWO M42 Male coupler [2 mm] / Male M42-Male M42</v>
      </c>
    </row>
    <row r="7" spans="1:8" x14ac:dyDescent="0.35">
      <c r="A7" t="s">
        <v>118</v>
      </c>
      <c r="B7">
        <v>2</v>
      </c>
      <c r="C7" t="s">
        <v>119</v>
      </c>
      <c r="D7" t="s">
        <v>120</v>
      </c>
      <c r="E7" t="s">
        <v>121</v>
      </c>
      <c r="F7" s="47" t="str">
        <f t="shared" si="0"/>
        <v>Adapter: Blue Fireball M54M-M42M (for EFW) [2 mm] / Male M54-Male M42</v>
      </c>
    </row>
    <row r="8" spans="1:8" x14ac:dyDescent="0.35">
      <c r="A8" t="s">
        <v>122</v>
      </c>
      <c r="B8">
        <v>2</v>
      </c>
      <c r="C8" t="s">
        <v>119</v>
      </c>
      <c r="D8" t="s">
        <v>120</v>
      </c>
      <c r="E8" t="s">
        <v>120</v>
      </c>
      <c r="F8" s="47" t="str">
        <f t="shared" si="0"/>
        <v>Adapter: Blue Fireball M54M-M54M spacer/gender change [2 mm] / Male M54-Male M54</v>
      </c>
    </row>
    <row r="9" spans="1:8" x14ac:dyDescent="0.35">
      <c r="A9" t="s">
        <v>129</v>
      </c>
      <c r="B9">
        <v>2</v>
      </c>
      <c r="C9" t="s">
        <v>119</v>
      </c>
      <c r="D9" t="s">
        <v>120</v>
      </c>
      <c r="E9" t="s">
        <v>127</v>
      </c>
      <c r="F9" s="47" t="str">
        <f t="shared" si="0"/>
        <v>Adapter: M54M-M48F (for ZWO EFW) [2 mm] / Male M54-Fem M48</v>
      </c>
    </row>
    <row r="10" spans="1:8" x14ac:dyDescent="0.35">
      <c r="A10" t="s">
        <v>135</v>
      </c>
      <c r="B10">
        <v>2</v>
      </c>
      <c r="C10" t="s">
        <v>119</v>
      </c>
      <c r="D10" t="s">
        <v>120</v>
      </c>
      <c r="E10" t="s">
        <v>127</v>
      </c>
      <c r="F10" s="47" t="str">
        <f t="shared" si="0"/>
        <v>Adapter: Pegasus M54-M48F adapter [2 mm] / Male M54-Fem M48</v>
      </c>
    </row>
    <row r="11" spans="1:8" x14ac:dyDescent="0.35">
      <c r="A11" t="s">
        <v>136</v>
      </c>
      <c r="B11">
        <v>2</v>
      </c>
      <c r="C11" t="s">
        <v>119</v>
      </c>
      <c r="D11" t="s">
        <v>120</v>
      </c>
      <c r="E11" t="s">
        <v>137</v>
      </c>
      <c r="F11" s="47" t="str">
        <f t="shared" si="0"/>
        <v>Adapter: Pegasus M54-M48M adapter [2 mm] / Male M54-Male M48</v>
      </c>
    </row>
    <row r="12" spans="1:8" x14ac:dyDescent="0.35">
      <c r="A12" t="s">
        <v>349</v>
      </c>
      <c r="B12">
        <v>0</v>
      </c>
      <c r="C12" t="s">
        <v>119</v>
      </c>
      <c r="D12" t="s">
        <v>120</v>
      </c>
      <c r="E12" t="s">
        <v>120</v>
      </c>
      <c r="F12" s="47" t="str">
        <f t="shared" si="0"/>
        <v>Adapter: M54M-M54M Gender Changer [0 mm] / Male M54-Male M54</v>
      </c>
      <c r="G12" t="s">
        <v>350</v>
      </c>
      <c r="H12" s="3" t="s">
        <v>348</v>
      </c>
    </row>
    <row r="13" spans="1:8" x14ac:dyDescent="0.35">
      <c r="A13" t="s">
        <v>130</v>
      </c>
      <c r="B13">
        <v>2</v>
      </c>
      <c r="C13" t="s">
        <v>119</v>
      </c>
      <c r="D13" t="s">
        <v>131</v>
      </c>
      <c r="E13" t="s">
        <v>120</v>
      </c>
      <c r="F13" s="47" t="str">
        <f t="shared" si="0"/>
        <v>Adapter: Moonlight M64-M54 Male Thread Output [2 mm] / Male M64-Male M54</v>
      </c>
      <c r="H13" s="3" t="s">
        <v>132</v>
      </c>
    </row>
    <row r="14" spans="1:8" x14ac:dyDescent="0.35">
      <c r="A14" t="s">
        <v>139</v>
      </c>
      <c r="B14">
        <v>62</v>
      </c>
      <c r="C14" t="s">
        <v>140</v>
      </c>
      <c r="D14" t="s">
        <v>134</v>
      </c>
      <c r="E14" t="s">
        <v>134</v>
      </c>
      <c r="F14" s="47" t="str">
        <f t="shared" si="0"/>
        <v>Barlow: Celestron Lumos 2.5x Barlow [62 mm] / 2 inch-2 inch</v>
      </c>
    </row>
    <row r="15" spans="1:8" x14ac:dyDescent="0.35">
      <c r="A15" t="s">
        <v>149</v>
      </c>
      <c r="B15">
        <v>17.5</v>
      </c>
      <c r="C15" t="s">
        <v>142</v>
      </c>
      <c r="D15" t="s">
        <v>150</v>
      </c>
      <c r="F15" s="47" t="str">
        <f t="shared" si="0"/>
        <v>Camera: QHY600m [17.5 mm] / DoveTail-</v>
      </c>
      <c r="H15" s="3"/>
    </row>
    <row r="16" spans="1:8" x14ac:dyDescent="0.35">
      <c r="A16" t="s">
        <v>141</v>
      </c>
      <c r="B16">
        <v>55</v>
      </c>
      <c r="C16" t="s">
        <v>142</v>
      </c>
      <c r="D16" t="s">
        <v>143</v>
      </c>
      <c r="E16" t="s">
        <v>27</v>
      </c>
      <c r="F16" s="47" t="str">
        <f t="shared" si="0"/>
        <v>Camera: Canon EF Camera (5D Mk 4) [55 mm] / EF Body-N/A</v>
      </c>
    </row>
    <row r="17" spans="1:8" x14ac:dyDescent="0.35">
      <c r="A17" t="s">
        <v>144</v>
      </c>
      <c r="B17">
        <v>44</v>
      </c>
      <c r="C17" t="s">
        <v>142</v>
      </c>
      <c r="D17" t="s">
        <v>143</v>
      </c>
      <c r="E17" t="s">
        <v>27</v>
      </c>
      <c r="F17" s="47" t="str">
        <f t="shared" si="0"/>
        <v>Camera: Canon EF DSLR [44 mm] / EF Body-N/A</v>
      </c>
    </row>
    <row r="18" spans="1:8" x14ac:dyDescent="0.35">
      <c r="A18" t="s">
        <v>145</v>
      </c>
      <c r="B18">
        <v>23.5</v>
      </c>
      <c r="C18" t="s">
        <v>142</v>
      </c>
      <c r="D18" t="s">
        <v>143</v>
      </c>
      <c r="E18" t="s">
        <v>146</v>
      </c>
      <c r="F18" s="47" t="str">
        <f t="shared" si="0"/>
        <v>Camera: Canon EF-RF mount conversion [23.5 mm] / EF Body-RF Lens</v>
      </c>
    </row>
    <row r="19" spans="1:8" x14ac:dyDescent="0.35">
      <c r="A19" t="s">
        <v>153</v>
      </c>
      <c r="B19">
        <v>12.5</v>
      </c>
      <c r="C19" t="s">
        <v>142</v>
      </c>
      <c r="D19" t="s">
        <v>154</v>
      </c>
      <c r="F19" s="47" t="str">
        <f t="shared" si="0"/>
        <v>Camera: ZWO ASI120mm super USB3 (3.75 µm pixel) [12.5 mm] / Fem M42-</v>
      </c>
      <c r="H19" s="3" t="s">
        <v>155</v>
      </c>
    </row>
    <row r="20" spans="1:8" x14ac:dyDescent="0.35">
      <c r="A20" t="s">
        <v>156</v>
      </c>
      <c r="B20">
        <v>8.5</v>
      </c>
      <c r="C20" t="s">
        <v>142</v>
      </c>
      <c r="D20" t="s">
        <v>154</v>
      </c>
      <c r="F20" s="47" t="str">
        <f t="shared" si="0"/>
        <v>Camera: ZWO ASI174mm mini USB2 (5.86 µm pixel) [8.5 mm] / Fem M42-</v>
      </c>
      <c r="G20" s="32" t="s">
        <v>157</v>
      </c>
      <c r="H20" s="3" t="s">
        <v>158</v>
      </c>
    </row>
    <row r="21" spans="1:8" ht="29" x14ac:dyDescent="0.35">
      <c r="A21" t="s">
        <v>159</v>
      </c>
      <c r="B21">
        <v>6.5</v>
      </c>
      <c r="C21" t="s">
        <v>142</v>
      </c>
      <c r="D21" t="s">
        <v>154</v>
      </c>
      <c r="F21" s="47" t="str">
        <f t="shared" si="0"/>
        <v>Camera: ZWO ASI174mm USB3 (5.86 µm pixel) [6.5 mm] / Fem M42-</v>
      </c>
      <c r="G21" s="33" t="s">
        <v>160</v>
      </c>
      <c r="H21" s="3" t="s">
        <v>161</v>
      </c>
    </row>
    <row r="22" spans="1:8" x14ac:dyDescent="0.35">
      <c r="A22" t="s">
        <v>162</v>
      </c>
      <c r="B22">
        <v>6.5</v>
      </c>
      <c r="C22" t="s">
        <v>142</v>
      </c>
      <c r="D22" t="s">
        <v>121</v>
      </c>
      <c r="F22" s="47" t="str">
        <f t="shared" si="0"/>
        <v>Camera: ZWO ASI533MC  [6.5 mm] / Male M42-</v>
      </c>
      <c r="H22" s="3"/>
    </row>
    <row r="23" spans="1:8" ht="29" x14ac:dyDescent="0.35">
      <c r="A23" t="s">
        <v>147</v>
      </c>
      <c r="B23">
        <v>20</v>
      </c>
      <c r="C23" t="s">
        <v>142</v>
      </c>
      <c r="D23" t="s">
        <v>148</v>
      </c>
      <c r="E23" t="s">
        <v>27</v>
      </c>
      <c r="F23" s="47" t="str">
        <f t="shared" si="0"/>
        <v>Camera: Canon R mount DSLR (R5) [20 mm] / RF Body-N/A</v>
      </c>
    </row>
    <row r="24" spans="1:8" x14ac:dyDescent="0.35">
      <c r="A24" t="s">
        <v>151</v>
      </c>
      <c r="B24">
        <v>12.5</v>
      </c>
      <c r="C24" t="s">
        <v>142</v>
      </c>
      <c r="D24" t="s">
        <v>152</v>
      </c>
      <c r="E24" t="s">
        <v>142</v>
      </c>
      <c r="F24" s="47" t="str">
        <f t="shared" si="0"/>
        <v>Camera: ZWO ASI 2600 (mm/mc) [12.5 mm] / Screw Plate-Camera</v>
      </c>
    </row>
    <row r="25" spans="1:8" x14ac:dyDescent="0.35">
      <c r="A25" t="s">
        <v>163</v>
      </c>
      <c r="B25">
        <v>21.5</v>
      </c>
      <c r="C25" t="s">
        <v>164</v>
      </c>
      <c r="D25" t="s">
        <v>150</v>
      </c>
      <c r="E25" t="s">
        <v>165</v>
      </c>
      <c r="F25" s="47" t="str">
        <f t="shared" si="0"/>
        <v>Filter: QHYCFW3 [21.5 mm] / DoveTail-M54</v>
      </c>
    </row>
    <row r="26" spans="1:8" x14ac:dyDescent="0.35">
      <c r="A26" t="s">
        <v>170</v>
      </c>
      <c r="B26">
        <v>20</v>
      </c>
      <c r="C26" t="s">
        <v>164</v>
      </c>
      <c r="D26" t="s">
        <v>154</v>
      </c>
      <c r="E26" t="s">
        <v>154</v>
      </c>
      <c r="F26" s="47" t="str">
        <f t="shared" si="0"/>
        <v>Filter: ZWO EFW 8 x 1.25 Filter Wheel [20 mm] / Fem M42-Fem M42</v>
      </c>
      <c r="H26" s="3" t="s">
        <v>171</v>
      </c>
    </row>
    <row r="27" spans="1:8" x14ac:dyDescent="0.35">
      <c r="A27" t="s">
        <v>172</v>
      </c>
      <c r="B27">
        <v>21</v>
      </c>
      <c r="C27" t="s">
        <v>164</v>
      </c>
      <c r="D27" t="s">
        <v>154</v>
      </c>
      <c r="E27" t="s">
        <v>121</v>
      </c>
      <c r="F27" s="47" t="str">
        <f t="shared" si="0"/>
        <v>Filter: ZWO Filter drawer (M42F/M42M) [21 mm] / Fem M42-Male M42</v>
      </c>
    </row>
    <row r="28" spans="1:8" x14ac:dyDescent="0.35">
      <c r="A28" t="s">
        <v>167</v>
      </c>
      <c r="B28">
        <v>20</v>
      </c>
      <c r="C28" t="s">
        <v>164</v>
      </c>
      <c r="D28" t="s">
        <v>168</v>
      </c>
      <c r="E28" t="s">
        <v>168</v>
      </c>
      <c r="F28" s="47" t="str">
        <f t="shared" si="0"/>
        <v>Filter: ZWO EFW 7 Pos x 2 inch (M48 filter threads) (M54F/M54F) [20 mm] / Fem M54-Fem M54</v>
      </c>
      <c r="H28" s="3" t="s">
        <v>169</v>
      </c>
    </row>
    <row r="29" spans="1:8" x14ac:dyDescent="0.35">
      <c r="A29" t="s">
        <v>166</v>
      </c>
      <c r="B29">
        <v>17.5</v>
      </c>
      <c r="C29" t="s">
        <v>164</v>
      </c>
      <c r="D29" t="s">
        <v>137</v>
      </c>
      <c r="E29" t="s">
        <v>127</v>
      </c>
      <c r="F29" s="47" t="str">
        <f t="shared" si="0"/>
        <v>Filter: Starizona Filter Drawer (M48M) [17.5 mm] / Male M48-Fem M48</v>
      </c>
    </row>
    <row r="30" spans="1:8" ht="43.5" x14ac:dyDescent="0.35">
      <c r="A30" t="s">
        <v>173</v>
      </c>
      <c r="B30">
        <v>10</v>
      </c>
      <c r="C30" t="s">
        <v>174</v>
      </c>
      <c r="D30" t="s">
        <v>131</v>
      </c>
      <c r="E30" t="s">
        <v>175</v>
      </c>
      <c r="F30" s="47" t="str">
        <f t="shared" si="0"/>
        <v>LiteCrawler: Moonlight 2 inch compression ring [10 mm] / Male M64-2 in comp</v>
      </c>
    </row>
    <row r="31" spans="1:8" x14ac:dyDescent="0.35">
      <c r="A31" t="s">
        <v>176</v>
      </c>
      <c r="B31">
        <v>73.8</v>
      </c>
      <c r="C31" t="s">
        <v>174</v>
      </c>
      <c r="D31" t="s">
        <v>177</v>
      </c>
      <c r="E31" t="s">
        <v>178</v>
      </c>
      <c r="F31" s="47" t="str">
        <f t="shared" si="0"/>
        <v>LiteCrawler: Moonlight LiteCrawler SCT Focus Rotater (7.6 mm travel) [73.8 mm] / SCT Thread-Fem M64</v>
      </c>
      <c r="G31" s="32" t="s">
        <v>179</v>
      </c>
      <c r="H31" s="3" t="s">
        <v>132</v>
      </c>
    </row>
    <row r="32" spans="1:8" x14ac:dyDescent="0.35">
      <c r="A32" t="s">
        <v>180</v>
      </c>
      <c r="B32">
        <v>29</v>
      </c>
      <c r="C32" t="s">
        <v>28</v>
      </c>
      <c r="D32" t="s">
        <v>181</v>
      </c>
      <c r="E32" t="s">
        <v>181</v>
      </c>
      <c r="F32" s="47" t="str">
        <f t="shared" si="0"/>
        <v>OAG: Celestron OAG Body [29 mm] / Celestron Flange-Celestron Flange</v>
      </c>
      <c r="G32" s="32" t="s">
        <v>182</v>
      </c>
      <c r="H32" s="3" t="s">
        <v>183</v>
      </c>
    </row>
    <row r="33" spans="1:8" x14ac:dyDescent="0.35">
      <c r="A33" t="s">
        <v>184</v>
      </c>
      <c r="B33">
        <f>29+4</f>
        <v>33</v>
      </c>
      <c r="C33" t="s">
        <v>28</v>
      </c>
      <c r="D33" t="s">
        <v>181</v>
      </c>
      <c r="E33" t="s">
        <v>154</v>
      </c>
      <c r="F33" s="47" t="str">
        <f t="shared" si="0"/>
        <v>OAG: Celestron OAG M42F Adapter [33 mm] / Celestron Flange-Fem M42</v>
      </c>
      <c r="H33" s="3" t="s">
        <v>183</v>
      </c>
    </row>
    <row r="34" spans="1:8" x14ac:dyDescent="0.35">
      <c r="A34" t="s">
        <v>185</v>
      </c>
      <c r="B34">
        <v>41.5</v>
      </c>
      <c r="C34" t="s">
        <v>28</v>
      </c>
      <c r="D34" t="s">
        <v>181</v>
      </c>
      <c r="E34" t="s">
        <v>121</v>
      </c>
      <c r="F34" s="47" t="str">
        <f t="shared" ref="F34:F65" si="1" xml:space="preserve"> C34 &amp; ": " &amp; A34 &amp; " [" &amp; B34 &amp; " mm] / " &amp; D34 &amp; "-" &amp; E34</f>
        <v>OAG: Celestron OAG M42M Adapter [41.5 mm] / Celestron Flange-Male M42</v>
      </c>
      <c r="H34" s="3" t="s">
        <v>183</v>
      </c>
    </row>
    <row r="35" spans="1:8" x14ac:dyDescent="0.35">
      <c r="A35" t="s">
        <v>186</v>
      </c>
      <c r="B35">
        <f>29+4</f>
        <v>33</v>
      </c>
      <c r="C35" t="s">
        <v>28</v>
      </c>
      <c r="D35" t="s">
        <v>181</v>
      </c>
      <c r="E35" t="s">
        <v>127</v>
      </c>
      <c r="F35" s="47" t="str">
        <f t="shared" si="1"/>
        <v>OAG: Celestron OAG M48F Adapter [33 mm] / Celestron Flange-Fem M48</v>
      </c>
      <c r="H35" s="3" t="s">
        <v>183</v>
      </c>
    </row>
    <row r="36" spans="1:8" x14ac:dyDescent="0.35">
      <c r="A36" t="s">
        <v>187</v>
      </c>
      <c r="B36">
        <f>29+12.5</f>
        <v>41.5</v>
      </c>
      <c r="C36" t="s">
        <v>28</v>
      </c>
      <c r="D36" t="s">
        <v>181</v>
      </c>
      <c r="E36" t="s">
        <v>137</v>
      </c>
      <c r="F36" s="47" t="str">
        <f t="shared" si="1"/>
        <v>OAG: Celestron OAG M48M Adapter [41.5 mm] / Celestron Flange-Male M48</v>
      </c>
    </row>
    <row r="37" spans="1:8" x14ac:dyDescent="0.35">
      <c r="A37" t="s">
        <v>196</v>
      </c>
      <c r="B37">
        <v>16</v>
      </c>
      <c r="C37" t="s">
        <v>28</v>
      </c>
      <c r="D37" t="s">
        <v>127</v>
      </c>
      <c r="E37" t="s">
        <v>137</v>
      </c>
      <c r="F37" s="47" t="str">
        <f t="shared" si="1"/>
        <v>OAG: ZWO OAG [16 mm] / Fem M48-Male M48</v>
      </c>
    </row>
    <row r="38" spans="1:8" x14ac:dyDescent="0.35">
      <c r="A38" t="s">
        <v>191</v>
      </c>
      <c r="B38">
        <v>17.5</v>
      </c>
      <c r="C38" t="s">
        <v>28</v>
      </c>
      <c r="D38" t="s">
        <v>168</v>
      </c>
      <c r="E38" t="s">
        <v>192</v>
      </c>
      <c r="F38" s="47" t="str">
        <f t="shared" si="1"/>
        <v>OAG: Player One OAG (M54, screw) [17.5 mm] / Fem M54-screw Plate</v>
      </c>
      <c r="H38" s="3" t="s">
        <v>193</v>
      </c>
    </row>
    <row r="39" spans="1:8" x14ac:dyDescent="0.35">
      <c r="A39" t="s">
        <v>194</v>
      </c>
      <c r="B39">
        <v>5</v>
      </c>
      <c r="C39" t="s">
        <v>28</v>
      </c>
      <c r="D39" t="s">
        <v>152</v>
      </c>
      <c r="E39" t="s">
        <v>165</v>
      </c>
      <c r="F39" s="47" t="str">
        <f t="shared" si="1"/>
        <v>OAG: QHY OAG 5 mm spacer [5 mm] / Screw Plate-M54</v>
      </c>
    </row>
    <row r="40" spans="1:8" x14ac:dyDescent="0.35">
      <c r="A40" t="s">
        <v>195</v>
      </c>
      <c r="B40">
        <v>12</v>
      </c>
      <c r="C40" t="s">
        <v>28</v>
      </c>
      <c r="D40" t="s">
        <v>152</v>
      </c>
      <c r="E40" t="s">
        <v>152</v>
      </c>
      <c r="F40" s="47" t="str">
        <f t="shared" si="1"/>
        <v>OAG: QHY OAG Pro [12 mm] / Screw Plate-Screw Plate</v>
      </c>
    </row>
    <row r="41" spans="1:8" x14ac:dyDescent="0.35">
      <c r="A41" t="s">
        <v>188</v>
      </c>
      <c r="B41">
        <v>25.3</v>
      </c>
      <c r="C41" t="s">
        <v>28</v>
      </c>
      <c r="D41" t="s">
        <v>177</v>
      </c>
      <c r="E41" t="s">
        <v>181</v>
      </c>
      <c r="F41" s="47" t="str">
        <f t="shared" si="1"/>
        <v>OAG: Celestron SCT-OAG Standard Adapter [25.3 mm] / SCT Thread-Celestron Flange</v>
      </c>
    </row>
    <row r="42" spans="1:8" x14ac:dyDescent="0.35">
      <c r="A42" t="s">
        <v>189</v>
      </c>
      <c r="B42">
        <v>38</v>
      </c>
      <c r="C42" t="s">
        <v>28</v>
      </c>
      <c r="D42" t="s">
        <v>177</v>
      </c>
      <c r="E42" t="s">
        <v>181</v>
      </c>
      <c r="F42" s="47" t="str">
        <f t="shared" si="1"/>
        <v>OAG: Celestron SCT-OAG Wide Adapter [38 mm] / SCT Thread-Celestron Flange</v>
      </c>
      <c r="H42" s="3" t="s">
        <v>190</v>
      </c>
    </row>
    <row r="43" spans="1:8" ht="15.5" customHeight="1" x14ac:dyDescent="0.35">
      <c r="A43" t="s">
        <v>197</v>
      </c>
      <c r="B43">
        <v>0</v>
      </c>
      <c r="C43" t="s">
        <v>198</v>
      </c>
      <c r="D43" t="s">
        <v>124</v>
      </c>
      <c r="E43" t="s">
        <v>137</v>
      </c>
      <c r="F43" s="47" t="str">
        <f t="shared" si="1"/>
        <v>Reducer: Apertura 0.95 Coma Corrector for 150 Carbon Star [0 mm] / 2 inch nose-Male M48</v>
      </c>
      <c r="G43" s="32" t="s">
        <v>199</v>
      </c>
    </row>
    <row r="44" spans="1:8" ht="14.5" customHeight="1" x14ac:dyDescent="0.45">
      <c r="A44" t="s">
        <v>200</v>
      </c>
      <c r="B44">
        <v>0</v>
      </c>
      <c r="C44" t="s">
        <v>198</v>
      </c>
      <c r="D44" t="s">
        <v>137</v>
      </c>
      <c r="E44" t="s">
        <v>27</v>
      </c>
      <c r="F44" s="47" t="str">
        <f t="shared" si="1"/>
        <v>Reducer: Baader Rowe Coma Corrector (M48) [0 mm] / Male M48-N/A</v>
      </c>
      <c r="G44" s="34" t="s">
        <v>201</v>
      </c>
      <c r="H44" s="3" t="s">
        <v>202</v>
      </c>
    </row>
    <row r="45" spans="1:8" x14ac:dyDescent="0.35">
      <c r="A45" t="s">
        <v>205</v>
      </c>
      <c r="B45">
        <v>0</v>
      </c>
      <c r="C45" t="s">
        <v>198</v>
      </c>
      <c r="D45" t="s">
        <v>27</v>
      </c>
      <c r="E45" t="s">
        <v>27</v>
      </c>
      <c r="F45" s="47" t="str">
        <f t="shared" si="1"/>
        <v>Reducer: Starizona HyperStar 11 V4 (540 mm, f/1.9) [0 mm] / N/A-N/A</v>
      </c>
      <c r="H45" s="3" t="s">
        <v>206</v>
      </c>
    </row>
    <row r="46" spans="1:8" x14ac:dyDescent="0.35">
      <c r="A46" t="s">
        <v>207</v>
      </c>
      <c r="B46">
        <v>0</v>
      </c>
      <c r="C46" t="s">
        <v>198</v>
      </c>
      <c r="D46" t="s">
        <v>27</v>
      </c>
      <c r="E46" t="s">
        <v>27</v>
      </c>
      <c r="F46" s="47" t="str">
        <f t="shared" si="1"/>
        <v>Reducer: Starizona HyperStar 9.25 V4 (525 mm, f/2.2) [0 mm] / N/A-N/A</v>
      </c>
    </row>
    <row r="47" spans="1:8" x14ac:dyDescent="0.35">
      <c r="A47" t="s">
        <v>208</v>
      </c>
      <c r="B47">
        <v>0</v>
      </c>
      <c r="C47" t="s">
        <v>198</v>
      </c>
      <c r="D47" t="s">
        <v>27</v>
      </c>
      <c r="E47" t="s">
        <v>27</v>
      </c>
      <c r="F47" s="47" t="str">
        <f t="shared" si="1"/>
        <v>Reducer: Starizona Nexus Coma 0.75 Reducer [0 mm] / N/A-N/A</v>
      </c>
      <c r="G47" s="32" t="s">
        <v>199</v>
      </c>
      <c r="H47" s="3" t="s">
        <v>209</v>
      </c>
    </row>
    <row r="48" spans="1:8" x14ac:dyDescent="0.35">
      <c r="A48" t="s">
        <v>203</v>
      </c>
      <c r="B48">
        <v>0</v>
      </c>
      <c r="C48" t="s">
        <v>198</v>
      </c>
      <c r="D48" t="s">
        <v>177</v>
      </c>
      <c r="E48" t="s">
        <v>177</v>
      </c>
      <c r="F48" s="47" t="str">
        <f t="shared" si="1"/>
        <v>Reducer: Celestron 0.7x Reducer [0 mm] / SCT Thread-SCT Thread</v>
      </c>
      <c r="H48" s="3" t="s">
        <v>204</v>
      </c>
    </row>
    <row r="49" spans="1:8" x14ac:dyDescent="0.35">
      <c r="A49" t="s">
        <v>210</v>
      </c>
      <c r="B49">
        <v>18</v>
      </c>
      <c r="C49" t="s">
        <v>211</v>
      </c>
      <c r="D49" t="s">
        <v>168</v>
      </c>
      <c r="E49" t="s">
        <v>168</v>
      </c>
      <c r="F49" s="47" t="str">
        <f t="shared" si="1"/>
        <v>Rotator: Pegasus Falcon Rotator [18 mm] / Fem M54-Fem M54</v>
      </c>
    </row>
    <row r="50" spans="1:8" x14ac:dyDescent="0.35">
      <c r="A50" t="s">
        <v>212</v>
      </c>
      <c r="B50">
        <v>0.5</v>
      </c>
      <c r="C50" t="s">
        <v>213</v>
      </c>
      <c r="D50" t="s">
        <v>214</v>
      </c>
      <c r="E50" t="s">
        <v>215</v>
      </c>
      <c r="F50" s="47" t="str">
        <f t="shared" si="1"/>
        <v>Shim: Blue Fireball M42 0.5 mm [0.5 mm] / M42-shim</v>
      </c>
    </row>
    <row r="51" spans="1:8" x14ac:dyDescent="0.35">
      <c r="A51" t="s">
        <v>216</v>
      </c>
      <c r="B51">
        <v>0.8</v>
      </c>
      <c r="C51" t="s">
        <v>213</v>
      </c>
      <c r="D51" t="s">
        <v>214</v>
      </c>
      <c r="E51" t="s">
        <v>215</v>
      </c>
      <c r="F51" s="47" t="str">
        <f t="shared" si="1"/>
        <v>Shim: Blue Fireball M42 0.8 mm [0.8 mm] / M42-shim</v>
      </c>
      <c r="H51" s="3" t="s">
        <v>217</v>
      </c>
    </row>
    <row r="52" spans="1:8" x14ac:dyDescent="0.35">
      <c r="A52" t="s">
        <v>218</v>
      </c>
      <c r="B52">
        <v>1</v>
      </c>
      <c r="C52" t="s">
        <v>213</v>
      </c>
      <c r="D52" t="s">
        <v>214</v>
      </c>
      <c r="E52" t="s">
        <v>215</v>
      </c>
      <c r="F52" s="47" t="str">
        <f t="shared" si="1"/>
        <v>Shim: Blue Fireball M42 1 mm [1 mm] / M42-shim</v>
      </c>
      <c r="H52" s="3" t="s">
        <v>217</v>
      </c>
    </row>
    <row r="53" spans="1:8" x14ac:dyDescent="0.35">
      <c r="A53" t="s">
        <v>226</v>
      </c>
      <c r="B53">
        <v>0.1</v>
      </c>
      <c r="C53" t="s">
        <v>213</v>
      </c>
      <c r="D53" t="s">
        <v>214</v>
      </c>
      <c r="E53" t="s">
        <v>215</v>
      </c>
      <c r="F53" s="47" t="str">
        <f t="shared" si="1"/>
        <v>Shim: ZWO poly shim M42 0.1 mm [0.1 mm] / M42-shim</v>
      </c>
    </row>
    <row r="54" spans="1:8" x14ac:dyDescent="0.35">
      <c r="A54" t="s">
        <v>227</v>
      </c>
      <c r="B54">
        <v>0.2</v>
      </c>
      <c r="C54" t="s">
        <v>213</v>
      </c>
      <c r="D54" t="s">
        <v>214</v>
      </c>
      <c r="E54" t="s">
        <v>215</v>
      </c>
      <c r="F54" s="47" t="str">
        <f t="shared" si="1"/>
        <v>Shim: ZWO poly shim M42 0.2 mm [0.2 mm] / M42-shim</v>
      </c>
    </row>
    <row r="55" spans="1:8" x14ac:dyDescent="0.35">
      <c r="A55" t="s">
        <v>227</v>
      </c>
      <c r="B55">
        <v>0.2</v>
      </c>
      <c r="C55" t="s">
        <v>213</v>
      </c>
      <c r="D55" t="s">
        <v>214</v>
      </c>
      <c r="E55" t="s">
        <v>215</v>
      </c>
      <c r="F55" s="47" t="str">
        <f t="shared" si="1"/>
        <v>Shim: ZWO poly shim M42 0.2 mm [0.2 mm] / M42-shim</v>
      </c>
    </row>
    <row r="56" spans="1:8" x14ac:dyDescent="0.35">
      <c r="A56" t="s">
        <v>228</v>
      </c>
      <c r="B56">
        <v>0.5</v>
      </c>
      <c r="C56" t="s">
        <v>213</v>
      </c>
      <c r="D56" t="s">
        <v>214</v>
      </c>
      <c r="E56" t="s">
        <v>215</v>
      </c>
      <c r="F56" s="47" t="str">
        <f t="shared" si="1"/>
        <v>Shim: ZWO poly shim M42 0.5 mm [0.5 mm] / M42-shim</v>
      </c>
    </row>
    <row r="57" spans="1:8" ht="14.5" customHeight="1" x14ac:dyDescent="0.35">
      <c r="A57" t="s">
        <v>219</v>
      </c>
      <c r="B57">
        <v>0.5</v>
      </c>
      <c r="C57" t="s">
        <v>213</v>
      </c>
      <c r="D57" t="s">
        <v>220</v>
      </c>
      <c r="E57" t="s">
        <v>215</v>
      </c>
      <c r="F57" s="47" t="str">
        <f t="shared" si="1"/>
        <v>Shim: Blue Fireball M48 0.5 mm [0.5 mm] / M48-shim</v>
      </c>
      <c r="H57" s="3" t="s">
        <v>217</v>
      </c>
    </row>
    <row r="58" spans="1:8" x14ac:dyDescent="0.35">
      <c r="A58" t="s">
        <v>221</v>
      </c>
      <c r="B58">
        <v>0.8</v>
      </c>
      <c r="C58" t="s">
        <v>213</v>
      </c>
      <c r="D58" t="s">
        <v>220</v>
      </c>
      <c r="E58" t="s">
        <v>215</v>
      </c>
      <c r="F58" s="47" t="str">
        <f t="shared" si="1"/>
        <v>Shim: Blue Fireball M48 0.8 mm [0.8 mm] / M48-shim</v>
      </c>
      <c r="H58" s="3" t="s">
        <v>217</v>
      </c>
    </row>
    <row r="59" spans="1:8" x14ac:dyDescent="0.35">
      <c r="A59" t="s">
        <v>222</v>
      </c>
      <c r="B59">
        <v>1</v>
      </c>
      <c r="C59" t="s">
        <v>213</v>
      </c>
      <c r="D59" t="s">
        <v>220</v>
      </c>
      <c r="E59" t="s">
        <v>215</v>
      </c>
      <c r="F59" s="47" t="str">
        <f t="shared" si="1"/>
        <v>Shim: Blue Fireball M48 1 mm [1 mm] / M48-shim</v>
      </c>
    </row>
    <row r="60" spans="1:8" x14ac:dyDescent="0.35">
      <c r="A60" t="s">
        <v>223</v>
      </c>
      <c r="B60">
        <v>0.5</v>
      </c>
      <c r="C60" t="s">
        <v>213</v>
      </c>
      <c r="D60" t="s">
        <v>165</v>
      </c>
      <c r="E60" t="s">
        <v>215</v>
      </c>
      <c r="F60" s="47" t="str">
        <f t="shared" si="1"/>
        <v>Shim: Blue Fireball M54 0.5 mm (black) [0.5 mm] / M54-shim</v>
      </c>
      <c r="H60" s="3" t="s">
        <v>224</v>
      </c>
    </row>
    <row r="61" spans="1:8" x14ac:dyDescent="0.35">
      <c r="A61" t="s">
        <v>225</v>
      </c>
      <c r="B61">
        <v>1</v>
      </c>
      <c r="C61" t="s">
        <v>213</v>
      </c>
      <c r="D61" t="s">
        <v>165</v>
      </c>
      <c r="E61" t="s">
        <v>215</v>
      </c>
      <c r="F61" s="47" t="str">
        <f t="shared" si="1"/>
        <v>Shim: Blue Fireball M54 1 mm (black) [1 mm] / M54-shim</v>
      </c>
      <c r="H61" s="3" t="s">
        <v>224</v>
      </c>
    </row>
    <row r="62" spans="1:8" x14ac:dyDescent="0.35">
      <c r="A62" t="s">
        <v>260</v>
      </c>
      <c r="B62">
        <v>35</v>
      </c>
      <c r="C62" t="s">
        <v>230</v>
      </c>
      <c r="D62" t="s">
        <v>124</v>
      </c>
      <c r="E62" t="s">
        <v>261</v>
      </c>
      <c r="F62" s="47" t="str">
        <f t="shared" si="1"/>
        <v>Spacer: Orion Extension Tube [35 mm] / 2 inch nose-2 inch comp</v>
      </c>
    </row>
    <row r="63" spans="1:8" x14ac:dyDescent="0.35">
      <c r="A63" t="s">
        <v>260</v>
      </c>
      <c r="B63">
        <v>50</v>
      </c>
      <c r="C63" t="s">
        <v>230</v>
      </c>
      <c r="D63" t="s">
        <v>124</v>
      </c>
      <c r="E63" t="s">
        <v>261</v>
      </c>
      <c r="F63" s="47" t="str">
        <f t="shared" si="1"/>
        <v>Spacer: Orion Extension Tube [50 mm] / 2 inch nose-2 inch comp</v>
      </c>
    </row>
    <row r="64" spans="1:8" x14ac:dyDescent="0.35">
      <c r="A64" t="s">
        <v>255</v>
      </c>
      <c r="B64">
        <v>11</v>
      </c>
      <c r="C64" t="s">
        <v>230</v>
      </c>
      <c r="D64" t="s">
        <v>154</v>
      </c>
      <c r="E64" t="s">
        <v>154</v>
      </c>
      <c r="F64" s="47" t="str">
        <f t="shared" si="1"/>
        <v>Spacer: M42 (f/f) 11 mm [11 mm] / Fem M42-Fem M42</v>
      </c>
      <c r="G64" s="32" t="s">
        <v>256</v>
      </c>
    </row>
    <row r="65" spans="1:6" x14ac:dyDescent="0.35">
      <c r="A65" t="s">
        <v>248</v>
      </c>
      <c r="B65">
        <v>21</v>
      </c>
      <c r="C65" t="s">
        <v>230</v>
      </c>
      <c r="D65" t="s">
        <v>121</v>
      </c>
      <c r="E65" t="s">
        <v>154</v>
      </c>
      <c r="F65" s="47" t="str">
        <f t="shared" si="1"/>
        <v>Spacer: M42  (m/f) - 21L [21 mm] / Male M42-Fem M42</v>
      </c>
    </row>
    <row r="66" spans="1:6" x14ac:dyDescent="0.35">
      <c r="A66" t="s">
        <v>249</v>
      </c>
      <c r="B66">
        <v>12</v>
      </c>
      <c r="C66" t="s">
        <v>230</v>
      </c>
      <c r="D66" t="s">
        <v>121</v>
      </c>
      <c r="E66" t="s">
        <v>154</v>
      </c>
      <c r="F66" s="47" t="str">
        <f t="shared" ref="F66:F97" si="2" xml:space="preserve"> C66 &amp; ": " &amp; A66 &amp; " [" &amp; B66 &amp; " mm] / " &amp; D66 &amp; "-" &amp; E66</f>
        <v>Spacer: M42  (m/f) 12 mm [12 mm] / Male M42-Fem M42</v>
      </c>
    </row>
    <row r="67" spans="1:6" x14ac:dyDescent="0.35">
      <c r="A67" t="s">
        <v>250</v>
      </c>
      <c r="B67">
        <v>30</v>
      </c>
      <c r="C67" t="s">
        <v>230</v>
      </c>
      <c r="D67" t="s">
        <v>121</v>
      </c>
      <c r="E67" t="s">
        <v>154</v>
      </c>
      <c r="F67" s="47" t="str">
        <f t="shared" si="2"/>
        <v>Spacer: M42  (m/f) 30 mm [30 mm] / Male M42-Fem M42</v>
      </c>
    </row>
    <row r="68" spans="1:6" x14ac:dyDescent="0.35">
      <c r="A68" t="s">
        <v>251</v>
      </c>
      <c r="B68">
        <v>7.6</v>
      </c>
      <c r="C68" t="s">
        <v>230</v>
      </c>
      <c r="D68" t="s">
        <v>121</v>
      </c>
      <c r="E68" t="s">
        <v>154</v>
      </c>
      <c r="F68" s="47" t="str">
        <f t="shared" si="2"/>
        <v>Spacer: M42  (m/f) 7.5 mm [7.6 mm] / Male M42-Fem M42</v>
      </c>
    </row>
    <row r="69" spans="1:6" x14ac:dyDescent="0.35">
      <c r="A69" t="s">
        <v>252</v>
      </c>
      <c r="B69">
        <v>11.5</v>
      </c>
      <c r="C69" t="s">
        <v>230</v>
      </c>
      <c r="D69" t="s">
        <v>121</v>
      </c>
      <c r="E69" t="s">
        <v>154</v>
      </c>
      <c r="F69" s="47" t="str">
        <f t="shared" si="2"/>
        <v>Spacer: M42  (m/f) textured 11.5 [11.5 mm] / Male M42-Fem M42</v>
      </c>
    </row>
    <row r="70" spans="1:6" x14ac:dyDescent="0.35">
      <c r="A70" t="s">
        <v>253</v>
      </c>
      <c r="B70">
        <v>24.5</v>
      </c>
      <c r="C70" t="s">
        <v>230</v>
      </c>
      <c r="D70" t="s">
        <v>121</v>
      </c>
      <c r="E70" t="s">
        <v>154</v>
      </c>
      <c r="F70" s="47" t="str">
        <f t="shared" si="2"/>
        <v>Spacer: M42  (m/f) textured 24.5 [24.5 mm] / Male M42-Fem M42</v>
      </c>
    </row>
    <row r="71" spans="1:6" x14ac:dyDescent="0.35">
      <c r="A71" t="s">
        <v>254</v>
      </c>
      <c r="B71">
        <v>6</v>
      </c>
      <c r="C71" t="s">
        <v>230</v>
      </c>
      <c r="D71" t="s">
        <v>121</v>
      </c>
      <c r="E71" t="s">
        <v>154</v>
      </c>
      <c r="F71" s="47" t="str">
        <f t="shared" si="2"/>
        <v>Spacer: M42  (m/f) textured 6 [6 mm] / Male M42-Fem M42</v>
      </c>
    </row>
    <row r="72" spans="1:6" x14ac:dyDescent="0.35">
      <c r="A72" t="s">
        <v>231</v>
      </c>
      <c r="B72">
        <v>20</v>
      </c>
      <c r="C72" t="s">
        <v>230</v>
      </c>
      <c r="D72" t="s">
        <v>137</v>
      </c>
      <c r="E72" t="s">
        <v>127</v>
      </c>
      <c r="F72" s="47" t="str">
        <f t="shared" si="2"/>
        <v>Spacer: Blue Fireball M48 spacer 20mm [20 mm] / Male M48-Fem M48</v>
      </c>
    </row>
    <row r="73" spans="1:6" x14ac:dyDescent="0.35">
      <c r="A73" t="s">
        <v>232</v>
      </c>
      <c r="B73">
        <v>3</v>
      </c>
      <c r="C73" t="s">
        <v>230</v>
      </c>
      <c r="D73" t="s">
        <v>137</v>
      </c>
      <c r="E73" t="s">
        <v>127</v>
      </c>
      <c r="F73" s="47" t="str">
        <f t="shared" si="2"/>
        <v>Spacer: Blue Fireball M48 spacer 3 mm [3 mm] / Male M48-Fem M48</v>
      </c>
    </row>
    <row r="74" spans="1:6" x14ac:dyDescent="0.35">
      <c r="A74" t="s">
        <v>233</v>
      </c>
      <c r="B74">
        <v>4</v>
      </c>
      <c r="C74" t="s">
        <v>230</v>
      </c>
      <c r="D74" t="s">
        <v>137</v>
      </c>
      <c r="E74" t="s">
        <v>127</v>
      </c>
      <c r="F74" s="47" t="str">
        <f t="shared" si="2"/>
        <v>Spacer: Blue Fireball M48 spacer 4 mm [4 mm] / Male M48-Fem M48</v>
      </c>
    </row>
    <row r="75" spans="1:6" x14ac:dyDescent="0.35">
      <c r="A75" t="s">
        <v>234</v>
      </c>
      <c r="B75">
        <v>5</v>
      </c>
      <c r="C75" t="s">
        <v>230</v>
      </c>
      <c r="D75" t="s">
        <v>137</v>
      </c>
      <c r="E75" t="s">
        <v>127</v>
      </c>
      <c r="F75" s="47" t="str">
        <f t="shared" si="2"/>
        <v>Spacer: Blue Fireball M48 spacer 5 mm [5 mm] / Male M48-Fem M48</v>
      </c>
    </row>
    <row r="76" spans="1:6" x14ac:dyDescent="0.35">
      <c r="A76" t="s">
        <v>235</v>
      </c>
      <c r="B76">
        <v>6</v>
      </c>
      <c r="C76" t="s">
        <v>230</v>
      </c>
      <c r="D76" t="s">
        <v>137</v>
      </c>
      <c r="E76" t="s">
        <v>127</v>
      </c>
      <c r="F76" s="47" t="str">
        <f t="shared" si="2"/>
        <v>Spacer: Blue Fireball M48 spacer 6mm [6 mm] / Male M48-Fem M48</v>
      </c>
    </row>
    <row r="77" spans="1:6" x14ac:dyDescent="0.35">
      <c r="A77" t="s">
        <v>236</v>
      </c>
      <c r="B77">
        <v>7.5</v>
      </c>
      <c r="C77" t="s">
        <v>230</v>
      </c>
      <c r="D77" t="s">
        <v>137</v>
      </c>
      <c r="E77" t="s">
        <v>127</v>
      </c>
      <c r="F77" s="47" t="str">
        <f t="shared" si="2"/>
        <v>Spacer: Blue Fireball M48 spacer 7.5 mm [7.5 mm] / Male M48-Fem M48</v>
      </c>
    </row>
    <row r="78" spans="1:6" x14ac:dyDescent="0.35">
      <c r="A78" t="s">
        <v>237</v>
      </c>
      <c r="B78">
        <v>10</v>
      </c>
      <c r="C78" t="s">
        <v>230</v>
      </c>
      <c r="D78" t="s">
        <v>137</v>
      </c>
      <c r="E78" t="s">
        <v>127</v>
      </c>
      <c r="F78" s="47" t="str">
        <f t="shared" si="2"/>
        <v>Spacer: Blue Fireball M48 spacer 9-14 mm variable [10 mm] / Male M48-Fem M48</v>
      </c>
    </row>
    <row r="79" spans="1:6" x14ac:dyDescent="0.35">
      <c r="A79" t="s">
        <v>257</v>
      </c>
      <c r="B79">
        <v>11.6</v>
      </c>
      <c r="C79" t="s">
        <v>230</v>
      </c>
      <c r="D79" t="s">
        <v>137</v>
      </c>
      <c r="E79" t="s">
        <v>127</v>
      </c>
      <c r="F79" s="47" t="str">
        <f t="shared" si="2"/>
        <v>Spacer: M48  (m/f) textured 11.5 [11.6 mm] / Male M48-Fem M48</v>
      </c>
    </row>
    <row r="80" spans="1:6" x14ac:dyDescent="0.35">
      <c r="A80" t="s">
        <v>229</v>
      </c>
      <c r="B80">
        <v>0</v>
      </c>
      <c r="C80" t="s">
        <v>230</v>
      </c>
      <c r="D80" t="s">
        <v>120</v>
      </c>
      <c r="E80" t="s">
        <v>134</v>
      </c>
      <c r="F80" s="47" t="str">
        <f t="shared" si="2"/>
        <v>Spacer: Baader Click Lock [0 mm] / Male M54-2 inch</v>
      </c>
    </row>
    <row r="81" spans="1:8" x14ac:dyDescent="0.35">
      <c r="A81" t="s">
        <v>238</v>
      </c>
      <c r="B81">
        <v>4</v>
      </c>
      <c r="C81" t="s">
        <v>230</v>
      </c>
      <c r="D81" t="s">
        <v>120</v>
      </c>
      <c r="E81" t="s">
        <v>168</v>
      </c>
      <c r="F81" s="47" t="str">
        <f t="shared" si="2"/>
        <v>Spacer: Blue Fireball M54 Spacer 4 mm [4 mm] / Male M54-Fem M54</v>
      </c>
    </row>
    <row r="82" spans="1:8" x14ac:dyDescent="0.35">
      <c r="A82" t="s">
        <v>239</v>
      </c>
      <c r="B82">
        <v>5</v>
      </c>
      <c r="C82" t="s">
        <v>230</v>
      </c>
      <c r="D82" t="s">
        <v>120</v>
      </c>
      <c r="E82" t="s">
        <v>168</v>
      </c>
      <c r="F82" s="47" t="str">
        <f t="shared" si="2"/>
        <v>Spacer: Blue Fireball M54 Spacer 5 mm [5 mm] / Male M54-Fem M54</v>
      </c>
    </row>
    <row r="83" spans="1:8" x14ac:dyDescent="0.35">
      <c r="A83" t="s">
        <v>240</v>
      </c>
      <c r="B83">
        <v>6</v>
      </c>
      <c r="C83" t="s">
        <v>230</v>
      </c>
      <c r="D83" t="s">
        <v>120</v>
      </c>
      <c r="E83" t="s">
        <v>168</v>
      </c>
      <c r="F83" s="47" t="str">
        <f t="shared" si="2"/>
        <v>Spacer: Blue Fireball M54 Spacer 6 mm [6 mm] / Male M54-Fem M54</v>
      </c>
    </row>
    <row r="84" spans="1:8" x14ac:dyDescent="0.35">
      <c r="A84" t="s">
        <v>241</v>
      </c>
      <c r="B84">
        <v>7</v>
      </c>
      <c r="C84" t="s">
        <v>230</v>
      </c>
      <c r="D84" t="s">
        <v>120</v>
      </c>
      <c r="E84" t="s">
        <v>168</v>
      </c>
      <c r="F84" s="47" t="str">
        <f t="shared" si="2"/>
        <v>Spacer: Blue Fireball M54 Spacer 7 mm [7 mm] / Male M54-Fem M54</v>
      </c>
    </row>
    <row r="85" spans="1:8" x14ac:dyDescent="0.35">
      <c r="A85" t="s">
        <v>242</v>
      </c>
      <c r="B85">
        <v>8</v>
      </c>
      <c r="C85" t="s">
        <v>230</v>
      </c>
      <c r="D85" t="s">
        <v>120</v>
      </c>
      <c r="E85" t="s">
        <v>168</v>
      </c>
      <c r="F85" s="47" t="str">
        <f t="shared" si="2"/>
        <v>Spacer: Blue Fireball M54M spacer 8mm [8 mm] / Male M54-Fem M54</v>
      </c>
    </row>
    <row r="86" spans="1:8" x14ac:dyDescent="0.35">
      <c r="A86" t="s">
        <v>243</v>
      </c>
      <c r="B86">
        <v>9</v>
      </c>
      <c r="C86" t="s">
        <v>230</v>
      </c>
      <c r="D86" t="s">
        <v>120</v>
      </c>
      <c r="E86" t="s">
        <v>168</v>
      </c>
      <c r="F86" s="47" t="str">
        <f t="shared" si="2"/>
        <v>Spacer: Blue Fireball M54M spacer 9mm [9 mm] / Male M54-Fem M54</v>
      </c>
      <c r="H86" s="3" t="s">
        <v>244</v>
      </c>
    </row>
    <row r="87" spans="1:8" x14ac:dyDescent="0.35">
      <c r="A87" t="s">
        <v>258</v>
      </c>
      <c r="B87">
        <v>25.54</v>
      </c>
      <c r="C87" t="s">
        <v>230</v>
      </c>
      <c r="D87" t="s">
        <v>131</v>
      </c>
      <c r="E87" t="s">
        <v>178</v>
      </c>
      <c r="F87" s="47" t="str">
        <f t="shared" si="2"/>
        <v>Spacer: Moonlight M64 Spacer 25.54 mm [25.54 mm] / Male M64-Fem M64</v>
      </c>
    </row>
    <row r="88" spans="1:8" x14ac:dyDescent="0.35">
      <c r="A88" t="s">
        <v>259</v>
      </c>
      <c r="B88">
        <v>6.4</v>
      </c>
      <c r="C88" t="s">
        <v>230</v>
      </c>
      <c r="D88" t="s">
        <v>131</v>
      </c>
      <c r="E88" t="s">
        <v>178</v>
      </c>
      <c r="F88" s="47" t="str">
        <f t="shared" si="2"/>
        <v>Spacer: Moonlight M64 Spacer 6.4 mm [6.4 mm] / Male M64-Fem M64</v>
      </c>
    </row>
    <row r="89" spans="1:8" x14ac:dyDescent="0.35">
      <c r="A89" t="s">
        <v>245</v>
      </c>
      <c r="B89">
        <v>91</v>
      </c>
      <c r="C89" t="s">
        <v>230</v>
      </c>
      <c r="D89" t="s">
        <v>177</v>
      </c>
      <c r="E89" t="s">
        <v>137</v>
      </c>
      <c r="F89" s="47" t="str">
        <f t="shared" si="2"/>
        <v>Spacer: Celestron SCT-M48 wide boar T adapter [91 mm] / SCT Thread-Male M48</v>
      </c>
    </row>
    <row r="90" spans="1:8" x14ac:dyDescent="0.35">
      <c r="A90" t="s">
        <v>246</v>
      </c>
      <c r="B90">
        <v>12.7</v>
      </c>
      <c r="C90" t="s">
        <v>230</v>
      </c>
      <c r="D90" t="s">
        <v>177</v>
      </c>
      <c r="E90" t="s">
        <v>247</v>
      </c>
      <c r="F90" s="47" t="str">
        <f t="shared" si="2"/>
        <v>Spacer: Celestron SCT-Visual Back [12.7 mm] / SCT Thread-1.25 inch</v>
      </c>
    </row>
    <row r="91" spans="1:8" x14ac:dyDescent="0.35">
      <c r="A91" t="s">
        <v>262</v>
      </c>
      <c r="B91">
        <v>2</v>
      </c>
      <c r="C91" t="s">
        <v>263</v>
      </c>
      <c r="D91" t="s">
        <v>127</v>
      </c>
      <c r="E91" t="s">
        <v>120</v>
      </c>
      <c r="F91" s="47" t="str">
        <f t="shared" si="2"/>
        <v>Thread Converter: M48 to M54 (f/m) [2 mm] / Fem M48-Male M54</v>
      </c>
      <c r="H91" t="s">
        <v>307</v>
      </c>
    </row>
    <row r="92" spans="1:8" x14ac:dyDescent="0.35">
      <c r="A92" t="s">
        <v>262</v>
      </c>
      <c r="B92">
        <v>0</v>
      </c>
      <c r="C92" t="s">
        <v>263</v>
      </c>
      <c r="D92" t="s">
        <v>127</v>
      </c>
      <c r="E92" t="s">
        <v>120</v>
      </c>
      <c r="F92" s="47" t="str">
        <f t="shared" si="2"/>
        <v>Thread Converter: M48 to M54 (f/m) [0 mm] / Fem M48-Male M54</v>
      </c>
    </row>
    <row r="93" spans="1:8" x14ac:dyDescent="0.35">
      <c r="A93" t="s">
        <v>269</v>
      </c>
      <c r="B93">
        <v>5</v>
      </c>
      <c r="C93" t="s">
        <v>265</v>
      </c>
      <c r="D93" t="s">
        <v>154</v>
      </c>
      <c r="E93" t="s">
        <v>152</v>
      </c>
      <c r="F93" s="47" t="str">
        <f t="shared" si="2"/>
        <v>Tilt Plate: ZWO Tilt Plate (M42) [5 mm] / Fem M42-Screw Plate</v>
      </c>
    </row>
    <row r="94" spans="1:8" x14ac:dyDescent="0.35">
      <c r="A94" t="s">
        <v>264</v>
      </c>
      <c r="B94">
        <v>17.3</v>
      </c>
      <c r="C94" t="s">
        <v>265</v>
      </c>
      <c r="D94" t="s">
        <v>137</v>
      </c>
      <c r="E94" t="s">
        <v>127</v>
      </c>
      <c r="F94" s="47" t="str">
        <f t="shared" si="2"/>
        <v>Tilt Plate: Gerd Neumann Tilt Plate [17.3 mm] / Male M48-Fem M48</v>
      </c>
      <c r="H94" s="3" t="s">
        <v>266</v>
      </c>
    </row>
    <row r="95" spans="1:8" x14ac:dyDescent="0.35">
      <c r="A95" t="s">
        <v>267</v>
      </c>
      <c r="B95">
        <v>13</v>
      </c>
      <c r="C95" t="s">
        <v>265</v>
      </c>
      <c r="D95" t="s">
        <v>120</v>
      </c>
      <c r="E95" t="s">
        <v>168</v>
      </c>
      <c r="F95" s="47" t="str">
        <f t="shared" si="2"/>
        <v>Tilt Plate: Hercules M54 TiltPlate [13 mm] / Male M54-Fem M54</v>
      </c>
    </row>
    <row r="96" spans="1:8" x14ac:dyDescent="0.35">
      <c r="A96" t="s">
        <v>268</v>
      </c>
      <c r="B96">
        <f>CONVERT(0.8,"in","mm")</f>
        <v>20.32</v>
      </c>
      <c r="C96" t="s">
        <v>265</v>
      </c>
      <c r="D96" t="s">
        <v>131</v>
      </c>
      <c r="E96" t="s">
        <v>178</v>
      </c>
      <c r="F96" s="47" t="str">
        <f t="shared" si="2"/>
        <v>Tilt Plate: Moonlight Camera Tilt Plate Sidewinder [20.32 mm] / Male M64-Fem M64</v>
      </c>
      <c r="H96" s="3" t="s">
        <v>132</v>
      </c>
    </row>
    <row r="97" spans="1:6" x14ac:dyDescent="0.35">
      <c r="A97" t="s">
        <v>270</v>
      </c>
      <c r="B97">
        <v>9</v>
      </c>
      <c r="C97" t="s">
        <v>271</v>
      </c>
      <c r="D97" t="s">
        <v>127</v>
      </c>
      <c r="E97" t="s">
        <v>146</v>
      </c>
      <c r="F97" s="47" t="str">
        <f t="shared" si="2"/>
        <v>Tmount: Baader T-ring Adapter for ER mount (M48F) [9 mm] / Fem M48-RF Lens</v>
      </c>
    </row>
    <row r="98" spans="1:6" x14ac:dyDescent="0.35">
      <c r="A98" t="s">
        <v>272</v>
      </c>
      <c r="B98">
        <v>11</v>
      </c>
      <c r="C98" t="s">
        <v>271</v>
      </c>
      <c r="D98" t="s">
        <v>127</v>
      </c>
      <c r="E98" t="s">
        <v>273</v>
      </c>
      <c r="F98" s="47" t="str">
        <f t="shared" ref="F98:F129" si="3" xml:space="preserve"> C98 &amp; ": " &amp; A98 &amp; " [" &amp; B98 &amp; " mm] / " &amp; D98 &amp; "-" &amp; E98</f>
        <v>Tmount: T-ring Adapter for EF mount (M48F) [11 mm] / Fem M48-EF lens</v>
      </c>
    </row>
    <row r="99" spans="1:6" x14ac:dyDescent="0.35">
      <c r="F99" s="47" t="str">
        <f t="shared" si="3"/>
        <v>:  [ mm] / -</v>
      </c>
    </row>
    <row r="100" spans="1:6" x14ac:dyDescent="0.35">
      <c r="F100" s="47" t="str">
        <f t="shared" si="3"/>
        <v>:  [ mm] / -</v>
      </c>
    </row>
    <row r="101" spans="1:6" x14ac:dyDescent="0.35">
      <c r="F101" s="47" t="str">
        <f t="shared" si="3"/>
        <v>:  [ mm] / -</v>
      </c>
    </row>
    <row r="102" spans="1:6" x14ac:dyDescent="0.35">
      <c r="F102" s="47" t="str">
        <f t="shared" si="3"/>
        <v>:  [ mm] / -</v>
      </c>
    </row>
    <row r="103" spans="1:6" x14ac:dyDescent="0.35">
      <c r="F103" s="47" t="str">
        <f t="shared" si="3"/>
        <v>:  [ mm] / -</v>
      </c>
    </row>
    <row r="104" spans="1:6" x14ac:dyDescent="0.35">
      <c r="F104" s="47" t="str">
        <f t="shared" si="3"/>
        <v>:  [ mm] / -</v>
      </c>
    </row>
    <row r="105" spans="1:6" x14ac:dyDescent="0.35">
      <c r="F105" s="47" t="str">
        <f t="shared" si="3"/>
        <v>:  [ mm] / -</v>
      </c>
    </row>
    <row r="106" spans="1:6" x14ac:dyDescent="0.35">
      <c r="F106" s="47" t="str">
        <f t="shared" si="3"/>
        <v>:  [ mm] / -</v>
      </c>
    </row>
    <row r="107" spans="1:6" x14ac:dyDescent="0.35">
      <c r="F107" s="47" t="str">
        <f t="shared" si="3"/>
        <v>:  [ mm] / -</v>
      </c>
    </row>
    <row r="108" spans="1:6" x14ac:dyDescent="0.35">
      <c r="F108" s="47" t="str">
        <f t="shared" si="3"/>
        <v>:  [ mm] / -</v>
      </c>
    </row>
    <row r="109" spans="1:6" x14ac:dyDescent="0.35">
      <c r="F109" s="47" t="str">
        <f t="shared" si="3"/>
        <v>:  [ mm] / -</v>
      </c>
    </row>
    <row r="110" spans="1:6" x14ac:dyDescent="0.35">
      <c r="F110" s="47" t="str">
        <f t="shared" si="3"/>
        <v>:  [ mm] / -</v>
      </c>
    </row>
    <row r="111" spans="1:6" x14ac:dyDescent="0.35">
      <c r="F111" s="47" t="str">
        <f t="shared" si="3"/>
        <v>:  [ mm] / -</v>
      </c>
    </row>
    <row r="112" spans="1:6" x14ac:dyDescent="0.35">
      <c r="F112" s="47" t="str">
        <f t="shared" si="3"/>
        <v>:  [ mm] / -</v>
      </c>
    </row>
    <row r="113" spans="6:6" x14ac:dyDescent="0.35">
      <c r="F113" s="47" t="str">
        <f t="shared" si="3"/>
        <v>:  [ mm] / -</v>
      </c>
    </row>
    <row r="114" spans="6:6" x14ac:dyDescent="0.35">
      <c r="F114" s="47" t="str">
        <f t="shared" si="3"/>
        <v>:  [ mm] / -</v>
      </c>
    </row>
    <row r="115" spans="6:6" x14ac:dyDescent="0.35">
      <c r="F115" s="47" t="str">
        <f t="shared" si="3"/>
        <v>:  [ mm] / -</v>
      </c>
    </row>
    <row r="116" spans="6:6" x14ac:dyDescent="0.35">
      <c r="F116" s="47" t="str">
        <f t="shared" si="3"/>
        <v>:  [ mm] / -</v>
      </c>
    </row>
    <row r="117" spans="6:6" x14ac:dyDescent="0.35">
      <c r="F117" s="47" t="str">
        <f t="shared" si="3"/>
        <v>:  [ mm] / -</v>
      </c>
    </row>
    <row r="118" spans="6:6" x14ac:dyDescent="0.35">
      <c r="F118" s="47" t="str">
        <f t="shared" si="3"/>
        <v>:  [ mm] / -</v>
      </c>
    </row>
    <row r="119" spans="6:6" x14ac:dyDescent="0.35">
      <c r="F119" s="47" t="str">
        <f t="shared" si="3"/>
        <v>:  [ mm] / -</v>
      </c>
    </row>
    <row r="120" spans="6:6" x14ac:dyDescent="0.35">
      <c r="F120" s="47" t="str">
        <f t="shared" si="3"/>
        <v>:  [ mm] / -</v>
      </c>
    </row>
    <row r="121" spans="6:6" x14ac:dyDescent="0.35">
      <c r="F121" s="47" t="str">
        <f t="shared" si="3"/>
        <v>:  [ mm] / -</v>
      </c>
    </row>
    <row r="122" spans="6:6" x14ac:dyDescent="0.35">
      <c r="F122" s="47" t="str">
        <f t="shared" si="3"/>
        <v>:  [ mm] / -</v>
      </c>
    </row>
    <row r="123" spans="6:6" x14ac:dyDescent="0.35">
      <c r="F123" s="47" t="str">
        <f t="shared" si="3"/>
        <v>:  [ mm] / -</v>
      </c>
    </row>
    <row r="124" spans="6:6" x14ac:dyDescent="0.35">
      <c r="F124" s="47" t="str">
        <f t="shared" si="3"/>
        <v>:  [ mm] / -</v>
      </c>
    </row>
    <row r="125" spans="6:6" x14ac:dyDescent="0.35">
      <c r="F125" s="47" t="str">
        <f t="shared" si="3"/>
        <v>:  [ mm] / -</v>
      </c>
    </row>
    <row r="126" spans="6:6" x14ac:dyDescent="0.35">
      <c r="F126" s="47" t="str">
        <f t="shared" si="3"/>
        <v>:  [ mm] / -</v>
      </c>
    </row>
    <row r="127" spans="6:6" x14ac:dyDescent="0.35">
      <c r="F127" s="47" t="str">
        <f t="shared" si="3"/>
        <v>:  [ mm] / -</v>
      </c>
    </row>
    <row r="128" spans="6:6" x14ac:dyDescent="0.35">
      <c r="F128" s="47" t="str">
        <f t="shared" si="3"/>
        <v>:  [ mm] / -</v>
      </c>
    </row>
    <row r="129" spans="6:6" x14ac:dyDescent="0.35">
      <c r="F129" s="47" t="str">
        <f t="shared" si="3"/>
        <v>:  [ mm] / -</v>
      </c>
    </row>
    <row r="130" spans="6:6" x14ac:dyDescent="0.35">
      <c r="F130" s="47" t="str">
        <f t="shared" ref="F130:F161" si="4" xml:space="preserve"> C130 &amp; ": " &amp; A130 &amp; " [" &amp; B130 &amp; " mm] / " &amp; D130 &amp; "-" &amp; E130</f>
        <v>:  [ mm] / -</v>
      </c>
    </row>
    <row r="131" spans="6:6" x14ac:dyDescent="0.35">
      <c r="F131" s="47" t="str">
        <f t="shared" si="4"/>
        <v>:  [ mm] / -</v>
      </c>
    </row>
    <row r="132" spans="6:6" x14ac:dyDescent="0.35">
      <c r="F132" s="47" t="str">
        <f t="shared" si="4"/>
        <v>:  [ mm] / -</v>
      </c>
    </row>
    <row r="133" spans="6:6" x14ac:dyDescent="0.35">
      <c r="F133" s="47" t="str">
        <f t="shared" si="4"/>
        <v>:  [ mm] / -</v>
      </c>
    </row>
    <row r="134" spans="6:6" x14ac:dyDescent="0.35">
      <c r="F134" s="47" t="str">
        <f t="shared" si="4"/>
        <v>:  [ mm] / -</v>
      </c>
    </row>
    <row r="135" spans="6:6" x14ac:dyDescent="0.35">
      <c r="F135" s="47" t="str">
        <f t="shared" si="4"/>
        <v>:  [ mm] / -</v>
      </c>
    </row>
    <row r="136" spans="6:6" x14ac:dyDescent="0.35">
      <c r="F136" s="47" t="str">
        <f t="shared" si="4"/>
        <v>:  [ mm] / -</v>
      </c>
    </row>
    <row r="137" spans="6:6" x14ac:dyDescent="0.35">
      <c r="F137" s="47" t="str">
        <f t="shared" si="4"/>
        <v>:  [ mm] / -</v>
      </c>
    </row>
    <row r="138" spans="6:6" x14ac:dyDescent="0.35">
      <c r="F138" s="47" t="str">
        <f t="shared" si="4"/>
        <v>:  [ mm] / -</v>
      </c>
    </row>
    <row r="139" spans="6:6" x14ac:dyDescent="0.35">
      <c r="F139" s="47" t="str">
        <f t="shared" si="4"/>
        <v>:  [ mm] / -</v>
      </c>
    </row>
    <row r="140" spans="6:6" x14ac:dyDescent="0.35">
      <c r="F140" s="47" t="str">
        <f t="shared" si="4"/>
        <v>:  [ mm] / -</v>
      </c>
    </row>
    <row r="141" spans="6:6" x14ac:dyDescent="0.35">
      <c r="F141" s="47" t="str">
        <f t="shared" si="4"/>
        <v>:  [ mm] / -</v>
      </c>
    </row>
    <row r="142" spans="6:6" x14ac:dyDescent="0.35">
      <c r="F142" s="47" t="str">
        <f t="shared" si="4"/>
        <v>:  [ mm] / -</v>
      </c>
    </row>
    <row r="143" spans="6:6" x14ac:dyDescent="0.35">
      <c r="F143" s="47" t="str">
        <f t="shared" si="4"/>
        <v>:  [ mm] / -</v>
      </c>
    </row>
    <row r="144" spans="6:6" x14ac:dyDescent="0.35">
      <c r="F144" s="47" t="str">
        <f t="shared" si="4"/>
        <v>:  [ mm] / -</v>
      </c>
    </row>
    <row r="145" spans="6:6" x14ac:dyDescent="0.35">
      <c r="F145" s="47" t="str">
        <f t="shared" si="4"/>
        <v>:  [ mm] / -</v>
      </c>
    </row>
    <row r="146" spans="6:6" x14ac:dyDescent="0.35">
      <c r="F146" s="47" t="str">
        <f t="shared" si="4"/>
        <v>:  [ mm] / -</v>
      </c>
    </row>
    <row r="147" spans="6:6" x14ac:dyDescent="0.35">
      <c r="F147" s="47" t="str">
        <f t="shared" si="4"/>
        <v>:  [ mm] / -</v>
      </c>
    </row>
    <row r="148" spans="6:6" x14ac:dyDescent="0.35">
      <c r="F148" s="47" t="str">
        <f t="shared" si="4"/>
        <v>:  [ mm] / -</v>
      </c>
    </row>
    <row r="149" spans="6:6" x14ac:dyDescent="0.35">
      <c r="F149" s="47" t="str">
        <f t="shared" si="4"/>
        <v>:  [ mm] / -</v>
      </c>
    </row>
    <row r="150" spans="6:6" x14ac:dyDescent="0.35">
      <c r="F150" s="47" t="str">
        <f t="shared" si="4"/>
        <v>:  [ mm] / -</v>
      </c>
    </row>
  </sheetData>
  <autoFilter ref="A1:H150" xr:uid="{78E0CE67-5BC0-47BB-AAC9-975D59219EB9}">
    <sortState xmlns:xlrd2="http://schemas.microsoft.com/office/spreadsheetml/2017/richdata2" ref="A2:H150">
      <sortCondition ref="C1:C150"/>
    </sortState>
  </autoFilter>
  <sortState xmlns:xlrd2="http://schemas.microsoft.com/office/spreadsheetml/2017/richdata2" ref="A2:H97">
    <sortCondition ref="C2:C97"/>
    <sortCondition ref="A2:A97"/>
  </sortState>
  <hyperlinks>
    <hyperlink ref="H86" r:id="rId1" display="https://agenaastro.com/blue-fireball-m54x0-75-spacer-ring-with-9mm-extension.html" xr:uid="{DCED0F7B-9AEB-4FF4-A82A-0767D3F52276}"/>
    <hyperlink ref="H94" r:id="rId2" display="https://www.gerdneumann.net/english/astrofotografie-parts-astrophotography/ctu-camera-tilting-unit.html" xr:uid="{D2A64E27-849D-484F-9FCF-1AD6E1AFC70C}"/>
    <hyperlink ref="H96" r:id="rId3" display="https://focuser.com/products.php" xr:uid="{897270CD-4F76-4134-A74E-02CE7DC62C05}"/>
    <hyperlink ref="H13" r:id="rId4" display="https://focuser.com/products.php" xr:uid="{20D494C5-0DA1-40A1-ADCB-F149F7AAF1D0}"/>
    <hyperlink ref="H31" r:id="rId5" display="https://focuser.com/products.php" xr:uid="{A2E60EDC-D19D-43D3-972F-D26FFD5CED54}"/>
    <hyperlink ref="H44" r:id="rId6" display="https://www.highpointscientific.com/baader-planetarium-rowe-coma-corrector-for-newtonians-triplet-design-long-back-focus-rcc-i" xr:uid="{3F708C7A-E6E3-4002-898C-E7B261F534F4}"/>
    <hyperlink ref="H47" r:id="rId7" display="https://starizona.com/products/starizona-nexus-0-75x-newtonian-focal-reducer-coma-corrector" xr:uid="{C5BC4F51-9C2D-472B-B58A-5A3AE138DFD4}"/>
    <hyperlink ref="H60" r:id="rId8" display="https://agenaastro.com/blue-fireball-2-pc-fine-tuning-spacer-ring-set-for-m54-threads-s-set6.html" xr:uid="{DC202530-DFC7-4EFC-B024-8990E876F4BF}"/>
    <hyperlink ref="H61" r:id="rId9" display="https://agenaastro.com/blue-fireball-2-pc-fine-tuning-spacer-ring-set-for-m54-threads-s-set6.html" xr:uid="{3D47554E-BB39-4B24-94B2-DCF4F91320A5}"/>
    <hyperlink ref="H52" r:id="rId10" display="https://agenaastro.com/blue-fireball-9-pc-fine-tuning-spacer-ring-set-for-m48-threads-0-1-to-1-0-mm-s-set8.html" xr:uid="{57A15F0D-4BF3-4351-ABF1-357706EB01F9}"/>
    <hyperlink ref="H57" r:id="rId11" display="https://agenaastro.com/blue-fireball-9-pc-fine-tuning-spacer-ring-set-for-m48-threads-0-1-to-1-0-mm-s-set8.html" xr:uid="{A98FC857-5AE1-4272-9941-776CEC8AC28F}"/>
    <hyperlink ref="H58" r:id="rId12" display="https://agenaastro.com/blue-fireball-9-pc-fine-tuning-spacer-ring-set-for-m48-threads-0-1-to-1-0-mm-s-set8.html" xr:uid="{61E4B766-BA89-4C34-9892-AF3F9BA257BE}"/>
    <hyperlink ref="H51" r:id="rId13" display="https://agenaastro.com/blue-fireball-9-pc-fine-tuning-spacer-ring-set-for-m48-threads-0-1-to-1-0-mm-s-set8.html" xr:uid="{0BA67C6C-139A-443D-996F-1D270E1FF203}"/>
    <hyperlink ref="H38" r:id="rId14" display="https://player-one-astronomy.com/product/fhd-oag-max/" xr:uid="{C630A47D-6582-4951-A580-51EFFE5FD7E3}"/>
    <hyperlink ref="H32" r:id="rId15" display="https://www.highpointscientific.com/celestron-off-axis-guider-93648" xr:uid="{5C02E228-8989-4DF8-B95C-063E0D5413D4}"/>
    <hyperlink ref="H33" r:id="rId16" display="https://www.highpointscientific.com/celestron-off-axis-guider-93648" xr:uid="{42EC9AA2-6681-4D74-A7ED-5B8A3107F3A3}"/>
    <hyperlink ref="H34" r:id="rId17" display="https://www.highpointscientific.com/celestron-off-axis-guider-93648" xr:uid="{5FEEC40E-A4FB-4FF1-85E9-98649C4FBCEB}"/>
    <hyperlink ref="H35" r:id="rId18" display="https://www.highpointscientific.com/celestron-off-axis-guider-93648" xr:uid="{03539979-905B-44C9-921F-05296D528E67}"/>
    <hyperlink ref="H42" r:id="rId19" display="https://www.highpointscientific.com/celestron-large-sct-and-edgehd-adapter-v2-for-off-axis-guider-93666" xr:uid="{2B60C623-1419-4505-970E-F004D8FE71E3}"/>
    <hyperlink ref="H28" r:id="rId20" display="https://www.highpointscientific.com/zwo-efw-7-position-filter-wheel-for-36mm-filters-efw-7x36-ii" xr:uid="{71E2B51C-B72F-410F-BB01-64E4BCE67F4D}"/>
    <hyperlink ref="H45" r:id="rId21" display="https://starizona.com/products/hyperstar-c11-v4" xr:uid="{97DD5897-73DF-403B-93BD-1E4DF328D653}"/>
    <hyperlink ref="H48" r:id="rId22" display="https://www.highpointscientific.com/celestron-reducer-lens-7x-edgehd-1100-94241" xr:uid="{040D95BA-00DF-4C03-B10B-658D2675EB0B}"/>
    <hyperlink ref="H26" r:id="rId23" display="https://www.highpointscientific.com/zwo-efw-8-position-filter-wheel-for-1-25-inch-filters-efw-8x1-25" xr:uid="{681BAF9E-8E3B-44C6-8FDF-1D0CA40A8D6E}"/>
    <hyperlink ref="H20" r:id="rId24" display="https://www.highpointscientific.com/zwo-asi174mm-monochrome-mini-astronomy-camera-asi174mini" xr:uid="{17706C95-1A8B-44D7-9A5A-4E88A6B5D063}"/>
    <hyperlink ref="H19" r:id="rId25" display="https://www.highpointscientific.com/zwo-asi120mm-s-super-speed-monochrome-cmos-camera" xr:uid="{46714266-FD51-4801-BCB9-56DA23AC762F}"/>
    <hyperlink ref="H21" r:id="rId26" display="https://www.highpointscientific.com/zwo-asi174mm-usb-3-cmos-monochrome-camera" xr:uid="{5E84897B-52B2-426E-B51B-10F87B0BE16B}"/>
    <hyperlink ref="H12" r:id="rId27" xr:uid="{4D187D7D-8C83-4E8F-A39F-136B23EFC655}"/>
  </hyperlinks>
  <pageMargins left="0.7" right="0.7" top="0.75" bottom="0.75" header="0.3" footer="0.3"/>
  <pageSetup orientation="portrait" r:id="rId28"/>
  <legacy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4F21-CD79-4764-8DD6-FB97E84B9F93}">
  <dimension ref="A1:N10"/>
  <sheetViews>
    <sheetView zoomScale="175" zoomScaleNormal="175" workbookViewId="0">
      <selection activeCell="H22" sqref="H22"/>
    </sheetView>
  </sheetViews>
  <sheetFormatPr defaultRowHeight="14.5" x14ac:dyDescent="0.35"/>
  <cols>
    <col min="1" max="1" width="12.6328125" customWidth="1"/>
    <col min="8" max="8" width="9.6328125" customWidth="1"/>
  </cols>
  <sheetData>
    <row r="1" spans="1:14" s="2" customFormat="1" ht="43.5" x14ac:dyDescent="0.35">
      <c r="A1" s="2" t="s">
        <v>142</v>
      </c>
      <c r="B1" s="2" t="s">
        <v>274</v>
      </c>
      <c r="C1" s="2" t="s">
        <v>275</v>
      </c>
      <c r="D1" s="2" t="s">
        <v>276</v>
      </c>
      <c r="E1" s="2" t="s">
        <v>277</v>
      </c>
      <c r="F1" s="2" t="s">
        <v>278</v>
      </c>
      <c r="G1" s="2" t="s">
        <v>279</v>
      </c>
      <c r="H1" s="2" t="s">
        <v>280</v>
      </c>
      <c r="I1" s="2" t="s">
        <v>281</v>
      </c>
      <c r="J1" s="2" t="s">
        <v>282</v>
      </c>
      <c r="K1" s="2" t="s">
        <v>283</v>
      </c>
      <c r="M1" s="2" t="s">
        <v>284</v>
      </c>
      <c r="N1" s="2" t="s">
        <v>285</v>
      </c>
    </row>
    <row r="2" spans="1:14" x14ac:dyDescent="0.35">
      <c r="A2" t="s">
        <v>286</v>
      </c>
      <c r="B2" t="s">
        <v>287</v>
      </c>
      <c r="C2">
        <v>4.38</v>
      </c>
      <c r="E2">
        <v>8216</v>
      </c>
      <c r="F2">
        <v>5477</v>
      </c>
      <c r="G2">
        <v>14</v>
      </c>
      <c r="K2">
        <f t="shared" ref="K2:K3" si="0">2^G2</f>
        <v>16384</v>
      </c>
      <c r="M2" s="29">
        <f>C2*0.001*E2</f>
        <v>35.986080000000001</v>
      </c>
      <c r="N2" s="29">
        <f>C2*0.001*F2</f>
        <v>23.989260000000002</v>
      </c>
    </row>
    <row r="3" spans="1:14" x14ac:dyDescent="0.35">
      <c r="A3" t="s">
        <v>288</v>
      </c>
      <c r="B3" t="s">
        <v>287</v>
      </c>
      <c r="C3">
        <v>5.36</v>
      </c>
      <c r="E3">
        <v>6741</v>
      </c>
      <c r="F3">
        <v>4494</v>
      </c>
      <c r="G3">
        <v>14</v>
      </c>
      <c r="K3">
        <f t="shared" si="0"/>
        <v>16384</v>
      </c>
      <c r="M3" s="29">
        <f t="shared" ref="M3:M8" si="1">C3*0.001*E3</f>
        <v>36.13176</v>
      </c>
      <c r="N3" s="29">
        <f t="shared" ref="N3:N8" si="2">C3*0.001*F3</f>
        <v>24.08784</v>
      </c>
    </row>
    <row r="4" spans="1:14" x14ac:dyDescent="0.35">
      <c r="A4" t="s">
        <v>289</v>
      </c>
      <c r="B4" t="s">
        <v>290</v>
      </c>
      <c r="C4">
        <v>3.75</v>
      </c>
      <c r="D4" t="s">
        <v>291</v>
      </c>
      <c r="E4">
        <v>1280</v>
      </c>
      <c r="F4">
        <v>960</v>
      </c>
      <c r="G4">
        <v>12</v>
      </c>
      <c r="H4">
        <v>80</v>
      </c>
      <c r="I4">
        <v>72</v>
      </c>
      <c r="J4">
        <v>4</v>
      </c>
      <c r="K4">
        <f>2^G4</f>
        <v>4096</v>
      </c>
      <c r="M4" s="29">
        <f t="shared" si="1"/>
        <v>4.8</v>
      </c>
      <c r="N4" s="29">
        <f t="shared" si="2"/>
        <v>3.5999999999999996</v>
      </c>
    </row>
    <row r="5" spans="1:14" x14ac:dyDescent="0.35">
      <c r="A5" t="s">
        <v>292</v>
      </c>
      <c r="B5" t="s">
        <v>287</v>
      </c>
      <c r="C5">
        <v>3.76</v>
      </c>
      <c r="D5" t="s">
        <v>293</v>
      </c>
      <c r="E5">
        <v>6248</v>
      </c>
      <c r="F5">
        <v>4176</v>
      </c>
      <c r="G5">
        <v>16</v>
      </c>
      <c r="H5">
        <v>80</v>
      </c>
      <c r="I5">
        <v>3.51</v>
      </c>
      <c r="J5">
        <v>1</v>
      </c>
      <c r="K5">
        <f t="shared" ref="K5:K8" si="3">2^G5</f>
        <v>65536</v>
      </c>
      <c r="M5" s="29">
        <f t="shared" si="1"/>
        <v>23.49248</v>
      </c>
      <c r="N5" s="29">
        <f t="shared" si="2"/>
        <v>15.70176</v>
      </c>
    </row>
    <row r="6" spans="1:14" x14ac:dyDescent="0.35">
      <c r="A6" t="s">
        <v>294</v>
      </c>
      <c r="B6" t="s">
        <v>290</v>
      </c>
      <c r="C6">
        <v>2.9</v>
      </c>
      <c r="D6" t="s">
        <v>295</v>
      </c>
      <c r="E6">
        <v>1936</v>
      </c>
      <c r="F6">
        <v>1096</v>
      </c>
      <c r="G6">
        <v>12</v>
      </c>
      <c r="H6">
        <v>80</v>
      </c>
      <c r="I6">
        <v>20.399999999999999</v>
      </c>
      <c r="J6">
        <v>1</v>
      </c>
      <c r="K6">
        <f t="shared" si="3"/>
        <v>4096</v>
      </c>
      <c r="M6" s="29">
        <f t="shared" si="1"/>
        <v>5.6143999999999998</v>
      </c>
      <c r="N6" s="29">
        <f t="shared" si="2"/>
        <v>3.1783999999999999</v>
      </c>
    </row>
    <row r="7" spans="1:14" x14ac:dyDescent="0.35">
      <c r="A7" t="s">
        <v>296</v>
      </c>
      <c r="B7" t="s">
        <v>290</v>
      </c>
      <c r="C7">
        <v>3.76</v>
      </c>
      <c r="D7" t="s">
        <v>293</v>
      </c>
      <c r="E7">
        <v>6248</v>
      </c>
      <c r="F7">
        <v>4176</v>
      </c>
      <c r="G7">
        <v>16</v>
      </c>
      <c r="H7">
        <v>80</v>
      </c>
      <c r="I7">
        <v>3.51</v>
      </c>
      <c r="J7">
        <v>1</v>
      </c>
      <c r="K7">
        <f t="shared" si="3"/>
        <v>65536</v>
      </c>
      <c r="M7" s="29">
        <f t="shared" si="1"/>
        <v>23.49248</v>
      </c>
      <c r="N7" s="29">
        <f t="shared" si="2"/>
        <v>15.70176</v>
      </c>
    </row>
    <row r="8" spans="1:14" x14ac:dyDescent="0.35">
      <c r="A8" t="s">
        <v>297</v>
      </c>
      <c r="B8" t="s">
        <v>290</v>
      </c>
      <c r="C8">
        <v>5.86</v>
      </c>
      <c r="D8" t="s">
        <v>298</v>
      </c>
      <c r="E8">
        <v>1936</v>
      </c>
      <c r="F8">
        <v>1216</v>
      </c>
      <c r="G8">
        <v>12</v>
      </c>
      <c r="H8">
        <v>77</v>
      </c>
      <c r="I8">
        <v>164</v>
      </c>
      <c r="J8">
        <v>3.5</v>
      </c>
      <c r="K8">
        <f t="shared" si="3"/>
        <v>4096</v>
      </c>
      <c r="M8" s="29">
        <f t="shared" si="1"/>
        <v>11.34496</v>
      </c>
      <c r="N8" s="29">
        <f t="shared" si="2"/>
        <v>7.1257600000000005</v>
      </c>
    </row>
    <row r="9" spans="1:14" x14ac:dyDescent="0.35">
      <c r="A9" t="s">
        <v>299</v>
      </c>
      <c r="B9" t="s">
        <v>290</v>
      </c>
      <c r="C9">
        <v>5.86</v>
      </c>
      <c r="D9" t="s">
        <v>298</v>
      </c>
      <c r="E9">
        <v>1936</v>
      </c>
      <c r="F9">
        <v>1216</v>
      </c>
      <c r="G9">
        <v>12</v>
      </c>
      <c r="H9">
        <v>77</v>
      </c>
      <c r="I9">
        <v>18.399999999999999</v>
      </c>
      <c r="J9">
        <v>3.5</v>
      </c>
      <c r="K9">
        <v>4096</v>
      </c>
      <c r="M9">
        <v>11.3</v>
      </c>
      <c r="N9">
        <v>7.1</v>
      </c>
    </row>
    <row r="10" spans="1:14" x14ac:dyDescent="0.35">
      <c r="A10" t="s">
        <v>300</v>
      </c>
      <c r="B10" t="s">
        <v>290</v>
      </c>
      <c r="C10">
        <v>3.76</v>
      </c>
      <c r="D10" t="s">
        <v>301</v>
      </c>
      <c r="E10">
        <v>9576</v>
      </c>
      <c r="F10">
        <v>6388</v>
      </c>
      <c r="G10">
        <v>16</v>
      </c>
      <c r="K10">
        <v>65539</v>
      </c>
      <c r="M10">
        <v>36</v>
      </c>
      <c r="N10">
        <v>24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D4AAF-10B2-464D-B1E6-553C4D1C562C}">
  <dimension ref="A1:AD44"/>
  <sheetViews>
    <sheetView topLeftCell="C1" zoomScale="115" zoomScaleNormal="115" workbookViewId="0">
      <selection activeCell="G28" sqref="G28:H28"/>
    </sheetView>
  </sheetViews>
  <sheetFormatPr defaultRowHeight="14.5" x14ac:dyDescent="0.35"/>
  <cols>
    <col min="1" max="1" width="34.08984375" customWidth="1"/>
    <col min="2" max="2" width="39.6328125" customWidth="1"/>
    <col min="3" max="3" width="15" customWidth="1"/>
    <col min="4" max="4" width="32" customWidth="1"/>
    <col min="5" max="5" width="36.453125" customWidth="1"/>
    <col min="6" max="6" width="12.1796875" customWidth="1"/>
    <col min="7" max="7" width="32" style="7" customWidth="1"/>
    <col min="8" max="8" width="45.54296875" customWidth="1"/>
    <col min="9" max="9" width="13.1796875" style="8" customWidth="1"/>
    <col min="10" max="10" width="32" style="7" customWidth="1"/>
    <col min="11" max="11" width="45.54296875" customWidth="1"/>
    <col min="12" max="12" width="12.1796875" style="8" customWidth="1"/>
    <col min="13" max="13" width="32" style="7" customWidth="1"/>
    <col min="14" max="14" width="45.54296875" customWidth="1"/>
    <col min="15" max="15" width="11.6328125" style="8" customWidth="1"/>
    <col min="16" max="16" width="32" style="7" customWidth="1"/>
    <col min="17" max="17" width="45.54296875" customWidth="1"/>
    <col min="18" max="18" width="12.08984375" style="8" customWidth="1"/>
    <col min="19" max="19" width="32" style="7" customWidth="1"/>
    <col min="20" max="20" width="45.54296875" customWidth="1"/>
    <col min="21" max="21" width="11.6328125" style="8" customWidth="1"/>
    <col min="22" max="22" width="32" style="7" customWidth="1"/>
    <col min="23" max="23" width="45.54296875" customWidth="1"/>
    <col min="24" max="24" width="12.26953125" style="8" customWidth="1"/>
    <col min="25" max="25" width="32" style="7" customWidth="1"/>
    <col min="26" max="26" width="45.54296875" customWidth="1"/>
    <col min="27" max="27" width="12.36328125" style="8" customWidth="1"/>
    <col min="28" max="28" width="32" style="7" customWidth="1"/>
    <col min="29" max="29" width="45.54296875" customWidth="1"/>
    <col min="30" max="30" width="12.6328125" style="8" customWidth="1"/>
  </cols>
  <sheetData>
    <row r="1" spans="1:30" s="1" customFormat="1" ht="14.5" customHeight="1" x14ac:dyDescent="0.35">
      <c r="A1" s="44" t="s">
        <v>0</v>
      </c>
      <c r="B1" s="72"/>
      <c r="C1" s="73"/>
      <c r="D1" s="44" t="s">
        <v>0</v>
      </c>
      <c r="E1" s="72"/>
      <c r="F1" s="73"/>
      <c r="G1" s="56" t="s">
        <v>0</v>
      </c>
      <c r="H1" s="72"/>
      <c r="I1" s="73"/>
      <c r="J1" s="56" t="s">
        <v>0</v>
      </c>
      <c r="K1" s="72"/>
      <c r="L1" s="73"/>
      <c r="M1" s="56" t="s">
        <v>0</v>
      </c>
      <c r="N1" s="72"/>
      <c r="O1" s="73"/>
      <c r="P1" s="58" t="s">
        <v>0</v>
      </c>
      <c r="Q1" s="72"/>
      <c r="R1" s="73"/>
      <c r="S1" s="58" t="s">
        <v>0</v>
      </c>
      <c r="T1" s="72"/>
      <c r="U1" s="73"/>
      <c r="V1" s="57" t="s">
        <v>0</v>
      </c>
      <c r="W1" s="74"/>
      <c r="X1" s="74"/>
      <c r="Y1" s="58" t="s">
        <v>0</v>
      </c>
      <c r="Z1" s="72"/>
      <c r="AA1" s="73"/>
      <c r="AB1" s="58" t="s">
        <v>0</v>
      </c>
      <c r="AC1" s="72"/>
      <c r="AD1" s="73"/>
    </row>
    <row r="2" spans="1:30" ht="15.5" x14ac:dyDescent="0.35">
      <c r="A2" s="60" t="s">
        <v>14</v>
      </c>
      <c r="B2" s="61"/>
      <c r="C2" s="59"/>
      <c r="D2" s="60" t="s">
        <v>14</v>
      </c>
      <c r="E2" s="61"/>
      <c r="F2" s="59"/>
      <c r="G2" s="60" t="s">
        <v>14</v>
      </c>
      <c r="H2" s="61"/>
      <c r="I2" s="59"/>
      <c r="J2" s="60" t="s">
        <v>14</v>
      </c>
      <c r="K2" s="61"/>
      <c r="L2" s="59"/>
      <c r="M2" s="60" t="s">
        <v>14</v>
      </c>
      <c r="N2" s="61"/>
      <c r="O2" s="59"/>
      <c r="P2" s="60" t="s">
        <v>14</v>
      </c>
      <c r="Q2" s="61"/>
      <c r="R2" s="59"/>
      <c r="S2" s="60" t="s">
        <v>14</v>
      </c>
      <c r="T2" s="61"/>
      <c r="U2" s="59"/>
      <c r="V2" s="60" t="s">
        <v>14</v>
      </c>
      <c r="W2" s="61"/>
      <c r="X2" s="59"/>
      <c r="Y2" s="60" t="s">
        <v>14</v>
      </c>
      <c r="Z2" s="61"/>
      <c r="AA2" s="59"/>
      <c r="AB2" s="60" t="s">
        <v>14</v>
      </c>
      <c r="AC2" s="61"/>
      <c r="AD2" s="59"/>
    </row>
    <row r="3" spans="1:30" ht="15.5" x14ac:dyDescent="0.35">
      <c r="A3" s="60" t="s">
        <v>24</v>
      </c>
      <c r="B3" s="61"/>
      <c r="C3" s="59"/>
      <c r="D3" s="60" t="s">
        <v>24</v>
      </c>
      <c r="E3" s="61"/>
      <c r="F3" s="59"/>
      <c r="G3" s="60" t="s">
        <v>24</v>
      </c>
      <c r="H3" s="61"/>
      <c r="I3" s="59"/>
      <c r="J3" s="60" t="s">
        <v>24</v>
      </c>
      <c r="K3" s="61"/>
      <c r="L3" s="59"/>
      <c r="M3" s="60" t="s">
        <v>24</v>
      </c>
      <c r="N3" s="61"/>
      <c r="O3" s="59"/>
      <c r="P3" s="60" t="s">
        <v>24</v>
      </c>
      <c r="Q3" s="61"/>
      <c r="R3" s="59"/>
      <c r="S3" s="60" t="s">
        <v>24</v>
      </c>
      <c r="T3" s="61"/>
      <c r="U3" s="59"/>
      <c r="V3" s="60" t="s">
        <v>24</v>
      </c>
      <c r="W3" s="61"/>
      <c r="X3" s="59"/>
      <c r="Y3" s="60" t="s">
        <v>24</v>
      </c>
      <c r="Z3" s="61"/>
      <c r="AA3" s="59"/>
      <c r="AB3" s="60" t="s">
        <v>24</v>
      </c>
      <c r="AC3" s="61"/>
      <c r="AD3" s="59"/>
    </row>
    <row r="4" spans="1:30" ht="15.5" x14ac:dyDescent="0.35">
      <c r="A4" s="63" t="s">
        <v>331</v>
      </c>
      <c r="B4" s="62"/>
      <c r="C4" s="59"/>
      <c r="D4" s="63" t="s">
        <v>331</v>
      </c>
      <c r="E4" s="62"/>
      <c r="F4" s="59"/>
      <c r="G4" s="63" t="s">
        <v>323</v>
      </c>
      <c r="H4" s="62"/>
      <c r="I4" s="59"/>
      <c r="J4" s="63" t="s">
        <v>323</v>
      </c>
      <c r="K4" s="62"/>
      <c r="L4" s="59"/>
      <c r="M4" s="63" t="s">
        <v>323</v>
      </c>
      <c r="N4" s="62"/>
      <c r="O4" s="59"/>
      <c r="P4" s="63" t="s">
        <v>323</v>
      </c>
      <c r="Q4" s="62"/>
      <c r="R4" s="59"/>
      <c r="S4" s="63" t="s">
        <v>323</v>
      </c>
      <c r="T4" s="62"/>
      <c r="U4" s="59"/>
      <c r="V4" s="63" t="s">
        <v>323</v>
      </c>
      <c r="W4" s="62"/>
      <c r="X4" s="59"/>
      <c r="Y4" s="63" t="s">
        <v>323</v>
      </c>
      <c r="Z4" s="62"/>
      <c r="AA4" s="59"/>
      <c r="AB4" s="63" t="s">
        <v>323</v>
      </c>
      <c r="AC4" s="62"/>
      <c r="AD4" s="59"/>
    </row>
    <row r="5" spans="1:30" ht="15.5" x14ac:dyDescent="0.35">
      <c r="A5" s="60" t="s">
        <v>327</v>
      </c>
      <c r="B5" s="62"/>
      <c r="C5" s="59"/>
      <c r="D5" s="60" t="s">
        <v>327</v>
      </c>
      <c r="E5" s="62"/>
      <c r="F5" s="59"/>
      <c r="G5" s="60" t="s">
        <v>327</v>
      </c>
      <c r="H5" s="62"/>
      <c r="I5" s="59"/>
      <c r="J5" s="60" t="s">
        <v>327</v>
      </c>
      <c r="K5" s="62"/>
      <c r="L5" s="59"/>
      <c r="M5" s="60" t="s">
        <v>327</v>
      </c>
      <c r="N5" s="62"/>
      <c r="O5" s="59"/>
      <c r="P5" s="60" t="s">
        <v>327</v>
      </c>
      <c r="Q5" s="62"/>
      <c r="R5" s="59"/>
      <c r="S5" s="60" t="s">
        <v>327</v>
      </c>
      <c r="T5" s="62"/>
      <c r="U5" s="59"/>
      <c r="V5" s="60" t="s">
        <v>327</v>
      </c>
      <c r="W5" s="62"/>
      <c r="X5" s="59"/>
      <c r="Y5" s="60" t="s">
        <v>327</v>
      </c>
      <c r="Z5" s="62"/>
      <c r="AA5" s="59"/>
      <c r="AB5" s="60" t="s">
        <v>327</v>
      </c>
      <c r="AC5" s="62"/>
      <c r="AD5" s="59"/>
    </row>
    <row r="6" spans="1:30" ht="15.5" x14ac:dyDescent="0.35">
      <c r="A6" s="63" t="s">
        <v>329</v>
      </c>
      <c r="B6" s="62">
        <v>1</v>
      </c>
      <c r="C6" s="59"/>
      <c r="D6" s="63" t="s">
        <v>329</v>
      </c>
      <c r="E6" s="62">
        <v>1</v>
      </c>
      <c r="F6" s="59"/>
      <c r="G6" s="63" t="s">
        <v>329</v>
      </c>
      <c r="H6" s="62">
        <v>1</v>
      </c>
      <c r="I6" s="59"/>
      <c r="J6" s="63" t="s">
        <v>329</v>
      </c>
      <c r="K6" s="62">
        <v>1</v>
      </c>
      <c r="L6" s="59"/>
      <c r="M6" s="63" t="s">
        <v>329</v>
      </c>
      <c r="N6" s="62">
        <v>1</v>
      </c>
      <c r="O6" s="59"/>
      <c r="P6" s="63" t="s">
        <v>329</v>
      </c>
      <c r="Q6" s="62">
        <v>1</v>
      </c>
      <c r="R6" s="59"/>
      <c r="S6" s="63" t="s">
        <v>329</v>
      </c>
      <c r="T6" s="62">
        <v>1</v>
      </c>
      <c r="U6" s="59"/>
      <c r="V6" s="63" t="s">
        <v>329</v>
      </c>
      <c r="W6" s="62">
        <v>1</v>
      </c>
      <c r="X6" s="59"/>
      <c r="Y6" s="63" t="s">
        <v>329</v>
      </c>
      <c r="Z6" s="62">
        <v>1</v>
      </c>
      <c r="AA6" s="59"/>
      <c r="AB6" s="63" t="s">
        <v>329</v>
      </c>
      <c r="AC6" s="62">
        <v>1</v>
      </c>
      <c r="AD6" s="59"/>
    </row>
    <row r="7" spans="1:30" ht="15.5" x14ac:dyDescent="0.35">
      <c r="A7" s="63" t="s">
        <v>328</v>
      </c>
      <c r="B7" s="48">
        <f>B5*B6</f>
        <v>0</v>
      </c>
      <c r="C7" s="59"/>
      <c r="D7" s="63" t="s">
        <v>328</v>
      </c>
      <c r="E7" s="48">
        <f>E5*E6</f>
        <v>0</v>
      </c>
      <c r="F7" s="59"/>
      <c r="G7" s="63" t="s">
        <v>328</v>
      </c>
      <c r="H7" s="48">
        <f>H5*H6</f>
        <v>0</v>
      </c>
      <c r="I7" s="59"/>
      <c r="J7" s="63" t="s">
        <v>328</v>
      </c>
      <c r="K7" s="48">
        <f>K5*K6</f>
        <v>0</v>
      </c>
      <c r="L7" s="59"/>
      <c r="M7" s="63" t="s">
        <v>328</v>
      </c>
      <c r="N7" s="48">
        <f>N5*N6</f>
        <v>0</v>
      </c>
      <c r="O7" s="59"/>
      <c r="P7" s="63" t="s">
        <v>328</v>
      </c>
      <c r="Q7" s="48">
        <f>Q5*Q6</f>
        <v>0</v>
      </c>
      <c r="R7" s="59"/>
      <c r="S7" s="63" t="s">
        <v>328</v>
      </c>
      <c r="T7" s="48">
        <f>T5*T6</f>
        <v>0</v>
      </c>
      <c r="U7" s="59"/>
      <c r="V7" s="63" t="s">
        <v>328</v>
      </c>
      <c r="W7" s="48">
        <f>W5*W6</f>
        <v>0</v>
      </c>
      <c r="X7" s="59"/>
      <c r="Y7" s="63" t="s">
        <v>328</v>
      </c>
      <c r="Z7" s="48">
        <f>Z5*Z6</f>
        <v>0</v>
      </c>
      <c r="AA7" s="59"/>
      <c r="AB7" s="63" t="s">
        <v>328</v>
      </c>
      <c r="AC7" s="48">
        <f>AC5*AC6</f>
        <v>0</v>
      </c>
      <c r="AD7" s="59"/>
    </row>
    <row r="8" spans="1:30" ht="15.5" x14ac:dyDescent="0.35">
      <c r="A8" s="63" t="s">
        <v>325</v>
      </c>
      <c r="B8" s="69" t="e">
        <f>(B5*B6/B4)</f>
        <v>#DIV/0!</v>
      </c>
      <c r="C8" s="53" t="s">
        <v>142</v>
      </c>
      <c r="D8" s="63" t="s">
        <v>325</v>
      </c>
      <c r="E8" s="69" t="e">
        <f>(E5*E6/E4)</f>
        <v>#DIV/0!</v>
      </c>
      <c r="F8" s="53" t="s">
        <v>142</v>
      </c>
      <c r="G8" s="63" t="s">
        <v>325</v>
      </c>
      <c r="H8" s="69" t="e">
        <f>(H5*H6/H4)</f>
        <v>#DIV/0!</v>
      </c>
      <c r="I8" s="53" t="s">
        <v>142</v>
      </c>
      <c r="J8" s="63" t="s">
        <v>325</v>
      </c>
      <c r="K8" s="69" t="e">
        <f>(K5*K6/K4)</f>
        <v>#DIV/0!</v>
      </c>
      <c r="L8" s="53" t="s">
        <v>142</v>
      </c>
      <c r="M8" s="63" t="s">
        <v>325</v>
      </c>
      <c r="N8" s="69" t="e">
        <f>(N5*N6/N4)</f>
        <v>#DIV/0!</v>
      </c>
      <c r="O8" s="53" t="s">
        <v>142</v>
      </c>
      <c r="P8" s="63" t="s">
        <v>325</v>
      </c>
      <c r="Q8" s="69" t="e">
        <f>(Q5*Q6/Q4)</f>
        <v>#DIV/0!</v>
      </c>
      <c r="R8" s="53" t="s">
        <v>142</v>
      </c>
      <c r="S8" s="63" t="s">
        <v>325</v>
      </c>
      <c r="T8" s="69" t="e">
        <f>(T5*T6/T4)</f>
        <v>#DIV/0!</v>
      </c>
      <c r="U8" s="53" t="s">
        <v>142</v>
      </c>
      <c r="V8" s="63" t="s">
        <v>325</v>
      </c>
      <c r="W8" s="69" t="e">
        <f>(W5*W6/W4)</f>
        <v>#DIV/0!</v>
      </c>
      <c r="X8" s="53" t="s">
        <v>142</v>
      </c>
      <c r="Y8" s="63" t="s">
        <v>325</v>
      </c>
      <c r="Z8" s="69" t="e">
        <f>(Z5*Z6/Z4)</f>
        <v>#DIV/0!</v>
      </c>
      <c r="AA8" s="53" t="s">
        <v>142</v>
      </c>
      <c r="AB8" s="63" t="s">
        <v>325</v>
      </c>
      <c r="AC8" s="69" t="e">
        <f>(AC5*AC6/AC4)</f>
        <v>#DIV/0!</v>
      </c>
      <c r="AD8" s="53" t="s">
        <v>142</v>
      </c>
    </row>
    <row r="9" spans="1:30" ht="15.5" x14ac:dyDescent="0.35">
      <c r="A9" s="63" t="s">
        <v>324</v>
      </c>
      <c r="B9" s="48">
        <f>_xlfn.XLOOKUP(C9,'Camera Specs'!$A:$A,'Camera Specs'!$C:$C,100)</f>
        <v>3.76</v>
      </c>
      <c r="C9" s="51" t="s">
        <v>296</v>
      </c>
      <c r="D9" s="63" t="s">
        <v>324</v>
      </c>
      <c r="E9" s="48">
        <f>_xlfn.XLOOKUP(F9,'Camera Specs'!$A:$A,'Camera Specs'!$C:$C,100)</f>
        <v>3.76</v>
      </c>
      <c r="F9" s="51" t="s">
        <v>296</v>
      </c>
      <c r="G9" s="63" t="s">
        <v>324</v>
      </c>
      <c r="H9" s="48">
        <f>_xlfn.XLOOKUP(I9,'Camera Specs'!$A:$A,'Camera Specs'!$C:$C,100)</f>
        <v>3.76</v>
      </c>
      <c r="I9" s="51" t="s">
        <v>296</v>
      </c>
      <c r="J9" s="63" t="s">
        <v>324</v>
      </c>
      <c r="K9" s="48">
        <f>_xlfn.XLOOKUP(L9,'Camera Specs'!$A:$A,'Camera Specs'!$C:$C,100)</f>
        <v>3.76</v>
      </c>
      <c r="L9" s="51" t="s">
        <v>296</v>
      </c>
      <c r="M9" s="63" t="s">
        <v>324</v>
      </c>
      <c r="N9" s="48">
        <f>_xlfn.XLOOKUP(O9,'Camera Specs'!$A:$A,'Camera Specs'!$C:$C,100)</f>
        <v>3.76</v>
      </c>
      <c r="O9" s="51" t="s">
        <v>296</v>
      </c>
      <c r="P9" s="63" t="s">
        <v>324</v>
      </c>
      <c r="Q9" s="48">
        <f>_xlfn.XLOOKUP(R9,'Camera Specs'!$A:$A,'Camera Specs'!$C:$C,100)</f>
        <v>3.76</v>
      </c>
      <c r="R9" s="51" t="s">
        <v>296</v>
      </c>
      <c r="S9" s="63" t="s">
        <v>324</v>
      </c>
      <c r="T9" s="48">
        <f>_xlfn.XLOOKUP(U9,'Camera Specs'!$A:$A,'Camera Specs'!$C:$C,100)</f>
        <v>3.76</v>
      </c>
      <c r="U9" s="51" t="s">
        <v>296</v>
      </c>
      <c r="V9" s="63" t="s">
        <v>324</v>
      </c>
      <c r="W9" s="48">
        <f>_xlfn.XLOOKUP(X9,'Camera Specs'!$A:$A,'Camera Specs'!$C:$C,100)</f>
        <v>3.76</v>
      </c>
      <c r="X9" s="51" t="s">
        <v>296</v>
      </c>
      <c r="Y9" s="63" t="s">
        <v>324</v>
      </c>
      <c r="Z9" s="48">
        <f>_xlfn.XLOOKUP(AA9,'Camera Specs'!$A:$A,'Camera Specs'!$C:$C,100)</f>
        <v>3.76</v>
      </c>
      <c r="AA9" s="51" t="s">
        <v>296</v>
      </c>
      <c r="AB9" s="63" t="s">
        <v>324</v>
      </c>
      <c r="AC9" s="48">
        <f>_xlfn.XLOOKUP(AD9,'Camera Specs'!$A:$A,'Camera Specs'!$C:$C,100)</f>
        <v>3.76</v>
      </c>
      <c r="AD9" s="51" t="s">
        <v>296</v>
      </c>
    </row>
    <row r="10" spans="1:30" ht="15.5" x14ac:dyDescent="0.35">
      <c r="A10" s="64" t="s">
        <v>38</v>
      </c>
      <c r="B10" s="68" t="e">
        <f>B9*206.265 / B7</f>
        <v>#DIV/0!</v>
      </c>
      <c r="C10" s="59"/>
      <c r="D10" s="64" t="s">
        <v>38</v>
      </c>
      <c r="E10" s="68" t="e">
        <f>E9*206.265 / E7</f>
        <v>#DIV/0!</v>
      </c>
      <c r="F10" s="59"/>
      <c r="G10" s="64" t="s">
        <v>38</v>
      </c>
      <c r="H10" s="68" t="e">
        <f>H9*206.265 / H7</f>
        <v>#DIV/0!</v>
      </c>
      <c r="I10" s="59"/>
      <c r="J10" s="64" t="s">
        <v>38</v>
      </c>
      <c r="K10" s="68" t="e">
        <f>K9*206.265 / K7</f>
        <v>#DIV/0!</v>
      </c>
      <c r="L10" s="59"/>
      <c r="M10" s="64" t="s">
        <v>38</v>
      </c>
      <c r="N10" s="68" t="e">
        <f>N9*206.265 / N7</f>
        <v>#DIV/0!</v>
      </c>
      <c r="O10" s="59"/>
      <c r="P10" s="64" t="s">
        <v>38</v>
      </c>
      <c r="Q10" s="68" t="e">
        <f>Q9*206.265 / Q7</f>
        <v>#DIV/0!</v>
      </c>
      <c r="R10" s="59"/>
      <c r="S10" s="64" t="s">
        <v>38</v>
      </c>
      <c r="T10" s="68" t="e">
        <f>T9*206.265 / T7</f>
        <v>#DIV/0!</v>
      </c>
      <c r="U10" s="59"/>
      <c r="V10" s="64" t="s">
        <v>38</v>
      </c>
      <c r="W10" s="68" t="e">
        <f>W9*206.265 / W7</f>
        <v>#DIV/0!</v>
      </c>
      <c r="X10" s="59"/>
      <c r="Y10" s="64" t="s">
        <v>38</v>
      </c>
      <c r="Z10" s="68" t="e">
        <f>Z9*206.265 / Z7</f>
        <v>#DIV/0!</v>
      </c>
      <c r="AA10" s="59"/>
      <c r="AB10" s="64" t="s">
        <v>38</v>
      </c>
      <c r="AC10" s="68" t="e">
        <f>AC9*206.265 / AC7</f>
        <v>#DIV/0!</v>
      </c>
      <c r="AD10" s="59"/>
    </row>
    <row r="11" spans="1:30" ht="15.5" x14ac:dyDescent="0.35">
      <c r="A11" s="60" t="s">
        <v>44</v>
      </c>
      <c r="B11" s="65">
        <v>55</v>
      </c>
      <c r="C11" s="59"/>
      <c r="D11" s="60" t="s">
        <v>44</v>
      </c>
      <c r="E11" s="65">
        <v>55</v>
      </c>
      <c r="F11" s="59"/>
      <c r="G11" s="60" t="s">
        <v>44</v>
      </c>
      <c r="H11" s="65">
        <v>55</v>
      </c>
      <c r="I11" s="59"/>
      <c r="J11" s="60" t="s">
        <v>44</v>
      </c>
      <c r="K11" s="65">
        <v>55</v>
      </c>
      <c r="L11" s="59"/>
      <c r="M11" s="60" t="s">
        <v>44</v>
      </c>
      <c r="N11" s="65">
        <v>55</v>
      </c>
      <c r="O11" s="59"/>
      <c r="P11" s="60" t="s">
        <v>44</v>
      </c>
      <c r="Q11" s="65">
        <v>55</v>
      </c>
      <c r="R11" s="59"/>
      <c r="S11" s="60" t="s">
        <v>44</v>
      </c>
      <c r="T11" s="65">
        <v>55</v>
      </c>
      <c r="U11" s="59"/>
      <c r="V11" s="60" t="s">
        <v>44</v>
      </c>
      <c r="W11" s="65">
        <v>55</v>
      </c>
      <c r="X11" s="59"/>
      <c r="Y11" s="60" t="s">
        <v>44</v>
      </c>
      <c r="Z11" s="65">
        <v>55</v>
      </c>
      <c r="AA11" s="59"/>
      <c r="AB11" s="60" t="s">
        <v>44</v>
      </c>
      <c r="AC11" s="65">
        <v>55</v>
      </c>
      <c r="AD11" s="59"/>
    </row>
    <row r="12" spans="1:30" ht="15.5" x14ac:dyDescent="0.35">
      <c r="A12" s="60" t="s">
        <v>45</v>
      </c>
      <c r="B12" s="65">
        <v>0</v>
      </c>
      <c r="C12" s="59"/>
      <c r="D12" s="60" t="s">
        <v>45</v>
      </c>
      <c r="E12" s="65">
        <v>0</v>
      </c>
      <c r="F12" s="59"/>
      <c r="G12" s="60" t="s">
        <v>45</v>
      </c>
      <c r="H12" s="65">
        <v>0</v>
      </c>
      <c r="I12" s="59"/>
      <c r="J12" s="60" t="s">
        <v>45</v>
      </c>
      <c r="K12" s="65">
        <v>0</v>
      </c>
      <c r="L12" s="59"/>
      <c r="M12" s="60" t="s">
        <v>45</v>
      </c>
      <c r="N12" s="65">
        <v>0</v>
      </c>
      <c r="O12" s="59"/>
      <c r="P12" s="60" t="s">
        <v>45</v>
      </c>
      <c r="Q12" s="65">
        <v>0</v>
      </c>
      <c r="R12" s="59"/>
      <c r="S12" s="60" t="s">
        <v>45</v>
      </c>
      <c r="T12" s="65">
        <v>0</v>
      </c>
      <c r="U12" s="59"/>
      <c r="V12" s="60" t="s">
        <v>45</v>
      </c>
      <c r="W12" s="65">
        <v>0</v>
      </c>
      <c r="X12" s="59"/>
      <c r="Y12" s="60" t="s">
        <v>45</v>
      </c>
      <c r="Z12" s="65">
        <v>0</v>
      </c>
      <c r="AA12" s="59"/>
      <c r="AB12" s="60" t="s">
        <v>45</v>
      </c>
      <c r="AC12" s="65">
        <v>0</v>
      </c>
      <c r="AD12" s="59"/>
    </row>
    <row r="13" spans="1:30" ht="15.5" x14ac:dyDescent="0.35">
      <c r="A13" s="60" t="s">
        <v>46</v>
      </c>
      <c r="B13" s="66">
        <f>B11+B12-C35</f>
        <v>55</v>
      </c>
      <c r="C13" s="59"/>
      <c r="D13" s="60" t="s">
        <v>46</v>
      </c>
      <c r="E13" s="66">
        <f>E11+E12-F35</f>
        <v>55</v>
      </c>
      <c r="F13" s="59"/>
      <c r="G13" s="60" t="s">
        <v>46</v>
      </c>
      <c r="H13" s="66">
        <f>H11+H12-I35</f>
        <v>55</v>
      </c>
      <c r="I13" s="59"/>
      <c r="J13" s="60" t="s">
        <v>46</v>
      </c>
      <c r="K13" s="66">
        <f>K11+K12-L35</f>
        <v>55</v>
      </c>
      <c r="L13" s="59"/>
      <c r="M13" s="60" t="s">
        <v>46</v>
      </c>
      <c r="N13" s="66">
        <f>N11+N12-O35</f>
        <v>55</v>
      </c>
      <c r="O13" s="59"/>
      <c r="P13" s="60" t="s">
        <v>46</v>
      </c>
      <c r="Q13" s="66">
        <f>Q11+Q12-R35</f>
        <v>55</v>
      </c>
      <c r="R13" s="59"/>
      <c r="S13" s="60" t="s">
        <v>46</v>
      </c>
      <c r="T13" s="66">
        <f>T11+T12-U35</f>
        <v>55</v>
      </c>
      <c r="U13" s="59"/>
      <c r="V13" s="60" t="s">
        <v>46</v>
      </c>
      <c r="W13" s="66">
        <f>W11+W12-X35</f>
        <v>55</v>
      </c>
      <c r="X13" s="59"/>
      <c r="Y13" s="60" t="s">
        <v>46</v>
      </c>
      <c r="Z13" s="66">
        <f>Z11+Z12-AA35</f>
        <v>55</v>
      </c>
      <c r="AA13" s="59"/>
      <c r="AB13" s="60" t="s">
        <v>46</v>
      </c>
      <c r="AC13" s="66">
        <f>AC11+AC12-AD35</f>
        <v>55</v>
      </c>
      <c r="AD13" s="59"/>
    </row>
    <row r="14" spans="1:30" x14ac:dyDescent="0.35">
      <c r="A14" s="52" t="s">
        <v>48</v>
      </c>
      <c r="B14" s="5"/>
      <c r="C14" s="53" t="s">
        <v>49</v>
      </c>
      <c r="D14" s="52" t="s">
        <v>48</v>
      </c>
      <c r="E14" s="5"/>
      <c r="F14" s="53" t="s">
        <v>49</v>
      </c>
      <c r="G14" s="52" t="s">
        <v>48</v>
      </c>
      <c r="H14" s="5"/>
      <c r="I14" s="53" t="s">
        <v>49</v>
      </c>
      <c r="J14" s="52" t="s">
        <v>48</v>
      </c>
      <c r="K14" s="5"/>
      <c r="L14" s="53" t="s">
        <v>49</v>
      </c>
      <c r="M14" s="52" t="s">
        <v>48</v>
      </c>
      <c r="N14" s="5"/>
      <c r="O14" s="53" t="s">
        <v>49</v>
      </c>
      <c r="P14" s="52" t="s">
        <v>48</v>
      </c>
      <c r="Q14" s="5"/>
      <c r="R14" s="53" t="s">
        <v>50</v>
      </c>
      <c r="S14" s="52" t="s">
        <v>48</v>
      </c>
      <c r="T14" s="5"/>
      <c r="U14" s="53" t="s">
        <v>50</v>
      </c>
      <c r="V14" s="5" t="s">
        <v>48</v>
      </c>
      <c r="W14" s="5"/>
      <c r="X14" s="5" t="s">
        <v>50</v>
      </c>
      <c r="Y14" s="52" t="s">
        <v>48</v>
      </c>
      <c r="Z14" s="5"/>
      <c r="AA14" s="53" t="s">
        <v>50</v>
      </c>
      <c r="AB14" s="52" t="s">
        <v>48</v>
      </c>
      <c r="AC14" s="5"/>
      <c r="AD14" s="53" t="s">
        <v>50</v>
      </c>
    </row>
    <row r="15" spans="1:30" x14ac:dyDescent="0.35">
      <c r="A15" s="75"/>
      <c r="B15" s="76"/>
      <c r="C15" s="54">
        <f t="shared" ref="C15:C34" si="0">_xlfn.XLOOKUP(A15,Drop_Down_Name,Optical_Length__mm,"")</f>
        <v>0</v>
      </c>
      <c r="D15" s="75"/>
      <c r="E15" s="76"/>
      <c r="F15" s="54">
        <f t="shared" ref="F15:F34" si="1">_xlfn.XLOOKUP(D15,Drop_Down_Name,Optical_Length__mm,"")</f>
        <v>0</v>
      </c>
      <c r="G15" s="75"/>
      <c r="H15" s="76"/>
      <c r="I15" s="54">
        <f t="shared" ref="I15:I34" si="2">_xlfn.XLOOKUP(G15,Drop_Down_Name,Optical_Length__mm,"")</f>
        <v>0</v>
      </c>
      <c r="J15" s="75"/>
      <c r="K15" s="76"/>
      <c r="L15" s="54">
        <f t="shared" ref="L15:L34" si="3">_xlfn.XLOOKUP(J15,Drop_Down_Name,Optical_Length__mm,"")</f>
        <v>0</v>
      </c>
      <c r="M15" s="75"/>
      <c r="N15" s="76"/>
      <c r="O15" s="54">
        <f t="shared" ref="O15:O34" si="4">_xlfn.XLOOKUP(M15,Drop_Down_Name,Optical_Length__mm,"")</f>
        <v>0</v>
      </c>
      <c r="P15" s="75"/>
      <c r="Q15" s="76"/>
      <c r="R15" s="54">
        <f t="shared" ref="R15:R34" si="5">_xlfn.XLOOKUP(P15,Drop_Down_Name,Optical_Length__mm,"")</f>
        <v>0</v>
      </c>
      <c r="S15" s="75"/>
      <c r="T15" s="76"/>
      <c r="U15" s="54">
        <f t="shared" ref="U15:U34" si="6">_xlfn.XLOOKUP(S15,Drop_Down_Name,Optical_Length__mm,"")</f>
        <v>0</v>
      </c>
      <c r="V15" s="75"/>
      <c r="W15" s="76"/>
      <c r="X15" s="54">
        <f t="shared" ref="X15:X34" si="7">_xlfn.XLOOKUP(V15,Drop_Down_Name,Optical_Length__mm,"")</f>
        <v>0</v>
      </c>
      <c r="Y15" s="75"/>
      <c r="Z15" s="76"/>
      <c r="AA15" s="54">
        <f t="shared" ref="AA15:AA34" si="8">_xlfn.XLOOKUP(Y15,Drop_Down_Name,Optical_Length__mm,"")</f>
        <v>0</v>
      </c>
      <c r="AB15" s="75"/>
      <c r="AC15" s="76"/>
      <c r="AD15" s="54">
        <f t="shared" ref="AD15:AD34" si="9">_xlfn.XLOOKUP(AB15,Drop_Down_Name,Optical_Length__mm,"")</f>
        <v>0</v>
      </c>
    </row>
    <row r="16" spans="1:30" x14ac:dyDescent="0.35">
      <c r="A16" s="75"/>
      <c r="B16" s="76"/>
      <c r="C16" s="54">
        <f t="shared" si="0"/>
        <v>0</v>
      </c>
      <c r="D16" s="75"/>
      <c r="E16" s="76"/>
      <c r="F16" s="54">
        <f t="shared" si="1"/>
        <v>0</v>
      </c>
      <c r="G16" s="75"/>
      <c r="H16" s="76"/>
      <c r="I16" s="54">
        <f t="shared" si="2"/>
        <v>0</v>
      </c>
      <c r="J16" s="75"/>
      <c r="K16" s="76"/>
      <c r="L16" s="54">
        <f t="shared" si="3"/>
        <v>0</v>
      </c>
      <c r="M16" s="75"/>
      <c r="N16" s="76"/>
      <c r="O16" s="54">
        <f t="shared" si="4"/>
        <v>0</v>
      </c>
      <c r="P16" s="75"/>
      <c r="Q16" s="76"/>
      <c r="R16" s="54">
        <f t="shared" si="5"/>
        <v>0</v>
      </c>
      <c r="S16" s="75"/>
      <c r="T16" s="76"/>
      <c r="U16" s="54">
        <f t="shared" si="6"/>
        <v>0</v>
      </c>
      <c r="V16" s="75"/>
      <c r="W16" s="76"/>
      <c r="X16" s="54">
        <f t="shared" si="7"/>
        <v>0</v>
      </c>
      <c r="Y16" s="75"/>
      <c r="Z16" s="76"/>
      <c r="AA16" s="54">
        <f t="shared" si="8"/>
        <v>0</v>
      </c>
      <c r="AB16" s="75"/>
      <c r="AC16" s="76"/>
      <c r="AD16" s="54">
        <f t="shared" si="9"/>
        <v>0</v>
      </c>
    </row>
    <row r="17" spans="1:30" x14ac:dyDescent="0.35">
      <c r="A17" s="75"/>
      <c r="B17" s="76"/>
      <c r="C17" s="54">
        <f t="shared" si="0"/>
        <v>0</v>
      </c>
      <c r="D17" s="75"/>
      <c r="E17" s="76"/>
      <c r="F17" s="54">
        <f t="shared" si="1"/>
        <v>0</v>
      </c>
      <c r="G17" s="75"/>
      <c r="H17" s="76"/>
      <c r="I17" s="54">
        <f t="shared" si="2"/>
        <v>0</v>
      </c>
      <c r="J17" s="75"/>
      <c r="K17" s="76"/>
      <c r="L17" s="54">
        <f t="shared" si="3"/>
        <v>0</v>
      </c>
      <c r="M17" s="75"/>
      <c r="N17" s="76"/>
      <c r="O17" s="54">
        <f t="shared" si="4"/>
        <v>0</v>
      </c>
      <c r="P17" s="75"/>
      <c r="Q17" s="76"/>
      <c r="R17" s="54">
        <f t="shared" si="5"/>
        <v>0</v>
      </c>
      <c r="S17" s="75"/>
      <c r="T17" s="76"/>
      <c r="U17" s="54">
        <f t="shared" si="6"/>
        <v>0</v>
      </c>
      <c r="V17" s="75"/>
      <c r="W17" s="76"/>
      <c r="X17" s="54">
        <f t="shared" si="7"/>
        <v>0</v>
      </c>
      <c r="Y17" s="75"/>
      <c r="Z17" s="76"/>
      <c r="AA17" s="54">
        <f t="shared" si="8"/>
        <v>0</v>
      </c>
      <c r="AB17" s="75"/>
      <c r="AC17" s="76"/>
      <c r="AD17" s="54">
        <f t="shared" si="9"/>
        <v>0</v>
      </c>
    </row>
    <row r="18" spans="1:30" x14ac:dyDescent="0.35">
      <c r="A18" s="75"/>
      <c r="B18" s="76"/>
      <c r="C18" s="54">
        <f t="shared" si="0"/>
        <v>0</v>
      </c>
      <c r="D18" s="75"/>
      <c r="E18" s="76"/>
      <c r="F18" s="54">
        <f t="shared" si="1"/>
        <v>0</v>
      </c>
      <c r="G18" s="75"/>
      <c r="H18" s="76"/>
      <c r="I18" s="54">
        <f t="shared" si="2"/>
        <v>0</v>
      </c>
      <c r="J18" s="75"/>
      <c r="K18" s="76"/>
      <c r="L18" s="54">
        <f t="shared" si="3"/>
        <v>0</v>
      </c>
      <c r="M18" s="75"/>
      <c r="N18" s="76"/>
      <c r="O18" s="54">
        <f t="shared" si="4"/>
        <v>0</v>
      </c>
      <c r="P18" s="75"/>
      <c r="Q18" s="76"/>
      <c r="R18" s="54">
        <f t="shared" si="5"/>
        <v>0</v>
      </c>
      <c r="S18" s="75"/>
      <c r="T18" s="76"/>
      <c r="U18" s="54">
        <f t="shared" si="6"/>
        <v>0</v>
      </c>
      <c r="V18" s="75"/>
      <c r="W18" s="76"/>
      <c r="X18" s="54">
        <f t="shared" si="7"/>
        <v>0</v>
      </c>
      <c r="Y18" s="75"/>
      <c r="Z18" s="76"/>
      <c r="AA18" s="54">
        <f t="shared" si="8"/>
        <v>0</v>
      </c>
      <c r="AB18" s="75"/>
      <c r="AC18" s="76"/>
      <c r="AD18" s="54">
        <f t="shared" si="9"/>
        <v>0</v>
      </c>
    </row>
    <row r="19" spans="1:30" x14ac:dyDescent="0.35">
      <c r="A19" s="75"/>
      <c r="B19" s="76"/>
      <c r="C19" s="54">
        <f t="shared" si="0"/>
        <v>0</v>
      </c>
      <c r="D19" s="75"/>
      <c r="E19" s="76"/>
      <c r="F19" s="54">
        <f t="shared" si="1"/>
        <v>0</v>
      </c>
      <c r="G19" s="75"/>
      <c r="H19" s="76"/>
      <c r="I19" s="54">
        <f t="shared" si="2"/>
        <v>0</v>
      </c>
      <c r="J19" s="75"/>
      <c r="K19" s="76"/>
      <c r="L19" s="54">
        <f t="shared" si="3"/>
        <v>0</v>
      </c>
      <c r="M19" s="75"/>
      <c r="N19" s="76"/>
      <c r="O19" s="54">
        <f t="shared" si="4"/>
        <v>0</v>
      </c>
      <c r="P19" s="75"/>
      <c r="Q19" s="76"/>
      <c r="R19" s="54">
        <f t="shared" si="5"/>
        <v>0</v>
      </c>
      <c r="S19" s="75"/>
      <c r="T19" s="76"/>
      <c r="U19" s="54">
        <f t="shared" si="6"/>
        <v>0</v>
      </c>
      <c r="V19" s="75"/>
      <c r="W19" s="76"/>
      <c r="X19" s="54">
        <f t="shared" si="7"/>
        <v>0</v>
      </c>
      <c r="Y19" s="75"/>
      <c r="Z19" s="76"/>
      <c r="AA19" s="54">
        <f t="shared" si="8"/>
        <v>0</v>
      </c>
      <c r="AB19" s="75"/>
      <c r="AC19" s="76"/>
      <c r="AD19" s="54">
        <f t="shared" si="9"/>
        <v>0</v>
      </c>
    </row>
    <row r="20" spans="1:30" x14ac:dyDescent="0.35">
      <c r="A20" s="75"/>
      <c r="B20" s="76"/>
      <c r="C20" s="54">
        <f t="shared" si="0"/>
        <v>0</v>
      </c>
      <c r="D20" s="75"/>
      <c r="E20" s="76"/>
      <c r="F20" s="54">
        <f t="shared" si="1"/>
        <v>0</v>
      </c>
      <c r="G20" s="75"/>
      <c r="H20" s="76"/>
      <c r="I20" s="54">
        <f t="shared" si="2"/>
        <v>0</v>
      </c>
      <c r="J20" s="75"/>
      <c r="K20" s="76"/>
      <c r="L20" s="54">
        <f t="shared" si="3"/>
        <v>0</v>
      </c>
      <c r="M20" s="75"/>
      <c r="N20" s="76"/>
      <c r="O20" s="54">
        <f t="shared" si="4"/>
        <v>0</v>
      </c>
      <c r="P20" s="75"/>
      <c r="Q20" s="76"/>
      <c r="R20" s="54">
        <f t="shared" si="5"/>
        <v>0</v>
      </c>
      <c r="S20" s="75"/>
      <c r="T20" s="76"/>
      <c r="U20" s="54">
        <f t="shared" si="6"/>
        <v>0</v>
      </c>
      <c r="V20" s="75"/>
      <c r="W20" s="76"/>
      <c r="X20" s="54">
        <f t="shared" si="7"/>
        <v>0</v>
      </c>
      <c r="Y20" s="75"/>
      <c r="Z20" s="76"/>
      <c r="AA20" s="54">
        <f t="shared" si="8"/>
        <v>0</v>
      </c>
      <c r="AB20" s="75"/>
      <c r="AC20" s="76"/>
      <c r="AD20" s="54">
        <f t="shared" si="9"/>
        <v>0</v>
      </c>
    </row>
    <row r="21" spans="1:30" x14ac:dyDescent="0.35">
      <c r="A21" s="75"/>
      <c r="B21" s="76"/>
      <c r="C21" s="54">
        <f t="shared" si="0"/>
        <v>0</v>
      </c>
      <c r="D21" s="75"/>
      <c r="E21" s="76"/>
      <c r="F21" s="54">
        <f t="shared" si="1"/>
        <v>0</v>
      </c>
      <c r="G21" s="75"/>
      <c r="H21" s="76"/>
      <c r="I21" s="54">
        <f t="shared" si="2"/>
        <v>0</v>
      </c>
      <c r="J21" s="75"/>
      <c r="K21" s="76"/>
      <c r="L21" s="54">
        <f t="shared" si="3"/>
        <v>0</v>
      </c>
      <c r="M21" s="75"/>
      <c r="N21" s="76"/>
      <c r="O21" s="54">
        <f t="shared" si="4"/>
        <v>0</v>
      </c>
      <c r="P21" s="75"/>
      <c r="Q21" s="76"/>
      <c r="R21" s="54">
        <f t="shared" si="5"/>
        <v>0</v>
      </c>
      <c r="S21" s="75"/>
      <c r="T21" s="76"/>
      <c r="U21" s="54">
        <f t="shared" si="6"/>
        <v>0</v>
      </c>
      <c r="V21" s="75"/>
      <c r="W21" s="76"/>
      <c r="X21" s="54">
        <f t="shared" si="7"/>
        <v>0</v>
      </c>
      <c r="Y21" s="75"/>
      <c r="Z21" s="76"/>
      <c r="AA21" s="54">
        <f t="shared" si="8"/>
        <v>0</v>
      </c>
      <c r="AB21" s="75"/>
      <c r="AC21" s="76"/>
      <c r="AD21" s="54">
        <f t="shared" si="9"/>
        <v>0</v>
      </c>
    </row>
    <row r="22" spans="1:30" x14ac:dyDescent="0.35">
      <c r="A22" s="75"/>
      <c r="B22" s="76"/>
      <c r="C22" s="54">
        <f t="shared" si="0"/>
        <v>0</v>
      </c>
      <c r="D22" s="75"/>
      <c r="E22" s="76"/>
      <c r="F22" s="54">
        <f t="shared" si="1"/>
        <v>0</v>
      </c>
      <c r="G22" s="75"/>
      <c r="H22" s="76"/>
      <c r="I22" s="54">
        <f t="shared" si="2"/>
        <v>0</v>
      </c>
      <c r="J22" s="75"/>
      <c r="K22" s="76"/>
      <c r="L22" s="54">
        <f t="shared" si="3"/>
        <v>0</v>
      </c>
      <c r="M22" s="75"/>
      <c r="N22" s="76"/>
      <c r="O22" s="54">
        <f t="shared" si="4"/>
        <v>0</v>
      </c>
      <c r="P22" s="75"/>
      <c r="Q22" s="76"/>
      <c r="R22" s="54">
        <f t="shared" si="5"/>
        <v>0</v>
      </c>
      <c r="S22" s="75"/>
      <c r="T22" s="76"/>
      <c r="U22" s="54">
        <f t="shared" si="6"/>
        <v>0</v>
      </c>
      <c r="V22" s="75"/>
      <c r="W22" s="76"/>
      <c r="X22" s="54">
        <f t="shared" si="7"/>
        <v>0</v>
      </c>
      <c r="Y22" s="75"/>
      <c r="Z22" s="76"/>
      <c r="AA22" s="54">
        <f t="shared" si="8"/>
        <v>0</v>
      </c>
      <c r="AB22" s="75"/>
      <c r="AC22" s="76"/>
      <c r="AD22" s="54">
        <f t="shared" si="9"/>
        <v>0</v>
      </c>
    </row>
    <row r="23" spans="1:30" x14ac:dyDescent="0.35">
      <c r="A23" s="75"/>
      <c r="B23" s="76"/>
      <c r="C23" s="54">
        <f t="shared" si="0"/>
        <v>0</v>
      </c>
      <c r="D23" s="75"/>
      <c r="E23" s="76"/>
      <c r="F23" s="54">
        <f t="shared" si="1"/>
        <v>0</v>
      </c>
      <c r="G23" s="75"/>
      <c r="H23" s="76"/>
      <c r="I23" s="54">
        <f t="shared" si="2"/>
        <v>0</v>
      </c>
      <c r="J23" s="75"/>
      <c r="K23" s="76"/>
      <c r="L23" s="54">
        <f t="shared" si="3"/>
        <v>0</v>
      </c>
      <c r="M23" s="75"/>
      <c r="N23" s="76"/>
      <c r="O23" s="54">
        <f t="shared" si="4"/>
        <v>0</v>
      </c>
      <c r="P23" s="75"/>
      <c r="Q23" s="76"/>
      <c r="R23" s="54">
        <f t="shared" si="5"/>
        <v>0</v>
      </c>
      <c r="S23" s="75"/>
      <c r="T23" s="76"/>
      <c r="U23" s="54">
        <f t="shared" si="6"/>
        <v>0</v>
      </c>
      <c r="V23" s="75"/>
      <c r="W23" s="76"/>
      <c r="X23" s="54">
        <f t="shared" si="7"/>
        <v>0</v>
      </c>
      <c r="Y23" s="75"/>
      <c r="Z23" s="76"/>
      <c r="AA23" s="54">
        <f t="shared" si="8"/>
        <v>0</v>
      </c>
      <c r="AB23" s="75"/>
      <c r="AC23" s="76"/>
      <c r="AD23" s="54">
        <f t="shared" si="9"/>
        <v>0</v>
      </c>
    </row>
    <row r="24" spans="1:30" x14ac:dyDescent="0.35">
      <c r="A24" s="75"/>
      <c r="B24" s="76"/>
      <c r="C24" s="54">
        <f t="shared" si="0"/>
        <v>0</v>
      </c>
      <c r="D24" s="75"/>
      <c r="E24" s="76"/>
      <c r="F24" s="54">
        <f t="shared" si="1"/>
        <v>0</v>
      </c>
      <c r="G24" s="75"/>
      <c r="H24" s="76"/>
      <c r="I24" s="54">
        <f t="shared" si="2"/>
        <v>0</v>
      </c>
      <c r="J24" s="75"/>
      <c r="K24" s="76"/>
      <c r="L24" s="54">
        <f t="shared" si="3"/>
        <v>0</v>
      </c>
      <c r="M24" s="75"/>
      <c r="N24" s="76"/>
      <c r="O24" s="54">
        <f t="shared" si="4"/>
        <v>0</v>
      </c>
      <c r="P24" s="75"/>
      <c r="Q24" s="76"/>
      <c r="R24" s="54">
        <f t="shared" si="5"/>
        <v>0</v>
      </c>
      <c r="S24" s="75"/>
      <c r="T24" s="76"/>
      <c r="U24" s="54">
        <f t="shared" si="6"/>
        <v>0</v>
      </c>
      <c r="V24" s="75"/>
      <c r="W24" s="76"/>
      <c r="X24" s="54">
        <f t="shared" si="7"/>
        <v>0</v>
      </c>
      <c r="Y24" s="75"/>
      <c r="Z24" s="76"/>
      <c r="AA24" s="54">
        <f t="shared" si="8"/>
        <v>0</v>
      </c>
      <c r="AB24" s="75"/>
      <c r="AC24" s="76"/>
      <c r="AD24" s="54">
        <f t="shared" si="9"/>
        <v>0</v>
      </c>
    </row>
    <row r="25" spans="1:30" x14ac:dyDescent="0.35">
      <c r="A25" s="75"/>
      <c r="B25" s="76"/>
      <c r="C25" s="54">
        <f t="shared" si="0"/>
        <v>0</v>
      </c>
      <c r="D25" s="75"/>
      <c r="E25" s="76"/>
      <c r="F25" s="54">
        <f t="shared" si="1"/>
        <v>0</v>
      </c>
      <c r="G25" s="75"/>
      <c r="H25" s="76"/>
      <c r="I25" s="54">
        <f t="shared" si="2"/>
        <v>0</v>
      </c>
      <c r="J25" s="75"/>
      <c r="K25" s="76"/>
      <c r="L25" s="54">
        <f t="shared" si="3"/>
        <v>0</v>
      </c>
      <c r="M25" s="75"/>
      <c r="N25" s="76"/>
      <c r="O25" s="54">
        <f t="shared" si="4"/>
        <v>0</v>
      </c>
      <c r="P25" s="75"/>
      <c r="Q25" s="76"/>
      <c r="R25" s="54">
        <f t="shared" si="5"/>
        <v>0</v>
      </c>
      <c r="S25" s="75"/>
      <c r="T25" s="76"/>
      <c r="U25" s="54">
        <f t="shared" si="6"/>
        <v>0</v>
      </c>
      <c r="V25" s="75"/>
      <c r="W25" s="76"/>
      <c r="X25" s="54">
        <f t="shared" si="7"/>
        <v>0</v>
      </c>
      <c r="Y25" s="75"/>
      <c r="Z25" s="76"/>
      <c r="AA25" s="54">
        <f t="shared" si="8"/>
        <v>0</v>
      </c>
      <c r="AB25" s="75"/>
      <c r="AC25" s="76"/>
      <c r="AD25" s="54">
        <f t="shared" si="9"/>
        <v>0</v>
      </c>
    </row>
    <row r="26" spans="1:30" x14ac:dyDescent="0.35">
      <c r="A26" s="75"/>
      <c r="B26" s="76"/>
      <c r="C26" s="54">
        <f t="shared" si="0"/>
        <v>0</v>
      </c>
      <c r="D26" s="75"/>
      <c r="E26" s="76"/>
      <c r="F26" s="54">
        <f t="shared" si="1"/>
        <v>0</v>
      </c>
      <c r="G26" s="75"/>
      <c r="H26" s="76"/>
      <c r="I26" s="54">
        <f t="shared" si="2"/>
        <v>0</v>
      </c>
      <c r="J26" s="75"/>
      <c r="K26" s="76"/>
      <c r="L26" s="54">
        <f t="shared" si="3"/>
        <v>0</v>
      </c>
      <c r="M26" s="75"/>
      <c r="N26" s="76"/>
      <c r="O26" s="54">
        <f t="shared" si="4"/>
        <v>0</v>
      </c>
      <c r="P26" s="75"/>
      <c r="Q26" s="76"/>
      <c r="R26" s="54">
        <f t="shared" si="5"/>
        <v>0</v>
      </c>
      <c r="S26" s="75"/>
      <c r="T26" s="76"/>
      <c r="U26" s="54">
        <f t="shared" si="6"/>
        <v>0</v>
      </c>
      <c r="V26" s="75"/>
      <c r="W26" s="76"/>
      <c r="X26" s="54">
        <f t="shared" si="7"/>
        <v>0</v>
      </c>
      <c r="Y26" s="75"/>
      <c r="Z26" s="76"/>
      <c r="AA26" s="54">
        <f t="shared" si="8"/>
        <v>0</v>
      </c>
      <c r="AB26" s="75"/>
      <c r="AC26" s="76"/>
      <c r="AD26" s="54">
        <f t="shared" si="9"/>
        <v>0</v>
      </c>
    </row>
    <row r="27" spans="1:30" x14ac:dyDescent="0.35">
      <c r="A27" s="75"/>
      <c r="B27" s="76"/>
      <c r="C27" s="54">
        <f t="shared" si="0"/>
        <v>0</v>
      </c>
      <c r="D27" s="75"/>
      <c r="E27" s="76"/>
      <c r="F27" s="54">
        <f t="shared" si="1"/>
        <v>0</v>
      </c>
      <c r="G27" s="75"/>
      <c r="H27" s="76"/>
      <c r="I27" s="54">
        <f t="shared" si="2"/>
        <v>0</v>
      </c>
      <c r="J27" s="75"/>
      <c r="K27" s="76"/>
      <c r="L27" s="54">
        <f t="shared" si="3"/>
        <v>0</v>
      </c>
      <c r="M27" s="75"/>
      <c r="N27" s="76"/>
      <c r="O27" s="54">
        <f t="shared" si="4"/>
        <v>0</v>
      </c>
      <c r="P27" s="75"/>
      <c r="Q27" s="76"/>
      <c r="R27" s="54">
        <f t="shared" si="5"/>
        <v>0</v>
      </c>
      <c r="S27" s="75"/>
      <c r="T27" s="76"/>
      <c r="U27" s="54">
        <f t="shared" si="6"/>
        <v>0</v>
      </c>
      <c r="V27" s="75"/>
      <c r="W27" s="76"/>
      <c r="X27" s="54">
        <f t="shared" si="7"/>
        <v>0</v>
      </c>
      <c r="Y27" s="75"/>
      <c r="Z27" s="76"/>
      <c r="AA27" s="54">
        <f t="shared" si="8"/>
        <v>0</v>
      </c>
      <c r="AB27" s="75"/>
      <c r="AC27" s="76"/>
      <c r="AD27" s="54">
        <f t="shared" si="9"/>
        <v>0</v>
      </c>
    </row>
    <row r="28" spans="1:30" x14ac:dyDescent="0.35">
      <c r="A28" s="75"/>
      <c r="B28" s="76"/>
      <c r="C28" s="54">
        <f t="shared" si="0"/>
        <v>0</v>
      </c>
      <c r="D28" s="75"/>
      <c r="E28" s="76"/>
      <c r="F28" s="54">
        <f t="shared" si="1"/>
        <v>0</v>
      </c>
      <c r="G28" s="75"/>
      <c r="H28" s="76"/>
      <c r="I28" s="54">
        <f t="shared" si="2"/>
        <v>0</v>
      </c>
      <c r="J28" s="75"/>
      <c r="K28" s="76"/>
      <c r="L28" s="54">
        <f t="shared" si="3"/>
        <v>0</v>
      </c>
      <c r="M28" s="75"/>
      <c r="N28" s="76"/>
      <c r="O28" s="54">
        <f t="shared" si="4"/>
        <v>0</v>
      </c>
      <c r="P28" s="75"/>
      <c r="Q28" s="76"/>
      <c r="R28" s="54">
        <f t="shared" si="5"/>
        <v>0</v>
      </c>
      <c r="S28" s="75"/>
      <c r="T28" s="76"/>
      <c r="U28" s="54">
        <f t="shared" si="6"/>
        <v>0</v>
      </c>
      <c r="V28" s="75"/>
      <c r="W28" s="76"/>
      <c r="X28" s="54">
        <f t="shared" si="7"/>
        <v>0</v>
      </c>
      <c r="Y28" s="75"/>
      <c r="Z28" s="76"/>
      <c r="AA28" s="54">
        <f t="shared" si="8"/>
        <v>0</v>
      </c>
      <c r="AB28" s="75"/>
      <c r="AC28" s="76"/>
      <c r="AD28" s="54">
        <f t="shared" si="9"/>
        <v>0</v>
      </c>
    </row>
    <row r="29" spans="1:30" x14ac:dyDescent="0.35">
      <c r="A29" s="75"/>
      <c r="B29" s="76"/>
      <c r="C29" s="54">
        <f t="shared" si="0"/>
        <v>0</v>
      </c>
      <c r="D29" s="75"/>
      <c r="E29" s="76"/>
      <c r="F29" s="54">
        <f t="shared" si="1"/>
        <v>0</v>
      </c>
      <c r="G29" s="75"/>
      <c r="H29" s="76"/>
      <c r="I29" s="54">
        <f t="shared" si="2"/>
        <v>0</v>
      </c>
      <c r="J29" s="75"/>
      <c r="K29" s="76"/>
      <c r="L29" s="54">
        <f t="shared" si="3"/>
        <v>0</v>
      </c>
      <c r="M29" s="75"/>
      <c r="N29" s="76"/>
      <c r="O29" s="54">
        <f t="shared" si="4"/>
        <v>0</v>
      </c>
      <c r="P29" s="75"/>
      <c r="Q29" s="76"/>
      <c r="R29" s="54">
        <f t="shared" si="5"/>
        <v>0</v>
      </c>
      <c r="S29" s="75"/>
      <c r="T29" s="76"/>
      <c r="U29" s="54">
        <f t="shared" si="6"/>
        <v>0</v>
      </c>
      <c r="V29" s="75"/>
      <c r="W29" s="76"/>
      <c r="X29" s="54">
        <f t="shared" si="7"/>
        <v>0</v>
      </c>
      <c r="Y29" s="75"/>
      <c r="Z29" s="76"/>
      <c r="AA29" s="54">
        <f t="shared" si="8"/>
        <v>0</v>
      </c>
      <c r="AB29" s="75"/>
      <c r="AC29" s="76"/>
      <c r="AD29" s="54">
        <f t="shared" si="9"/>
        <v>0</v>
      </c>
    </row>
    <row r="30" spans="1:30" x14ac:dyDescent="0.35">
      <c r="A30" s="75"/>
      <c r="B30" s="76"/>
      <c r="C30" s="54">
        <f t="shared" si="0"/>
        <v>0</v>
      </c>
      <c r="D30" s="75"/>
      <c r="E30" s="76"/>
      <c r="F30" s="54">
        <f t="shared" si="1"/>
        <v>0</v>
      </c>
      <c r="G30" s="75"/>
      <c r="H30" s="76"/>
      <c r="I30" s="54">
        <f t="shared" si="2"/>
        <v>0</v>
      </c>
      <c r="J30" s="75"/>
      <c r="K30" s="76"/>
      <c r="L30" s="54">
        <f t="shared" si="3"/>
        <v>0</v>
      </c>
      <c r="M30" s="75"/>
      <c r="N30" s="76"/>
      <c r="O30" s="54">
        <f t="shared" si="4"/>
        <v>0</v>
      </c>
      <c r="P30" s="75"/>
      <c r="Q30" s="76"/>
      <c r="R30" s="54">
        <f t="shared" si="5"/>
        <v>0</v>
      </c>
      <c r="S30" s="75"/>
      <c r="T30" s="76"/>
      <c r="U30" s="54">
        <f t="shared" si="6"/>
        <v>0</v>
      </c>
      <c r="V30" s="75"/>
      <c r="W30" s="76"/>
      <c r="X30" s="54">
        <f t="shared" si="7"/>
        <v>0</v>
      </c>
      <c r="Y30" s="75"/>
      <c r="Z30" s="76"/>
      <c r="AA30" s="54">
        <f t="shared" si="8"/>
        <v>0</v>
      </c>
      <c r="AB30" s="75"/>
      <c r="AC30" s="76"/>
      <c r="AD30" s="54">
        <f t="shared" si="9"/>
        <v>0</v>
      </c>
    </row>
    <row r="31" spans="1:30" x14ac:dyDescent="0.35">
      <c r="A31" s="75"/>
      <c r="B31" s="76"/>
      <c r="C31" s="54">
        <f t="shared" si="0"/>
        <v>0</v>
      </c>
      <c r="D31" s="75"/>
      <c r="E31" s="76"/>
      <c r="F31" s="54">
        <f t="shared" si="1"/>
        <v>0</v>
      </c>
      <c r="G31" s="75"/>
      <c r="H31" s="76"/>
      <c r="I31" s="54">
        <f t="shared" si="2"/>
        <v>0</v>
      </c>
      <c r="J31" s="75"/>
      <c r="K31" s="76"/>
      <c r="L31" s="54">
        <f t="shared" si="3"/>
        <v>0</v>
      </c>
      <c r="M31" s="75"/>
      <c r="N31" s="76"/>
      <c r="O31" s="54">
        <f t="shared" si="4"/>
        <v>0</v>
      </c>
      <c r="P31" s="75"/>
      <c r="Q31" s="76"/>
      <c r="R31" s="54">
        <f t="shared" si="5"/>
        <v>0</v>
      </c>
      <c r="S31" s="75"/>
      <c r="T31" s="76"/>
      <c r="U31" s="54">
        <f t="shared" si="6"/>
        <v>0</v>
      </c>
      <c r="V31" s="75"/>
      <c r="W31" s="76"/>
      <c r="X31" s="54">
        <f t="shared" si="7"/>
        <v>0</v>
      </c>
      <c r="Y31" s="75"/>
      <c r="Z31" s="76"/>
      <c r="AA31" s="54">
        <f t="shared" si="8"/>
        <v>0</v>
      </c>
      <c r="AB31" s="75"/>
      <c r="AC31" s="76"/>
      <c r="AD31" s="54">
        <f t="shared" si="9"/>
        <v>0</v>
      </c>
    </row>
    <row r="32" spans="1:30" x14ac:dyDescent="0.35">
      <c r="A32" s="75"/>
      <c r="B32" s="76"/>
      <c r="C32" s="54">
        <f t="shared" si="0"/>
        <v>0</v>
      </c>
      <c r="D32" s="75"/>
      <c r="E32" s="76"/>
      <c r="F32" s="54">
        <f t="shared" si="1"/>
        <v>0</v>
      </c>
      <c r="G32" s="75"/>
      <c r="H32" s="76"/>
      <c r="I32" s="54">
        <f t="shared" si="2"/>
        <v>0</v>
      </c>
      <c r="J32" s="75"/>
      <c r="K32" s="76"/>
      <c r="L32" s="54">
        <f t="shared" si="3"/>
        <v>0</v>
      </c>
      <c r="M32" s="75"/>
      <c r="N32" s="76"/>
      <c r="O32" s="54">
        <f t="shared" si="4"/>
        <v>0</v>
      </c>
      <c r="P32" s="75"/>
      <c r="Q32" s="76"/>
      <c r="R32" s="54">
        <f t="shared" si="5"/>
        <v>0</v>
      </c>
      <c r="S32" s="75"/>
      <c r="T32" s="76"/>
      <c r="U32" s="54">
        <f t="shared" si="6"/>
        <v>0</v>
      </c>
      <c r="V32" s="75"/>
      <c r="W32" s="76"/>
      <c r="X32" s="54">
        <f t="shared" si="7"/>
        <v>0</v>
      </c>
      <c r="Y32" s="75"/>
      <c r="Z32" s="76"/>
      <c r="AA32" s="54">
        <f t="shared" si="8"/>
        <v>0</v>
      </c>
      <c r="AB32" s="75"/>
      <c r="AC32" s="76"/>
      <c r="AD32" s="54">
        <f t="shared" si="9"/>
        <v>0</v>
      </c>
    </row>
    <row r="33" spans="1:30" x14ac:dyDescent="0.35">
      <c r="A33" s="75"/>
      <c r="B33" s="76"/>
      <c r="C33" s="54">
        <f t="shared" si="0"/>
        <v>0</v>
      </c>
      <c r="D33" s="75"/>
      <c r="E33" s="76"/>
      <c r="F33" s="54">
        <f t="shared" si="1"/>
        <v>0</v>
      </c>
      <c r="G33" s="75"/>
      <c r="H33" s="76"/>
      <c r="I33" s="54">
        <f t="shared" si="2"/>
        <v>0</v>
      </c>
      <c r="J33" s="75"/>
      <c r="K33" s="76"/>
      <c r="L33" s="54">
        <f t="shared" si="3"/>
        <v>0</v>
      </c>
      <c r="M33" s="75"/>
      <c r="N33" s="76"/>
      <c r="O33" s="54">
        <f t="shared" si="4"/>
        <v>0</v>
      </c>
      <c r="P33" s="75"/>
      <c r="Q33" s="76"/>
      <c r="R33" s="54">
        <f t="shared" si="5"/>
        <v>0</v>
      </c>
      <c r="S33" s="75"/>
      <c r="T33" s="76"/>
      <c r="U33" s="54">
        <f t="shared" si="6"/>
        <v>0</v>
      </c>
      <c r="V33" s="75"/>
      <c r="W33" s="76"/>
      <c r="X33" s="54">
        <f t="shared" si="7"/>
        <v>0</v>
      </c>
      <c r="Y33" s="75"/>
      <c r="Z33" s="76"/>
      <c r="AA33" s="54">
        <f t="shared" si="8"/>
        <v>0</v>
      </c>
      <c r="AB33" s="75"/>
      <c r="AC33" s="76"/>
      <c r="AD33" s="54">
        <f t="shared" si="9"/>
        <v>0</v>
      </c>
    </row>
    <row r="34" spans="1:30" ht="15" thickBot="1" x14ac:dyDescent="0.4">
      <c r="A34" s="83"/>
      <c r="B34" s="84"/>
      <c r="C34" s="55">
        <f t="shared" si="0"/>
        <v>0</v>
      </c>
      <c r="D34" s="83"/>
      <c r="E34" s="84"/>
      <c r="F34" s="55">
        <f t="shared" si="1"/>
        <v>0</v>
      </c>
      <c r="G34" s="83"/>
      <c r="H34" s="84"/>
      <c r="I34" s="55">
        <f t="shared" si="2"/>
        <v>0</v>
      </c>
      <c r="J34" s="83"/>
      <c r="K34" s="84"/>
      <c r="L34" s="55">
        <f t="shared" si="3"/>
        <v>0</v>
      </c>
      <c r="M34" s="83"/>
      <c r="N34" s="84"/>
      <c r="O34" s="55">
        <f t="shared" si="4"/>
        <v>0</v>
      </c>
      <c r="P34" s="83"/>
      <c r="Q34" s="84"/>
      <c r="R34" s="55">
        <f t="shared" si="5"/>
        <v>0</v>
      </c>
      <c r="S34" s="83"/>
      <c r="T34" s="84"/>
      <c r="U34" s="55">
        <f t="shared" si="6"/>
        <v>0</v>
      </c>
      <c r="V34" s="83"/>
      <c r="W34" s="84"/>
      <c r="X34" s="55">
        <f t="shared" si="7"/>
        <v>0</v>
      </c>
      <c r="Y34" s="83"/>
      <c r="Z34" s="84"/>
      <c r="AA34" s="55">
        <f t="shared" si="8"/>
        <v>0</v>
      </c>
      <c r="AB34" s="83"/>
      <c r="AC34" s="84"/>
      <c r="AD34" s="55">
        <f t="shared" si="9"/>
        <v>0</v>
      </c>
    </row>
    <row r="35" spans="1:30" ht="15" thickBot="1" x14ac:dyDescent="0.4">
      <c r="A35" s="46"/>
      <c r="B35" s="49" t="s">
        <v>326</v>
      </c>
      <c r="C35" s="50">
        <f>SUM(C15:C34)</f>
        <v>0</v>
      </c>
      <c r="D35" s="46"/>
      <c r="E35" s="49" t="s">
        <v>326</v>
      </c>
      <c r="F35" s="50">
        <f>SUM(F15:F34)</f>
        <v>0</v>
      </c>
      <c r="G35" s="46"/>
      <c r="H35" s="49" t="s">
        <v>326</v>
      </c>
      <c r="I35" s="50">
        <f>SUM(I15:I34)</f>
        <v>0</v>
      </c>
      <c r="J35" s="46"/>
      <c r="K35" s="49" t="s">
        <v>326</v>
      </c>
      <c r="L35" s="50">
        <f>SUM(L15:L34)</f>
        <v>0</v>
      </c>
      <c r="M35" s="46"/>
      <c r="N35" s="49" t="s">
        <v>326</v>
      </c>
      <c r="O35" s="50">
        <f>SUM(O15:O34)</f>
        <v>0</v>
      </c>
      <c r="P35" s="46"/>
      <c r="Q35" s="49" t="s">
        <v>326</v>
      </c>
      <c r="R35" s="50">
        <f>SUM(R15:R34)</f>
        <v>0</v>
      </c>
      <c r="S35" s="46"/>
      <c r="T35" s="49" t="s">
        <v>326</v>
      </c>
      <c r="U35" s="50">
        <f>SUM(U15:U34)</f>
        <v>0</v>
      </c>
      <c r="V35" s="46"/>
      <c r="W35" s="49" t="s">
        <v>326</v>
      </c>
      <c r="X35" s="48">
        <f>SUM(X15:X34)</f>
        <v>0</v>
      </c>
      <c r="Y35" s="46"/>
      <c r="Z35" s="49" t="s">
        <v>326</v>
      </c>
      <c r="AA35" s="50">
        <f>SUM(AA15:AA34)</f>
        <v>0</v>
      </c>
      <c r="AB35" s="46"/>
      <c r="AC35" s="49" t="s">
        <v>326</v>
      </c>
      <c r="AD35" s="50">
        <f>SUM(AD15:AD34)</f>
        <v>0</v>
      </c>
    </row>
    <row r="36" spans="1:30" ht="14.5" customHeight="1" x14ac:dyDescent="0.35">
      <c r="A36" s="43" t="s">
        <v>313</v>
      </c>
      <c r="B36" s="77"/>
      <c r="C36" s="78"/>
      <c r="D36" s="43" t="s">
        <v>313</v>
      </c>
      <c r="E36" s="77"/>
      <c r="F36" s="78"/>
      <c r="G36" s="43" t="s">
        <v>313</v>
      </c>
      <c r="H36" s="77"/>
      <c r="I36" s="78"/>
      <c r="J36" s="43" t="s">
        <v>313</v>
      </c>
      <c r="K36" s="77"/>
      <c r="L36" s="78"/>
      <c r="M36" s="43" t="s">
        <v>313</v>
      </c>
      <c r="N36" s="77"/>
      <c r="O36" s="78"/>
      <c r="P36" s="43" t="s">
        <v>313</v>
      </c>
      <c r="Q36" s="77"/>
      <c r="R36" s="78"/>
      <c r="S36" s="43" t="s">
        <v>313</v>
      </c>
      <c r="T36" s="77"/>
      <c r="U36" s="78"/>
      <c r="V36" s="43" t="s">
        <v>313</v>
      </c>
      <c r="W36" s="77"/>
      <c r="X36" s="78"/>
      <c r="Y36" s="43" t="s">
        <v>313</v>
      </c>
      <c r="Z36" s="77"/>
      <c r="AA36" s="78"/>
      <c r="AB36" s="43" t="s">
        <v>313</v>
      </c>
      <c r="AC36" s="77"/>
      <c r="AD36" s="78"/>
    </row>
    <row r="37" spans="1:30" x14ac:dyDescent="0.35">
      <c r="B37" s="79"/>
      <c r="C37" s="80"/>
      <c r="E37" s="79"/>
      <c r="F37" s="80"/>
      <c r="G37"/>
      <c r="H37" s="79"/>
      <c r="I37" s="80"/>
      <c r="J37"/>
      <c r="K37" s="79"/>
      <c r="L37" s="80"/>
      <c r="M37"/>
      <c r="N37" s="79"/>
      <c r="O37" s="80"/>
      <c r="P37"/>
      <c r="Q37" s="79"/>
      <c r="R37" s="80"/>
      <c r="S37"/>
      <c r="T37" s="79"/>
      <c r="U37" s="80"/>
      <c r="V37"/>
      <c r="W37" s="79"/>
      <c r="X37" s="80"/>
      <c r="Y37"/>
      <c r="Z37" s="79"/>
      <c r="AA37" s="80"/>
      <c r="AB37"/>
      <c r="AC37" s="79"/>
      <c r="AD37" s="80"/>
    </row>
    <row r="38" spans="1:30" x14ac:dyDescent="0.35">
      <c r="B38" s="79"/>
      <c r="C38" s="80"/>
      <c r="E38" s="79"/>
      <c r="F38" s="80"/>
      <c r="G38"/>
      <c r="H38" s="79"/>
      <c r="I38" s="80"/>
      <c r="J38"/>
      <c r="K38" s="79"/>
      <c r="L38" s="80"/>
      <c r="M38"/>
      <c r="N38" s="79"/>
      <c r="O38" s="80"/>
      <c r="P38"/>
      <c r="Q38" s="79"/>
      <c r="R38" s="80"/>
      <c r="S38"/>
      <c r="T38" s="79"/>
      <c r="U38" s="80"/>
      <c r="V38"/>
      <c r="W38" s="79"/>
      <c r="X38" s="80"/>
      <c r="Y38"/>
      <c r="Z38" s="79"/>
      <c r="AA38" s="80"/>
      <c r="AB38"/>
      <c r="AC38" s="79"/>
      <c r="AD38" s="80"/>
    </row>
    <row r="39" spans="1:30" ht="15" thickBot="1" x14ac:dyDescent="0.4">
      <c r="A39" s="39"/>
      <c r="B39" s="81"/>
      <c r="C39" s="82"/>
      <c r="D39" s="39"/>
      <c r="E39" s="81"/>
      <c r="F39" s="82"/>
      <c r="G39" s="39"/>
      <c r="H39" s="81"/>
      <c r="I39" s="82"/>
      <c r="J39" s="39"/>
      <c r="K39" s="81"/>
      <c r="L39" s="82"/>
      <c r="M39" s="39"/>
      <c r="N39" s="81"/>
      <c r="O39" s="82"/>
      <c r="P39" s="39"/>
      <c r="Q39" s="81"/>
      <c r="R39" s="82"/>
      <c r="S39" s="39"/>
      <c r="T39" s="81"/>
      <c r="U39" s="82"/>
      <c r="V39" s="39"/>
      <c r="W39" s="81"/>
      <c r="X39" s="82"/>
      <c r="Y39" s="39"/>
      <c r="Z39" s="81"/>
      <c r="AA39" s="82"/>
      <c r="AB39" s="39"/>
      <c r="AC39" s="81"/>
      <c r="AD39" s="82"/>
    </row>
    <row r="40" spans="1:30" x14ac:dyDescent="0.35">
      <c r="A40" s="44" t="s">
        <v>312</v>
      </c>
      <c r="B40" t="s">
        <v>311</v>
      </c>
      <c r="D40" s="44" t="s">
        <v>312</v>
      </c>
      <c r="E40" t="s">
        <v>311</v>
      </c>
      <c r="G40" s="44" t="s">
        <v>312</v>
      </c>
      <c r="H40" t="s">
        <v>311</v>
      </c>
      <c r="I40"/>
      <c r="J40" s="44" t="s">
        <v>312</v>
      </c>
      <c r="K40" t="s">
        <v>311</v>
      </c>
      <c r="L40"/>
      <c r="M40" s="44" t="s">
        <v>312</v>
      </c>
      <c r="N40" t="s">
        <v>311</v>
      </c>
      <c r="O40"/>
      <c r="P40" s="44" t="s">
        <v>312</v>
      </c>
      <c r="Q40" t="s">
        <v>311</v>
      </c>
      <c r="R40"/>
      <c r="S40" s="44" t="s">
        <v>312</v>
      </c>
      <c r="T40" t="s">
        <v>311</v>
      </c>
      <c r="U40"/>
      <c r="V40" s="44" t="s">
        <v>312</v>
      </c>
      <c r="W40" t="s">
        <v>311</v>
      </c>
      <c r="X40"/>
      <c r="Y40" s="44" t="s">
        <v>312</v>
      </c>
      <c r="Z40" t="s">
        <v>311</v>
      </c>
      <c r="AA40"/>
      <c r="AB40" s="44" t="s">
        <v>312</v>
      </c>
      <c r="AC40" t="s">
        <v>311</v>
      </c>
      <c r="AD40"/>
    </row>
    <row r="41" spans="1:30" x14ac:dyDescent="0.35">
      <c r="A41" s="45" t="s">
        <v>101</v>
      </c>
      <c r="C41" s="40"/>
      <c r="D41" s="45" t="s">
        <v>101</v>
      </c>
      <c r="F41" s="40"/>
      <c r="G41" s="45" t="s">
        <v>101</v>
      </c>
      <c r="I41" s="40"/>
      <c r="J41" s="45" t="s">
        <v>101</v>
      </c>
      <c r="L41" s="40"/>
      <c r="M41" s="45" t="s">
        <v>101</v>
      </c>
      <c r="O41" s="40"/>
      <c r="P41" s="45" t="s">
        <v>101</v>
      </c>
      <c r="R41" s="40"/>
      <c r="S41" s="45" t="s">
        <v>101</v>
      </c>
      <c r="U41" s="40"/>
      <c r="V41" s="45" t="s">
        <v>101</v>
      </c>
      <c r="X41" s="40"/>
      <c r="Y41" s="45" t="s">
        <v>101</v>
      </c>
      <c r="AA41" s="40"/>
      <c r="AB41" s="45" t="s">
        <v>101</v>
      </c>
      <c r="AD41" s="40"/>
    </row>
    <row r="42" spans="1:30" x14ac:dyDescent="0.35">
      <c r="A42" s="38"/>
      <c r="C42" s="40"/>
      <c r="D42" s="38"/>
      <c r="F42" s="40"/>
      <c r="G42" s="38"/>
      <c r="I42" s="40"/>
      <c r="J42" s="38"/>
      <c r="L42" s="40"/>
      <c r="M42" s="38"/>
      <c r="O42" s="40"/>
      <c r="P42" s="38"/>
      <c r="R42" s="40"/>
      <c r="S42" s="38"/>
      <c r="U42" s="40"/>
      <c r="V42" s="38"/>
      <c r="X42" s="40"/>
      <c r="Y42" s="38"/>
      <c r="AA42" s="40"/>
      <c r="AB42" s="38"/>
      <c r="AD42" s="40"/>
    </row>
    <row r="43" spans="1:30" x14ac:dyDescent="0.35">
      <c r="A43" s="38"/>
      <c r="C43" s="40"/>
      <c r="D43" s="38"/>
      <c r="F43" s="40"/>
      <c r="G43" s="38"/>
      <c r="I43" s="40"/>
      <c r="J43" s="38"/>
      <c r="L43" s="40"/>
      <c r="M43" s="38"/>
      <c r="O43" s="40"/>
      <c r="P43" s="38"/>
      <c r="R43" s="40"/>
      <c r="S43" s="38"/>
      <c r="U43" s="40"/>
      <c r="V43" s="38"/>
      <c r="X43" s="40"/>
      <c r="Y43" s="38"/>
      <c r="AA43" s="40"/>
      <c r="AB43" s="38"/>
      <c r="AD43" s="40"/>
    </row>
    <row r="44" spans="1:30" ht="15" thickBot="1" x14ac:dyDescent="0.4">
      <c r="A44" s="39"/>
      <c r="B44" s="41"/>
      <c r="C44" s="42"/>
      <c r="D44" s="39"/>
      <c r="E44" s="41"/>
      <c r="F44" s="42"/>
      <c r="G44" s="39"/>
      <c r="H44" s="41"/>
      <c r="I44" s="42"/>
      <c r="J44" s="39"/>
      <c r="K44" s="41"/>
      <c r="L44" s="42"/>
      <c r="M44" s="39"/>
      <c r="N44" s="41"/>
      <c r="O44" s="42"/>
      <c r="P44" s="39"/>
      <c r="Q44" s="41"/>
      <c r="R44" s="42"/>
      <c r="S44" s="39"/>
      <c r="T44" s="41"/>
      <c r="U44" s="42"/>
      <c r="V44" s="39"/>
      <c r="W44" s="41"/>
      <c r="X44" s="42"/>
      <c r="Y44" s="39"/>
      <c r="Z44" s="41"/>
      <c r="AA44" s="42"/>
      <c r="AB44" s="39"/>
      <c r="AC44" s="41"/>
      <c r="AD44" s="42"/>
    </row>
  </sheetData>
  <mergeCells count="220">
    <mergeCell ref="Y29:Z29"/>
    <mergeCell ref="Y30:Z30"/>
    <mergeCell ref="Y31:Z31"/>
    <mergeCell ref="Y32:Z32"/>
    <mergeCell ref="AB29:AC29"/>
    <mergeCell ref="AB30:AC30"/>
    <mergeCell ref="AB31:AC31"/>
    <mergeCell ref="AB32:AC32"/>
    <mergeCell ref="S29:T29"/>
    <mergeCell ref="S30:T30"/>
    <mergeCell ref="S31:T31"/>
    <mergeCell ref="S32:T32"/>
    <mergeCell ref="V29:W29"/>
    <mergeCell ref="V30:W30"/>
    <mergeCell ref="V31:W31"/>
    <mergeCell ref="V32:W32"/>
    <mergeCell ref="M29:N29"/>
    <mergeCell ref="M30:N30"/>
    <mergeCell ref="M31:N31"/>
    <mergeCell ref="M32:N32"/>
    <mergeCell ref="P29:Q29"/>
    <mergeCell ref="P30:Q30"/>
    <mergeCell ref="P31:Q31"/>
    <mergeCell ref="P32:Q32"/>
    <mergeCell ref="G29:H29"/>
    <mergeCell ref="G30:H30"/>
    <mergeCell ref="G31:H31"/>
    <mergeCell ref="G32:H32"/>
    <mergeCell ref="J29:K29"/>
    <mergeCell ref="J30:K30"/>
    <mergeCell ref="J31:K31"/>
    <mergeCell ref="J32:K32"/>
    <mergeCell ref="A29:B29"/>
    <mergeCell ref="A30:B30"/>
    <mergeCell ref="A31:B31"/>
    <mergeCell ref="A32:B32"/>
    <mergeCell ref="D29:E29"/>
    <mergeCell ref="D30:E30"/>
    <mergeCell ref="D31:E31"/>
    <mergeCell ref="D32:E32"/>
    <mergeCell ref="A25:B25"/>
    <mergeCell ref="A26:B26"/>
    <mergeCell ref="D26:E26"/>
    <mergeCell ref="P34:Q34"/>
    <mergeCell ref="S34:T34"/>
    <mergeCell ref="V34:W34"/>
    <mergeCell ref="Y34:Z34"/>
    <mergeCell ref="AB34:AC34"/>
    <mergeCell ref="A34:B34"/>
    <mergeCell ref="D34:E34"/>
    <mergeCell ref="G34:H34"/>
    <mergeCell ref="J34:K34"/>
    <mergeCell ref="M34:N34"/>
    <mergeCell ref="Q36:R39"/>
    <mergeCell ref="T36:U39"/>
    <mergeCell ref="W36:X39"/>
    <mergeCell ref="Z36:AA39"/>
    <mergeCell ref="AC36:AD39"/>
    <mergeCell ref="B36:C39"/>
    <mergeCell ref="E36:F39"/>
    <mergeCell ref="H36:I39"/>
    <mergeCell ref="K36:L39"/>
    <mergeCell ref="N36:O39"/>
    <mergeCell ref="S33:T33"/>
    <mergeCell ref="V33:W33"/>
    <mergeCell ref="Y33:Z33"/>
    <mergeCell ref="AB33:AC33"/>
    <mergeCell ref="A33:B33"/>
    <mergeCell ref="D33:E33"/>
    <mergeCell ref="G33:H33"/>
    <mergeCell ref="J33:K33"/>
    <mergeCell ref="M33:N33"/>
    <mergeCell ref="P33:Q33"/>
    <mergeCell ref="P28:Q28"/>
    <mergeCell ref="S28:T28"/>
    <mergeCell ref="V28:W28"/>
    <mergeCell ref="Y28:Z28"/>
    <mergeCell ref="AB28:AC28"/>
    <mergeCell ref="A28:B28"/>
    <mergeCell ref="D28:E28"/>
    <mergeCell ref="G28:H28"/>
    <mergeCell ref="J28:K28"/>
    <mergeCell ref="M28:N28"/>
    <mergeCell ref="P27:Q27"/>
    <mergeCell ref="S27:T27"/>
    <mergeCell ref="V27:W27"/>
    <mergeCell ref="Y27:Z27"/>
    <mergeCell ref="AB27:AC27"/>
    <mergeCell ref="A27:B27"/>
    <mergeCell ref="D27:E27"/>
    <mergeCell ref="G27:H27"/>
    <mergeCell ref="J27:K27"/>
    <mergeCell ref="M27:N27"/>
    <mergeCell ref="P26:Q26"/>
    <mergeCell ref="S26:T26"/>
    <mergeCell ref="V26:W26"/>
    <mergeCell ref="Y26:Z26"/>
    <mergeCell ref="AB26:AC26"/>
    <mergeCell ref="V25:W25"/>
    <mergeCell ref="Y25:Z25"/>
    <mergeCell ref="AB25:AC25"/>
    <mergeCell ref="D25:E25"/>
    <mergeCell ref="G25:H25"/>
    <mergeCell ref="J25:K25"/>
    <mergeCell ref="M25:N25"/>
    <mergeCell ref="P25:Q25"/>
    <mergeCell ref="S25:T25"/>
    <mergeCell ref="G26:H26"/>
    <mergeCell ref="J26:K26"/>
    <mergeCell ref="M26:N26"/>
    <mergeCell ref="S24:T24"/>
    <mergeCell ref="V24:W24"/>
    <mergeCell ref="Y24:Z24"/>
    <mergeCell ref="AB24:AC24"/>
    <mergeCell ref="A24:B24"/>
    <mergeCell ref="D24:E24"/>
    <mergeCell ref="G24:H24"/>
    <mergeCell ref="J24:K24"/>
    <mergeCell ref="M24:N24"/>
    <mergeCell ref="P24:Q24"/>
    <mergeCell ref="S23:T23"/>
    <mergeCell ref="V23:W23"/>
    <mergeCell ref="Y23:Z23"/>
    <mergeCell ref="AB23:AC23"/>
    <mergeCell ref="A23:B23"/>
    <mergeCell ref="D23:E23"/>
    <mergeCell ref="G23:H23"/>
    <mergeCell ref="J23:K23"/>
    <mergeCell ref="M23:N23"/>
    <mergeCell ref="P23:Q23"/>
    <mergeCell ref="S22:T22"/>
    <mergeCell ref="V22:W22"/>
    <mergeCell ref="Y22:Z22"/>
    <mergeCell ref="AB22:AC22"/>
    <mergeCell ref="A22:B22"/>
    <mergeCell ref="D22:E22"/>
    <mergeCell ref="G22:H22"/>
    <mergeCell ref="J22:K22"/>
    <mergeCell ref="M22:N22"/>
    <mergeCell ref="P22:Q22"/>
    <mergeCell ref="S21:T21"/>
    <mergeCell ref="V21:W21"/>
    <mergeCell ref="Y21:Z21"/>
    <mergeCell ref="AB21:AC21"/>
    <mergeCell ref="A21:B21"/>
    <mergeCell ref="D21:E21"/>
    <mergeCell ref="G21:H21"/>
    <mergeCell ref="J21:K21"/>
    <mergeCell ref="M21:N21"/>
    <mergeCell ref="P21:Q21"/>
    <mergeCell ref="S20:T20"/>
    <mergeCell ref="V20:W20"/>
    <mergeCell ref="Y20:Z20"/>
    <mergeCell ref="AB20:AC20"/>
    <mergeCell ref="A20:B20"/>
    <mergeCell ref="D20:E20"/>
    <mergeCell ref="G20:H20"/>
    <mergeCell ref="J20:K20"/>
    <mergeCell ref="M20:N20"/>
    <mergeCell ref="P20:Q20"/>
    <mergeCell ref="S19:T19"/>
    <mergeCell ref="V19:W19"/>
    <mergeCell ref="Y19:Z19"/>
    <mergeCell ref="AB19:AC19"/>
    <mergeCell ref="A19:B19"/>
    <mergeCell ref="D19:E19"/>
    <mergeCell ref="G19:H19"/>
    <mergeCell ref="J19:K19"/>
    <mergeCell ref="M19:N19"/>
    <mergeCell ref="P19:Q19"/>
    <mergeCell ref="S18:T18"/>
    <mergeCell ref="V18:W18"/>
    <mergeCell ref="Y18:Z18"/>
    <mergeCell ref="AB18:AC18"/>
    <mergeCell ref="A18:B18"/>
    <mergeCell ref="D18:E18"/>
    <mergeCell ref="G18:H18"/>
    <mergeCell ref="J18:K18"/>
    <mergeCell ref="M18:N18"/>
    <mergeCell ref="P18:Q18"/>
    <mergeCell ref="S17:T17"/>
    <mergeCell ref="V17:W17"/>
    <mergeCell ref="Y17:Z17"/>
    <mergeCell ref="AB17:AC17"/>
    <mergeCell ref="A17:B17"/>
    <mergeCell ref="D17:E17"/>
    <mergeCell ref="G17:H17"/>
    <mergeCell ref="J17:K17"/>
    <mergeCell ref="M17:N17"/>
    <mergeCell ref="P17:Q17"/>
    <mergeCell ref="S16:T16"/>
    <mergeCell ref="V16:W16"/>
    <mergeCell ref="Y16:Z16"/>
    <mergeCell ref="AB16:AC16"/>
    <mergeCell ref="A16:B16"/>
    <mergeCell ref="D16:E16"/>
    <mergeCell ref="G16:H16"/>
    <mergeCell ref="J16:K16"/>
    <mergeCell ref="M16:N16"/>
    <mergeCell ref="P16:Q16"/>
    <mergeCell ref="S15:T15"/>
    <mergeCell ref="V15:W15"/>
    <mergeCell ref="Y15:Z15"/>
    <mergeCell ref="AB15:AC15"/>
    <mergeCell ref="A15:B15"/>
    <mergeCell ref="D15:E15"/>
    <mergeCell ref="G15:H15"/>
    <mergeCell ref="J15:K15"/>
    <mergeCell ref="M15:N15"/>
    <mergeCell ref="P15:Q15"/>
    <mergeCell ref="T1:U1"/>
    <mergeCell ref="W1:X1"/>
    <mergeCell ref="Z1:AA1"/>
    <mergeCell ref="AC1:AD1"/>
    <mergeCell ref="B1:C1"/>
    <mergeCell ref="E1:F1"/>
    <mergeCell ref="H1:I1"/>
    <mergeCell ref="K1:L1"/>
    <mergeCell ref="N1:O1"/>
    <mergeCell ref="Q1:R1"/>
  </mergeCells>
  <conditionalFormatting sqref="C15:C34">
    <cfRule type="containsBlanks" dxfId="74" priority="29">
      <formula>LEN(TRIM(C15))=0</formula>
    </cfRule>
  </conditionalFormatting>
  <conditionalFormatting sqref="F15:F34">
    <cfRule type="containsBlanks" dxfId="73" priority="14">
      <formula>LEN(TRIM(F15))=0</formula>
    </cfRule>
  </conditionalFormatting>
  <conditionalFormatting sqref="I15:I34">
    <cfRule type="containsBlanks" dxfId="72" priority="13">
      <formula>LEN(TRIM(I15))=0</formula>
    </cfRule>
  </conditionalFormatting>
  <conditionalFormatting sqref="L15:L34">
    <cfRule type="containsBlanks" dxfId="71" priority="12">
      <formula>LEN(TRIM(L15))=0</formula>
    </cfRule>
  </conditionalFormatting>
  <conditionalFormatting sqref="O15:O34">
    <cfRule type="containsBlanks" dxfId="70" priority="11">
      <formula>LEN(TRIM(O15))=0</formula>
    </cfRule>
  </conditionalFormatting>
  <conditionalFormatting sqref="R15:R34">
    <cfRule type="containsBlanks" dxfId="69" priority="10">
      <formula>LEN(TRIM(R15))=0</formula>
    </cfRule>
  </conditionalFormatting>
  <conditionalFormatting sqref="U15:U34">
    <cfRule type="containsBlanks" dxfId="68" priority="9">
      <formula>LEN(TRIM(U15))=0</formula>
    </cfRule>
  </conditionalFormatting>
  <conditionalFormatting sqref="X15:X34">
    <cfRule type="containsBlanks" dxfId="67" priority="8">
      <formula>LEN(TRIM(X15))=0</formula>
    </cfRule>
  </conditionalFormatting>
  <conditionalFormatting sqref="AA15:AA34">
    <cfRule type="containsBlanks" dxfId="66" priority="7">
      <formula>LEN(TRIM(AA15))=0</formula>
    </cfRule>
  </conditionalFormatting>
  <conditionalFormatting sqref="AD15:AD34">
    <cfRule type="containsBlanks" dxfId="65" priority="6">
      <formula>LEN(TRIM(AD15))=0</formula>
    </cfRule>
  </conditionalFormatting>
  <dataValidations count="1">
    <dataValidation type="list" allowBlank="1" showInputMessage="1" showErrorMessage="1" sqref="Y15:Y34 D15:D34 A15:A34 J15:J34 G15:G34 M15:M34 P15:P34 S15:S34 V15:V34 AB15:AB34" xr:uid="{2918FF00-DF8C-487D-A881-62786E4773D6}">
      <formula1>Drop_Down_Name</formula1>
    </dataValidation>
  </dataValidations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DF3882-EE9B-4ADA-BF6C-9FAE26585B2A}">
          <x14:formula1>
            <xm:f>'Camera Specs'!$A:$A</xm:f>
          </x14:formula1>
          <xm:sqref>C9 AA9 F9 I9 L9 O9 R9 U9 X9 AD9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665E-355B-49A3-A63D-02D1A615686C}">
  <dimension ref="A1:AD45"/>
  <sheetViews>
    <sheetView topLeftCell="R1" zoomScaleNormal="100" workbookViewId="0">
      <selection activeCell="U9" sqref="U9"/>
    </sheetView>
  </sheetViews>
  <sheetFormatPr defaultRowHeight="14.5" x14ac:dyDescent="0.35"/>
  <cols>
    <col min="1" max="1" width="34.08984375" customWidth="1"/>
    <col min="2" max="2" width="39.6328125" customWidth="1"/>
    <col min="3" max="3" width="15" customWidth="1"/>
    <col min="4" max="4" width="32" customWidth="1"/>
    <col min="5" max="5" width="36.453125" customWidth="1"/>
    <col min="6" max="6" width="12.1796875" customWidth="1"/>
    <col min="7" max="7" width="32" style="7" customWidth="1"/>
    <col min="8" max="8" width="45.54296875" customWidth="1"/>
    <col min="9" max="9" width="13.1796875" style="8" customWidth="1"/>
    <col min="10" max="10" width="32" style="7" customWidth="1"/>
    <col min="11" max="11" width="45.54296875" customWidth="1"/>
    <col min="12" max="12" width="12.1796875" style="8" customWidth="1"/>
    <col min="13" max="13" width="32" style="7" customWidth="1"/>
    <col min="14" max="14" width="45.54296875" customWidth="1"/>
    <col min="15" max="15" width="11.6328125" style="8" customWidth="1"/>
    <col min="16" max="16" width="32" style="7" customWidth="1"/>
    <col min="17" max="17" width="45.54296875" customWidth="1"/>
    <col min="18" max="18" width="12.08984375" style="8" customWidth="1"/>
    <col min="19" max="19" width="32" style="7" customWidth="1"/>
    <col min="20" max="20" width="45.54296875" customWidth="1"/>
    <col min="21" max="21" width="11.6328125" style="8" customWidth="1"/>
    <col min="22" max="22" width="32" style="7" customWidth="1"/>
    <col min="23" max="23" width="45.54296875" customWidth="1"/>
    <col min="24" max="24" width="12.26953125" style="8" customWidth="1"/>
    <col min="25" max="25" width="32" style="7" customWidth="1"/>
    <col min="26" max="26" width="45.54296875" customWidth="1"/>
    <col min="27" max="27" width="12.36328125" style="8" customWidth="1"/>
    <col min="28" max="28" width="32" style="7" customWidth="1"/>
    <col min="29" max="29" width="45.54296875" customWidth="1"/>
    <col min="30" max="30" width="12.6328125" style="8" customWidth="1"/>
  </cols>
  <sheetData>
    <row r="1" spans="1:30" s="1" customFormat="1" ht="14.5" customHeight="1" x14ac:dyDescent="0.35">
      <c r="A1" s="44" t="s">
        <v>0</v>
      </c>
      <c r="B1" s="87" t="s">
        <v>3</v>
      </c>
      <c r="C1" s="88"/>
      <c r="D1" s="44" t="s">
        <v>0</v>
      </c>
      <c r="E1" s="87" t="s">
        <v>4</v>
      </c>
      <c r="F1" s="88"/>
      <c r="G1" s="56" t="s">
        <v>0</v>
      </c>
      <c r="H1" s="87" t="s">
        <v>5</v>
      </c>
      <c r="I1" s="88"/>
      <c r="J1" s="56" t="s">
        <v>0</v>
      </c>
      <c r="K1" s="72" t="s">
        <v>335</v>
      </c>
      <c r="L1" s="73"/>
      <c r="M1" s="56" t="s">
        <v>0</v>
      </c>
      <c r="N1" s="72" t="s">
        <v>336</v>
      </c>
      <c r="O1" s="73"/>
      <c r="P1" s="58" t="s">
        <v>0</v>
      </c>
      <c r="Q1" s="72" t="s">
        <v>344</v>
      </c>
      <c r="R1" s="73"/>
      <c r="S1" s="58" t="s">
        <v>0</v>
      </c>
      <c r="T1" s="72" t="s">
        <v>354</v>
      </c>
      <c r="U1" s="73"/>
      <c r="V1" s="57" t="s">
        <v>0</v>
      </c>
      <c r="W1" s="74"/>
      <c r="X1" s="74"/>
      <c r="Y1" s="58" t="s">
        <v>0</v>
      </c>
      <c r="Z1" s="72"/>
      <c r="AA1" s="73"/>
      <c r="AB1" s="58" t="s">
        <v>0</v>
      </c>
      <c r="AC1" s="72"/>
      <c r="AD1" s="73"/>
    </row>
    <row r="2" spans="1:30" ht="15.5" x14ac:dyDescent="0.35">
      <c r="A2" s="60" t="s">
        <v>14</v>
      </c>
      <c r="B2" s="61"/>
      <c r="C2" s="59"/>
      <c r="D2" s="60" t="s">
        <v>14</v>
      </c>
      <c r="E2" s="61"/>
      <c r="F2" s="59"/>
      <c r="G2" s="60" t="s">
        <v>14</v>
      </c>
      <c r="H2" s="61"/>
      <c r="I2" s="59"/>
      <c r="J2" s="60" t="s">
        <v>14</v>
      </c>
      <c r="K2" s="61"/>
      <c r="L2" s="59"/>
      <c r="M2" s="60" t="s">
        <v>14</v>
      </c>
      <c r="N2" s="61"/>
      <c r="O2" s="59"/>
      <c r="P2" s="60" t="s">
        <v>14</v>
      </c>
      <c r="Q2" s="61"/>
      <c r="R2" s="59"/>
      <c r="S2" s="60" t="s">
        <v>14</v>
      </c>
      <c r="T2" s="61" t="s">
        <v>356</v>
      </c>
      <c r="U2" s="59"/>
      <c r="V2" s="60" t="s">
        <v>14</v>
      </c>
      <c r="W2" s="61"/>
      <c r="X2" s="59"/>
      <c r="Y2" s="60" t="s">
        <v>14</v>
      </c>
      <c r="Z2" s="61"/>
      <c r="AA2" s="59"/>
      <c r="AB2" s="60" t="s">
        <v>14</v>
      </c>
      <c r="AC2" s="61"/>
      <c r="AD2" s="59"/>
    </row>
    <row r="3" spans="1:30" ht="15.5" x14ac:dyDescent="0.35">
      <c r="A3" s="60" t="s">
        <v>24</v>
      </c>
      <c r="B3" s="61" t="s">
        <v>334</v>
      </c>
      <c r="C3" s="59"/>
      <c r="D3" s="60" t="s">
        <v>24</v>
      </c>
      <c r="E3" s="61" t="s">
        <v>334</v>
      </c>
      <c r="F3" s="59"/>
      <c r="G3" s="60" t="s">
        <v>24</v>
      </c>
      <c r="H3" s="61" t="s">
        <v>334</v>
      </c>
      <c r="I3" s="59"/>
      <c r="J3" s="60" t="s">
        <v>24</v>
      </c>
      <c r="K3" s="61"/>
      <c r="L3" s="59"/>
      <c r="M3" s="60" t="s">
        <v>24</v>
      </c>
      <c r="N3" s="61" t="s">
        <v>334</v>
      </c>
      <c r="O3" s="59"/>
      <c r="P3" s="60" t="s">
        <v>24</v>
      </c>
      <c r="Q3" s="61" t="s">
        <v>27</v>
      </c>
      <c r="R3" s="59"/>
      <c r="S3" s="60" t="s">
        <v>24</v>
      </c>
      <c r="T3" s="61" t="s">
        <v>355</v>
      </c>
      <c r="U3" s="59"/>
      <c r="V3" s="60" t="s">
        <v>24</v>
      </c>
      <c r="W3" s="61"/>
      <c r="X3" s="59"/>
      <c r="Y3" s="60" t="s">
        <v>24</v>
      </c>
      <c r="Z3" s="61"/>
      <c r="AA3" s="59"/>
      <c r="AB3" s="60" t="s">
        <v>24</v>
      </c>
      <c r="AC3" s="61"/>
      <c r="AD3" s="59"/>
    </row>
    <row r="4" spans="1:30" ht="15.5" x14ac:dyDescent="0.35">
      <c r="A4" s="63" t="s">
        <v>331</v>
      </c>
      <c r="B4" s="62">
        <v>279</v>
      </c>
      <c r="C4" s="59"/>
      <c r="D4" s="63" t="s">
        <v>331</v>
      </c>
      <c r="E4" s="62">
        <v>279</v>
      </c>
      <c r="F4" s="59"/>
      <c r="G4" s="63" t="s">
        <v>323</v>
      </c>
      <c r="H4" s="62">
        <v>279</v>
      </c>
      <c r="I4" s="59"/>
      <c r="J4" s="63" t="s">
        <v>323</v>
      </c>
      <c r="K4" s="62">
        <v>279</v>
      </c>
      <c r="L4" s="59"/>
      <c r="M4" s="63" t="s">
        <v>323</v>
      </c>
      <c r="N4" s="62">
        <v>279</v>
      </c>
      <c r="O4" s="59"/>
      <c r="P4" s="63" t="s">
        <v>323</v>
      </c>
      <c r="Q4" s="62">
        <v>279</v>
      </c>
      <c r="R4" s="59"/>
      <c r="S4" s="63" t="s">
        <v>323</v>
      </c>
      <c r="T4" s="62">
        <v>279</v>
      </c>
      <c r="U4" s="59"/>
      <c r="V4" s="63" t="s">
        <v>323</v>
      </c>
      <c r="W4" s="62"/>
      <c r="X4" s="59"/>
      <c r="Y4" s="63" t="s">
        <v>323</v>
      </c>
      <c r="Z4" s="62"/>
      <c r="AA4" s="59"/>
      <c r="AB4" s="63" t="s">
        <v>323</v>
      </c>
      <c r="AC4" s="62"/>
      <c r="AD4" s="59"/>
    </row>
    <row r="5" spans="1:30" ht="15.5" x14ac:dyDescent="0.35">
      <c r="A5" s="60" t="s">
        <v>327</v>
      </c>
      <c r="B5" s="62">
        <v>2800</v>
      </c>
      <c r="C5" s="59"/>
      <c r="D5" s="60" t="s">
        <v>327</v>
      </c>
      <c r="E5" s="62">
        <v>2800</v>
      </c>
      <c r="F5" s="59"/>
      <c r="G5" s="60" t="s">
        <v>327</v>
      </c>
      <c r="H5" s="62">
        <v>2800</v>
      </c>
      <c r="I5" s="59"/>
      <c r="J5" s="60" t="s">
        <v>327</v>
      </c>
      <c r="K5" s="62">
        <v>2800</v>
      </c>
      <c r="L5" s="59"/>
      <c r="M5" s="60" t="s">
        <v>327</v>
      </c>
      <c r="N5" s="62">
        <v>2800</v>
      </c>
      <c r="O5" s="59"/>
      <c r="P5" s="60" t="s">
        <v>327</v>
      </c>
      <c r="Q5" s="62">
        <v>2800</v>
      </c>
      <c r="R5" s="59"/>
      <c r="S5" s="60" t="s">
        <v>327</v>
      </c>
      <c r="T5" s="62">
        <v>2800</v>
      </c>
      <c r="U5" s="59"/>
      <c r="V5" s="60" t="s">
        <v>327</v>
      </c>
      <c r="W5" s="62"/>
      <c r="X5" s="59"/>
      <c r="Y5" s="60" t="s">
        <v>327</v>
      </c>
      <c r="Z5" s="62"/>
      <c r="AA5" s="59"/>
      <c r="AB5" s="60" t="s">
        <v>327</v>
      </c>
      <c r="AC5" s="62"/>
      <c r="AD5" s="59"/>
    </row>
    <row r="6" spans="1:30" ht="15.5" x14ac:dyDescent="0.35">
      <c r="A6" s="63" t="s">
        <v>329</v>
      </c>
      <c r="B6" s="62">
        <v>1</v>
      </c>
      <c r="C6" s="59"/>
      <c r="D6" s="63" t="s">
        <v>329</v>
      </c>
      <c r="E6" s="62">
        <v>1</v>
      </c>
      <c r="F6" s="59"/>
      <c r="G6" s="63" t="s">
        <v>329</v>
      </c>
      <c r="H6" s="62">
        <v>1</v>
      </c>
      <c r="I6" s="59"/>
      <c r="J6" s="63" t="s">
        <v>329</v>
      </c>
      <c r="K6" s="62">
        <v>0.7</v>
      </c>
      <c r="L6" s="59"/>
      <c r="M6" s="63" t="s">
        <v>329</v>
      </c>
      <c r="N6" s="62">
        <v>1</v>
      </c>
      <c r="O6" s="59"/>
      <c r="P6" s="63" t="s">
        <v>329</v>
      </c>
      <c r="Q6" s="62">
        <v>2.5</v>
      </c>
      <c r="R6" s="59"/>
      <c r="S6" s="63" t="s">
        <v>329</v>
      </c>
      <c r="T6" s="62">
        <v>1</v>
      </c>
      <c r="U6" s="59"/>
      <c r="V6" s="63" t="s">
        <v>329</v>
      </c>
      <c r="W6" s="62">
        <v>1</v>
      </c>
      <c r="X6" s="59"/>
      <c r="Y6" s="63" t="s">
        <v>329</v>
      </c>
      <c r="Z6" s="62">
        <v>1</v>
      </c>
      <c r="AA6" s="59"/>
      <c r="AB6" s="63" t="s">
        <v>329</v>
      </c>
      <c r="AC6" s="62">
        <v>1</v>
      </c>
      <c r="AD6" s="59"/>
    </row>
    <row r="7" spans="1:30" ht="15.5" x14ac:dyDescent="0.35">
      <c r="A7" s="63" t="s">
        <v>328</v>
      </c>
      <c r="B7" s="48">
        <f>B5*B6</f>
        <v>2800</v>
      </c>
      <c r="C7" s="59"/>
      <c r="D7" s="63" t="s">
        <v>328</v>
      </c>
      <c r="E7" s="48">
        <f>E5*E6</f>
        <v>2800</v>
      </c>
      <c r="F7" s="59"/>
      <c r="G7" s="63" t="s">
        <v>328</v>
      </c>
      <c r="H7" s="48">
        <f>H5*H6</f>
        <v>2800</v>
      </c>
      <c r="I7" s="59"/>
      <c r="J7" s="63" t="s">
        <v>328</v>
      </c>
      <c r="K7" s="48">
        <f>K5*K6</f>
        <v>1959.9999999999998</v>
      </c>
      <c r="L7" s="59"/>
      <c r="M7" s="63" t="s">
        <v>328</v>
      </c>
      <c r="N7" s="48">
        <f>N5*N6</f>
        <v>2800</v>
      </c>
      <c r="O7" s="59"/>
      <c r="P7" s="63" t="s">
        <v>328</v>
      </c>
      <c r="Q7" s="48">
        <f>Q5*Q6</f>
        <v>7000</v>
      </c>
      <c r="R7" s="59"/>
      <c r="S7" s="63" t="s">
        <v>328</v>
      </c>
      <c r="T7" s="48">
        <f>T5*T6</f>
        <v>2800</v>
      </c>
      <c r="U7" s="59"/>
      <c r="V7" s="63" t="s">
        <v>328</v>
      </c>
      <c r="W7" s="48">
        <f>W5*W6</f>
        <v>0</v>
      </c>
      <c r="X7" s="59"/>
      <c r="Y7" s="63" t="s">
        <v>328</v>
      </c>
      <c r="Z7" s="48">
        <f>Z5*Z6</f>
        <v>0</v>
      </c>
      <c r="AA7" s="59"/>
      <c r="AB7" s="63" t="s">
        <v>328</v>
      </c>
      <c r="AC7" s="48">
        <f>AC5*AC6</f>
        <v>0</v>
      </c>
      <c r="AD7" s="59"/>
    </row>
    <row r="8" spans="1:30" ht="15.5" x14ac:dyDescent="0.35">
      <c r="A8" s="63" t="s">
        <v>325</v>
      </c>
      <c r="B8" s="69">
        <f>(B5*B6/B4)</f>
        <v>10.035842293906811</v>
      </c>
      <c r="C8" s="53" t="s">
        <v>142</v>
      </c>
      <c r="D8" s="63" t="s">
        <v>325</v>
      </c>
      <c r="E8" s="69">
        <f>(E5*E6/E4)</f>
        <v>10.035842293906811</v>
      </c>
      <c r="F8" s="53" t="s">
        <v>142</v>
      </c>
      <c r="G8" s="63" t="s">
        <v>325</v>
      </c>
      <c r="H8" s="69">
        <f>(H5*H6/H4)</f>
        <v>10.035842293906811</v>
      </c>
      <c r="I8" s="53" t="s">
        <v>142</v>
      </c>
      <c r="J8" s="63" t="s">
        <v>325</v>
      </c>
      <c r="K8" s="69">
        <f>(K5*K6/K4)</f>
        <v>7.0250896057347658</v>
      </c>
      <c r="L8" s="53" t="s">
        <v>142</v>
      </c>
      <c r="M8" s="63" t="s">
        <v>325</v>
      </c>
      <c r="N8" s="69">
        <f>(N5*N6/N4)</f>
        <v>10.035842293906811</v>
      </c>
      <c r="O8" s="53" t="s">
        <v>142</v>
      </c>
      <c r="P8" s="63" t="s">
        <v>325</v>
      </c>
      <c r="Q8" s="69">
        <f>(Q5*Q6/Q4)</f>
        <v>25.089605734767026</v>
      </c>
      <c r="R8" s="53" t="s">
        <v>142</v>
      </c>
      <c r="S8" s="63" t="s">
        <v>325</v>
      </c>
      <c r="T8" s="69">
        <f>(T5*T6/T4)</f>
        <v>10.035842293906811</v>
      </c>
      <c r="U8" s="53" t="s">
        <v>142</v>
      </c>
      <c r="V8" s="63" t="s">
        <v>325</v>
      </c>
      <c r="W8" s="69" t="e">
        <f>(W5*W6/W4)</f>
        <v>#DIV/0!</v>
      </c>
      <c r="X8" s="53" t="s">
        <v>142</v>
      </c>
      <c r="Y8" s="63" t="s">
        <v>325</v>
      </c>
      <c r="Z8" s="69" t="e">
        <f>(Z5*Z6/Z4)</f>
        <v>#DIV/0!</v>
      </c>
      <c r="AA8" s="53" t="s">
        <v>142</v>
      </c>
      <c r="AB8" s="63" t="s">
        <v>325</v>
      </c>
      <c r="AC8" s="69" t="e">
        <f>(AC5*AC6/AC4)</f>
        <v>#DIV/0!</v>
      </c>
      <c r="AD8" s="53" t="s">
        <v>142</v>
      </c>
    </row>
    <row r="9" spans="1:30" ht="15.5" x14ac:dyDescent="0.35">
      <c r="A9" s="63" t="s">
        <v>324</v>
      </c>
      <c r="B9" s="48">
        <f>_xlfn.XLOOKUP(C9,'Camera Specs'!$A:$A,'Camera Specs'!$C:$C,100)</f>
        <v>3.76</v>
      </c>
      <c r="C9" s="51" t="s">
        <v>296</v>
      </c>
      <c r="D9" s="63" t="s">
        <v>324</v>
      </c>
      <c r="E9" s="48">
        <f>_xlfn.XLOOKUP(F9,'Camera Specs'!$A:$A,'Camera Specs'!$C:$C,100)</f>
        <v>3.76</v>
      </c>
      <c r="F9" s="51" t="s">
        <v>296</v>
      </c>
      <c r="G9" s="63" t="s">
        <v>324</v>
      </c>
      <c r="H9" s="48">
        <f>_xlfn.XLOOKUP(I9,'Camera Specs'!$A:$A,'Camera Specs'!$C:$C,100)</f>
        <v>3.76</v>
      </c>
      <c r="I9" s="51" t="s">
        <v>296</v>
      </c>
      <c r="J9" s="63" t="s">
        <v>324</v>
      </c>
      <c r="K9" s="48">
        <f>_xlfn.XLOOKUP(L9,'Camera Specs'!$A:$A,'Camera Specs'!$C:$C,100)</f>
        <v>3.76</v>
      </c>
      <c r="L9" s="51" t="s">
        <v>296</v>
      </c>
      <c r="M9" s="63" t="s">
        <v>324</v>
      </c>
      <c r="N9" s="48">
        <f>_xlfn.XLOOKUP(O9,'Camera Specs'!$A:$A,'Camera Specs'!$C:$C,100)</f>
        <v>3.76</v>
      </c>
      <c r="O9" s="51" t="s">
        <v>296</v>
      </c>
      <c r="P9" s="63" t="s">
        <v>324</v>
      </c>
      <c r="Q9" s="48">
        <f>_xlfn.XLOOKUP(R9,'Camera Specs'!$A:$A,'Camera Specs'!$C:$C,100)</f>
        <v>3.76</v>
      </c>
      <c r="R9" s="51" t="s">
        <v>296</v>
      </c>
      <c r="S9" s="63" t="s">
        <v>324</v>
      </c>
      <c r="T9" s="48">
        <f>_xlfn.XLOOKUP(U9,'Camera Specs'!$A:$A,'Camera Specs'!$C:$C,100)</f>
        <v>3.76</v>
      </c>
      <c r="U9" s="51" t="s">
        <v>296</v>
      </c>
      <c r="V9" s="63" t="s">
        <v>324</v>
      </c>
      <c r="W9" s="48">
        <f>_xlfn.XLOOKUP(X9,'Camera Specs'!$A:$A,'Camera Specs'!$C:$C,100)</f>
        <v>3.76</v>
      </c>
      <c r="X9" s="51" t="s">
        <v>296</v>
      </c>
      <c r="Y9" s="63" t="s">
        <v>324</v>
      </c>
      <c r="Z9" s="48">
        <f>_xlfn.XLOOKUP(AA9,'Camera Specs'!$A:$A,'Camera Specs'!$C:$C,100)</f>
        <v>3.76</v>
      </c>
      <c r="AA9" s="51" t="s">
        <v>296</v>
      </c>
      <c r="AB9" s="63" t="s">
        <v>324</v>
      </c>
      <c r="AC9" s="48">
        <f>_xlfn.XLOOKUP(AD9,'Camera Specs'!$A:$A,'Camera Specs'!$C:$C,100)</f>
        <v>3.76</v>
      </c>
      <c r="AD9" s="51" t="s">
        <v>296</v>
      </c>
    </row>
    <row r="10" spans="1:30" ht="15.5" x14ac:dyDescent="0.35">
      <c r="A10" s="64" t="s">
        <v>38</v>
      </c>
      <c r="B10" s="68">
        <f>B9*206.265 / B7</f>
        <v>0.27698442857142858</v>
      </c>
      <c r="C10" s="59"/>
      <c r="D10" s="64" t="s">
        <v>38</v>
      </c>
      <c r="E10" s="68">
        <f>E9*206.265 / E7</f>
        <v>0.27698442857142858</v>
      </c>
      <c r="F10" s="59"/>
      <c r="G10" s="64" t="s">
        <v>38</v>
      </c>
      <c r="H10" s="68">
        <f>H9*206.265 / H7</f>
        <v>0.27698442857142858</v>
      </c>
      <c r="I10" s="59"/>
      <c r="J10" s="64" t="s">
        <v>38</v>
      </c>
      <c r="K10" s="68">
        <f>K9*206.265 / K7</f>
        <v>0.39569204081632653</v>
      </c>
      <c r="L10" s="59"/>
      <c r="M10" s="64" t="s">
        <v>38</v>
      </c>
      <c r="N10" s="68">
        <f>N9*206.265 / N7</f>
        <v>0.27698442857142858</v>
      </c>
      <c r="O10" s="59"/>
      <c r="P10" s="64" t="s">
        <v>38</v>
      </c>
      <c r="Q10" s="68">
        <f>Q9*206.265 / Q7</f>
        <v>0.11079377142857141</v>
      </c>
      <c r="R10" s="59"/>
      <c r="S10" s="64" t="s">
        <v>38</v>
      </c>
      <c r="T10" s="68">
        <f>T9*206.265 / T7</f>
        <v>0.27698442857142858</v>
      </c>
      <c r="U10" s="59"/>
      <c r="V10" s="64" t="s">
        <v>38</v>
      </c>
      <c r="W10" s="68" t="e">
        <f>W9*206.265 / W7</f>
        <v>#DIV/0!</v>
      </c>
      <c r="X10" s="59"/>
      <c r="Y10" s="64" t="s">
        <v>38</v>
      </c>
      <c r="Z10" s="68" t="e">
        <f>Z9*206.265 / Z7</f>
        <v>#DIV/0!</v>
      </c>
      <c r="AA10" s="59"/>
      <c r="AB10" s="64" t="s">
        <v>38</v>
      </c>
      <c r="AC10" s="68" t="e">
        <f>AC9*206.265 / AC7</f>
        <v>#DIV/0!</v>
      </c>
      <c r="AD10" s="59"/>
    </row>
    <row r="11" spans="1:30" ht="15.5" x14ac:dyDescent="0.35">
      <c r="A11" s="60" t="s">
        <v>44</v>
      </c>
      <c r="B11" s="65">
        <v>146.05000000000001</v>
      </c>
      <c r="C11" s="59"/>
      <c r="D11" s="60" t="s">
        <v>44</v>
      </c>
      <c r="E11" s="65">
        <v>146.05000000000001</v>
      </c>
      <c r="F11" s="59"/>
      <c r="G11" s="60" t="s">
        <v>44</v>
      </c>
      <c r="H11" s="65">
        <v>146.05000000000001</v>
      </c>
      <c r="I11" s="59"/>
      <c r="J11" s="60" t="s">
        <v>44</v>
      </c>
      <c r="K11" s="65">
        <v>146.05000000000001</v>
      </c>
      <c r="L11" s="59"/>
      <c r="M11" s="60" t="s">
        <v>44</v>
      </c>
      <c r="N11" s="65">
        <v>146.05000000000001</v>
      </c>
      <c r="O11" s="59"/>
      <c r="P11" s="60" t="s">
        <v>44</v>
      </c>
      <c r="Q11" s="65">
        <v>146.05000000000001</v>
      </c>
      <c r="R11" s="59"/>
      <c r="S11" s="60" t="s">
        <v>44</v>
      </c>
      <c r="T11" s="65">
        <v>146.05000000000001</v>
      </c>
      <c r="U11" s="59"/>
      <c r="V11" s="60" t="s">
        <v>44</v>
      </c>
      <c r="W11" s="65">
        <v>55</v>
      </c>
      <c r="X11" s="59"/>
      <c r="Y11" s="60" t="s">
        <v>44</v>
      </c>
      <c r="Z11" s="65">
        <v>55</v>
      </c>
      <c r="AA11" s="59"/>
      <c r="AB11" s="60" t="s">
        <v>44</v>
      </c>
      <c r="AC11" s="65">
        <v>55</v>
      </c>
      <c r="AD11" s="59"/>
    </row>
    <row r="12" spans="1:30" ht="15.5" x14ac:dyDescent="0.35">
      <c r="A12" s="60" t="s">
        <v>45</v>
      </c>
      <c r="B12" s="65">
        <v>1</v>
      </c>
      <c r="C12" s="59"/>
      <c r="D12" s="60" t="s">
        <v>45</v>
      </c>
      <c r="E12" s="65">
        <v>1</v>
      </c>
      <c r="F12" s="59"/>
      <c r="G12" s="60" t="s">
        <v>45</v>
      </c>
      <c r="H12" s="65">
        <v>0</v>
      </c>
      <c r="I12" s="59"/>
      <c r="J12" s="60" t="s">
        <v>45</v>
      </c>
      <c r="K12" s="65">
        <v>0</v>
      </c>
      <c r="L12" s="59"/>
      <c r="M12" s="60" t="s">
        <v>45</v>
      </c>
      <c r="N12" s="65">
        <v>0</v>
      </c>
      <c r="O12" s="59"/>
      <c r="P12" s="60" t="s">
        <v>45</v>
      </c>
      <c r="Q12" s="65">
        <v>0</v>
      </c>
      <c r="R12" s="59"/>
      <c r="S12" s="60" t="s">
        <v>45</v>
      </c>
      <c r="T12" s="65">
        <v>1</v>
      </c>
      <c r="U12" s="59"/>
      <c r="V12" s="60" t="s">
        <v>45</v>
      </c>
      <c r="W12" s="65">
        <v>0</v>
      </c>
      <c r="X12" s="59"/>
      <c r="Y12" s="60" t="s">
        <v>45</v>
      </c>
      <c r="Z12" s="65">
        <v>0</v>
      </c>
      <c r="AA12" s="59"/>
      <c r="AB12" s="60" t="s">
        <v>45</v>
      </c>
      <c r="AC12" s="65">
        <v>0</v>
      </c>
      <c r="AD12" s="59"/>
    </row>
    <row r="13" spans="1:30" ht="15.5" x14ac:dyDescent="0.35">
      <c r="A13" s="60" t="s">
        <v>46</v>
      </c>
      <c r="B13" s="66">
        <f>B11+B12-C35</f>
        <v>-6.0699999999999932</v>
      </c>
      <c r="C13" s="59"/>
      <c r="D13" s="60" t="s">
        <v>46</v>
      </c>
      <c r="E13" s="66">
        <f>E11+E12-F35</f>
        <v>-0.25</v>
      </c>
      <c r="F13" s="59"/>
      <c r="G13" s="60" t="s">
        <v>46</v>
      </c>
      <c r="H13" s="66">
        <f>H11+H12-I35</f>
        <v>-1.75</v>
      </c>
      <c r="I13" s="59"/>
      <c r="J13" s="60" t="s">
        <v>46</v>
      </c>
      <c r="K13" s="66">
        <f>K11+K12-L35</f>
        <v>0.25</v>
      </c>
      <c r="L13" s="59"/>
      <c r="M13" s="60" t="s">
        <v>46</v>
      </c>
      <c r="N13" s="66">
        <f>N11+N12-O35</f>
        <v>-2.75</v>
      </c>
      <c r="O13" s="59"/>
      <c r="P13" s="60" t="s">
        <v>46</v>
      </c>
      <c r="Q13" s="66">
        <f>Q11+Q12-R35</f>
        <v>-28.25</v>
      </c>
      <c r="R13" s="59"/>
      <c r="S13" s="60" t="s">
        <v>46</v>
      </c>
      <c r="T13" s="66">
        <f>T11+T12-U35</f>
        <v>0.75</v>
      </c>
      <c r="U13" s="59"/>
      <c r="V13" s="60" t="s">
        <v>46</v>
      </c>
      <c r="W13" s="66">
        <f>W11+W12-X35</f>
        <v>55</v>
      </c>
      <c r="X13" s="59"/>
      <c r="Y13" s="60" t="s">
        <v>46</v>
      </c>
      <c r="Z13" s="66">
        <f>Z11+Z12-AA35</f>
        <v>55</v>
      </c>
      <c r="AA13" s="59"/>
      <c r="AB13" s="60" t="s">
        <v>46</v>
      </c>
      <c r="AC13" s="66">
        <f>AC11+AC12-AD35</f>
        <v>55</v>
      </c>
      <c r="AD13" s="59"/>
    </row>
    <row r="14" spans="1:30" x14ac:dyDescent="0.35">
      <c r="A14" s="52" t="s">
        <v>48</v>
      </c>
      <c r="B14" s="5"/>
      <c r="C14" s="53" t="s">
        <v>49</v>
      </c>
      <c r="D14" s="52" t="s">
        <v>48</v>
      </c>
      <c r="E14" s="5"/>
      <c r="F14" s="53" t="s">
        <v>49</v>
      </c>
      <c r="G14" s="52" t="s">
        <v>48</v>
      </c>
      <c r="H14" s="5"/>
      <c r="I14" s="53" t="s">
        <v>49</v>
      </c>
      <c r="J14" s="52" t="s">
        <v>48</v>
      </c>
      <c r="K14" s="5"/>
      <c r="L14" s="53" t="s">
        <v>49</v>
      </c>
      <c r="M14" s="52" t="s">
        <v>48</v>
      </c>
      <c r="N14" s="5"/>
      <c r="O14" s="53" t="s">
        <v>49</v>
      </c>
      <c r="P14" s="52" t="s">
        <v>48</v>
      </c>
      <c r="Q14" s="5"/>
      <c r="R14" s="53" t="s">
        <v>50</v>
      </c>
      <c r="S14" s="52" t="s">
        <v>48</v>
      </c>
      <c r="T14" s="5"/>
      <c r="U14" s="53" t="s">
        <v>50</v>
      </c>
      <c r="V14" s="5" t="s">
        <v>48</v>
      </c>
      <c r="W14" s="5"/>
      <c r="X14" s="5" t="s">
        <v>50</v>
      </c>
      <c r="Y14" s="52" t="s">
        <v>48</v>
      </c>
      <c r="Z14" s="5"/>
      <c r="AA14" s="53" t="s">
        <v>50</v>
      </c>
      <c r="AB14" s="52" t="s">
        <v>48</v>
      </c>
      <c r="AC14" s="5"/>
      <c r="AD14" s="53" t="s">
        <v>50</v>
      </c>
    </row>
    <row r="15" spans="1:30" x14ac:dyDescent="0.35">
      <c r="A15" s="85" t="s">
        <v>53</v>
      </c>
      <c r="B15" s="86"/>
      <c r="C15" s="54">
        <f t="shared" ref="C15:C34" si="0">_xlfn.XLOOKUP(A15,Drop_Down_Name,Optical_Length__mm,"")</f>
        <v>73.8</v>
      </c>
      <c r="D15" s="85" t="s">
        <v>53</v>
      </c>
      <c r="E15" s="86"/>
      <c r="F15" s="54">
        <f t="shared" ref="F15:F34" si="1">_xlfn.XLOOKUP(D15,Drop_Down_Name,Optical_Length__mm,"")</f>
        <v>73.8</v>
      </c>
      <c r="G15" s="85" t="s">
        <v>53</v>
      </c>
      <c r="H15" s="86"/>
      <c r="I15" s="54">
        <f t="shared" ref="I15:I34" si="2">_xlfn.XLOOKUP(G15,Drop_Down_Name,Optical_Length__mm,"")</f>
        <v>73.8</v>
      </c>
      <c r="J15" s="85" t="s">
        <v>52</v>
      </c>
      <c r="K15" s="86"/>
      <c r="L15" s="54">
        <f t="shared" ref="L15:L34" si="3">_xlfn.XLOOKUP(J15,Drop_Down_Name,Optical_Length__mm,"")</f>
        <v>0</v>
      </c>
      <c r="M15" s="85" t="s">
        <v>52</v>
      </c>
      <c r="N15" s="86"/>
      <c r="O15" s="54">
        <f t="shared" ref="O15:O34" si="4">_xlfn.XLOOKUP(M15,Drop_Down_Name,Optical_Length__mm,"")</f>
        <v>0</v>
      </c>
      <c r="P15" s="85" t="s">
        <v>53</v>
      </c>
      <c r="Q15" s="86"/>
      <c r="R15" s="54">
        <f t="shared" ref="R15:R34" si="5">_xlfn.XLOOKUP(P15,Drop_Down_Name,Optical_Length__mm,"")</f>
        <v>73.8</v>
      </c>
      <c r="S15" s="75" t="s">
        <v>53</v>
      </c>
      <c r="T15" s="76"/>
      <c r="U15" s="54">
        <f t="shared" ref="U15:U34" si="6">_xlfn.XLOOKUP(S15,Drop_Down_Name,Optical_Length__mm,"")</f>
        <v>73.8</v>
      </c>
      <c r="V15" s="75"/>
      <c r="W15" s="76"/>
      <c r="X15" s="54">
        <f t="shared" ref="X15:X34" si="7">_xlfn.XLOOKUP(V15,Drop_Down_Name,Optical_Length__mm,"")</f>
        <v>0</v>
      </c>
      <c r="Y15" s="75"/>
      <c r="Z15" s="76"/>
      <c r="AA15" s="54">
        <f t="shared" ref="AA15:AA34" si="8">_xlfn.XLOOKUP(Y15,Drop_Down_Name,Optical_Length__mm,"")</f>
        <v>0</v>
      </c>
      <c r="AB15" s="75"/>
      <c r="AC15" s="76"/>
      <c r="AD15" s="54">
        <f t="shared" ref="AD15:AD34" si="9">_xlfn.XLOOKUP(AB15,Drop_Down_Name,Optical_Length__mm,"")</f>
        <v>0</v>
      </c>
    </row>
    <row r="16" spans="1:30" x14ac:dyDescent="0.35">
      <c r="A16" s="85" t="s">
        <v>57</v>
      </c>
      <c r="B16" s="86"/>
      <c r="C16" s="54">
        <f t="shared" si="0"/>
        <v>20.32</v>
      </c>
      <c r="D16" s="85" t="s">
        <v>58</v>
      </c>
      <c r="E16" s="86"/>
      <c r="F16" s="54">
        <f t="shared" si="1"/>
        <v>2</v>
      </c>
      <c r="G16" s="85" t="s">
        <v>58</v>
      </c>
      <c r="H16" s="86"/>
      <c r="I16" s="54">
        <f t="shared" si="2"/>
        <v>2</v>
      </c>
      <c r="J16" s="85" t="s">
        <v>53</v>
      </c>
      <c r="K16" s="86"/>
      <c r="L16" s="54">
        <f t="shared" si="3"/>
        <v>73.8</v>
      </c>
      <c r="M16" s="85" t="s">
        <v>53</v>
      </c>
      <c r="N16" s="86"/>
      <c r="O16" s="54">
        <f t="shared" si="4"/>
        <v>73.8</v>
      </c>
      <c r="P16" s="85" t="s">
        <v>60</v>
      </c>
      <c r="Q16" s="86"/>
      <c r="R16" s="54">
        <f t="shared" si="5"/>
        <v>10</v>
      </c>
      <c r="S16" s="75" t="s">
        <v>58</v>
      </c>
      <c r="T16" s="76"/>
      <c r="U16" s="54">
        <f t="shared" si="6"/>
        <v>2</v>
      </c>
      <c r="V16" s="75"/>
      <c r="W16" s="76"/>
      <c r="X16" s="54">
        <f t="shared" si="7"/>
        <v>0</v>
      </c>
      <c r="Y16" s="75"/>
      <c r="Z16" s="76"/>
      <c r="AA16" s="54">
        <f t="shared" si="8"/>
        <v>0</v>
      </c>
      <c r="AB16" s="75"/>
      <c r="AC16" s="76"/>
      <c r="AD16" s="54">
        <f t="shared" si="9"/>
        <v>0</v>
      </c>
    </row>
    <row r="17" spans="1:30" x14ac:dyDescent="0.35">
      <c r="A17" s="85" t="s">
        <v>58</v>
      </c>
      <c r="B17" s="86"/>
      <c r="C17" s="54">
        <f t="shared" si="0"/>
        <v>2</v>
      </c>
      <c r="D17" s="85" t="s">
        <v>61</v>
      </c>
      <c r="E17" s="86"/>
      <c r="F17" s="54">
        <f t="shared" si="1"/>
        <v>13</v>
      </c>
      <c r="G17" s="85" t="s">
        <v>61</v>
      </c>
      <c r="H17" s="86"/>
      <c r="I17" s="54">
        <f t="shared" si="2"/>
        <v>13</v>
      </c>
      <c r="J17" s="85" t="s">
        <v>58</v>
      </c>
      <c r="K17" s="86"/>
      <c r="L17" s="54">
        <f t="shared" si="3"/>
        <v>2</v>
      </c>
      <c r="M17" s="85" t="s">
        <v>58</v>
      </c>
      <c r="N17" s="86"/>
      <c r="O17" s="54">
        <f t="shared" si="4"/>
        <v>2</v>
      </c>
      <c r="P17" s="85" t="s">
        <v>62</v>
      </c>
      <c r="Q17" s="86"/>
      <c r="R17" s="54">
        <f t="shared" si="5"/>
        <v>62</v>
      </c>
      <c r="S17" s="75" t="s">
        <v>61</v>
      </c>
      <c r="T17" s="76"/>
      <c r="U17" s="54">
        <f t="shared" si="6"/>
        <v>13</v>
      </c>
      <c r="V17" s="75"/>
      <c r="W17" s="76"/>
      <c r="X17" s="54">
        <f t="shared" si="7"/>
        <v>0</v>
      </c>
      <c r="Y17" s="75"/>
      <c r="Z17" s="76"/>
      <c r="AA17" s="54">
        <f t="shared" si="8"/>
        <v>0</v>
      </c>
      <c r="AB17" s="75"/>
      <c r="AC17" s="76"/>
      <c r="AD17" s="54">
        <f t="shared" si="9"/>
        <v>0</v>
      </c>
    </row>
    <row r="18" spans="1:30" x14ac:dyDescent="0.35">
      <c r="A18" s="75"/>
      <c r="B18" s="76"/>
      <c r="C18" s="54">
        <f t="shared" si="0"/>
        <v>0</v>
      </c>
      <c r="D18" s="85" t="s">
        <v>65</v>
      </c>
      <c r="E18" s="86"/>
      <c r="F18" s="54">
        <f t="shared" si="1"/>
        <v>8</v>
      </c>
      <c r="G18" s="85" t="s">
        <v>66</v>
      </c>
      <c r="H18" s="86"/>
      <c r="I18" s="54">
        <f t="shared" si="2"/>
        <v>4</v>
      </c>
      <c r="J18" s="85" t="s">
        <v>68</v>
      </c>
      <c r="K18" s="86"/>
      <c r="L18" s="54">
        <f t="shared" si="3"/>
        <v>18</v>
      </c>
      <c r="M18" s="75"/>
      <c r="N18" s="76"/>
      <c r="O18" s="54">
        <f t="shared" si="4"/>
        <v>0</v>
      </c>
      <c r="P18" s="75"/>
      <c r="Q18" s="76"/>
      <c r="R18" s="54">
        <f t="shared" si="5"/>
        <v>0</v>
      </c>
      <c r="S18" s="75" t="s">
        <v>69</v>
      </c>
      <c r="T18" s="76"/>
      <c r="U18" s="54">
        <f t="shared" si="6"/>
        <v>0.5</v>
      </c>
      <c r="V18" s="75"/>
      <c r="W18" s="76"/>
      <c r="X18" s="54">
        <f t="shared" si="7"/>
        <v>0</v>
      </c>
      <c r="Y18" s="75"/>
      <c r="Z18" s="76"/>
      <c r="AA18" s="54">
        <f t="shared" si="8"/>
        <v>0</v>
      </c>
      <c r="AB18" s="75"/>
      <c r="AC18" s="76"/>
      <c r="AD18" s="54">
        <f t="shared" si="9"/>
        <v>0</v>
      </c>
    </row>
    <row r="19" spans="1:30" x14ac:dyDescent="0.35">
      <c r="A19" s="75"/>
      <c r="B19" s="76"/>
      <c r="C19" s="54">
        <f t="shared" si="0"/>
        <v>0</v>
      </c>
      <c r="D19" s="85" t="s">
        <v>69</v>
      </c>
      <c r="E19" s="86"/>
      <c r="F19" s="54">
        <f t="shared" si="1"/>
        <v>0.5</v>
      </c>
      <c r="G19" s="75"/>
      <c r="H19" s="76"/>
      <c r="I19" s="54">
        <f t="shared" si="2"/>
        <v>0</v>
      </c>
      <c r="J19" s="85" t="s">
        <v>70</v>
      </c>
      <c r="K19" s="86"/>
      <c r="L19" s="54">
        <f t="shared" si="3"/>
        <v>2</v>
      </c>
      <c r="M19" s="89" t="s">
        <v>66</v>
      </c>
      <c r="N19" s="76"/>
      <c r="O19" s="54">
        <f t="shared" si="4"/>
        <v>4</v>
      </c>
      <c r="P19" s="75"/>
      <c r="Q19" s="76"/>
      <c r="R19" s="54">
        <f t="shared" si="5"/>
        <v>0</v>
      </c>
      <c r="S19" s="75" t="s">
        <v>357</v>
      </c>
      <c r="T19" s="76"/>
      <c r="U19" s="54">
        <f t="shared" si="6"/>
        <v>7</v>
      </c>
      <c r="V19" s="75"/>
      <c r="W19" s="76"/>
      <c r="X19" s="54">
        <f t="shared" si="7"/>
        <v>0</v>
      </c>
      <c r="Y19" s="75"/>
      <c r="Z19" s="76"/>
      <c r="AA19" s="54">
        <f t="shared" si="8"/>
        <v>0</v>
      </c>
      <c r="AB19" s="75"/>
      <c r="AC19" s="76"/>
      <c r="AD19" s="54">
        <f t="shared" si="9"/>
        <v>0</v>
      </c>
    </row>
    <row r="20" spans="1:30" x14ac:dyDescent="0.35">
      <c r="A20" s="75"/>
      <c r="B20" s="76"/>
      <c r="C20" s="54">
        <f t="shared" si="0"/>
        <v>0</v>
      </c>
      <c r="D20" s="75"/>
      <c r="E20" s="76"/>
      <c r="F20" s="54">
        <f t="shared" si="1"/>
        <v>0</v>
      </c>
      <c r="G20" s="75"/>
      <c r="H20" s="76"/>
      <c r="I20" s="54">
        <f t="shared" si="2"/>
        <v>0</v>
      </c>
      <c r="J20" s="75" t="s">
        <v>73</v>
      </c>
      <c r="K20" s="76"/>
      <c r="L20" s="54">
        <f t="shared" si="3"/>
        <v>11.5</v>
      </c>
      <c r="M20" s="89" t="s">
        <v>61</v>
      </c>
      <c r="N20" s="76"/>
      <c r="O20" s="54">
        <f t="shared" si="4"/>
        <v>13</v>
      </c>
      <c r="P20" s="75"/>
      <c r="Q20" s="76"/>
      <c r="R20" s="54">
        <f t="shared" si="5"/>
        <v>0</v>
      </c>
      <c r="S20" s="75" t="s">
        <v>78</v>
      </c>
      <c r="T20" s="76"/>
      <c r="U20" s="54">
        <f t="shared" si="6"/>
        <v>17.5</v>
      </c>
      <c r="V20" s="75"/>
      <c r="W20" s="76"/>
      <c r="X20" s="54">
        <f t="shared" si="7"/>
        <v>0</v>
      </c>
      <c r="Y20" s="75"/>
      <c r="Z20" s="76"/>
      <c r="AA20" s="54">
        <f t="shared" si="8"/>
        <v>0</v>
      </c>
      <c r="AB20" s="75"/>
      <c r="AC20" s="76"/>
      <c r="AD20" s="54">
        <f t="shared" si="9"/>
        <v>0</v>
      </c>
    </row>
    <row r="21" spans="1:30" x14ac:dyDescent="0.35">
      <c r="A21" s="75"/>
      <c r="B21" s="76"/>
      <c r="C21" s="54">
        <f t="shared" si="0"/>
        <v>0</v>
      </c>
      <c r="D21" s="75"/>
      <c r="E21" s="76"/>
      <c r="F21" s="54">
        <f t="shared" si="1"/>
        <v>0</v>
      </c>
      <c r="G21" s="75"/>
      <c r="H21" s="76"/>
      <c r="I21" s="54">
        <f t="shared" si="2"/>
        <v>0</v>
      </c>
      <c r="J21" s="75"/>
      <c r="K21" s="76"/>
      <c r="L21" s="54">
        <f t="shared" si="3"/>
        <v>0</v>
      </c>
      <c r="M21" s="75"/>
      <c r="N21" s="76"/>
      <c r="O21" s="54">
        <f t="shared" si="4"/>
        <v>0</v>
      </c>
      <c r="P21" s="75"/>
      <c r="Q21" s="76"/>
      <c r="R21" s="54">
        <f t="shared" si="5"/>
        <v>0</v>
      </c>
      <c r="S21" s="75"/>
      <c r="T21" s="76"/>
      <c r="U21" s="54">
        <f t="shared" si="6"/>
        <v>0</v>
      </c>
      <c r="V21" s="75"/>
      <c r="W21" s="76"/>
      <c r="X21" s="54">
        <f t="shared" si="7"/>
        <v>0</v>
      </c>
      <c r="Y21" s="75"/>
      <c r="Z21" s="76"/>
      <c r="AA21" s="54">
        <f t="shared" si="8"/>
        <v>0</v>
      </c>
      <c r="AB21" s="75"/>
      <c r="AC21" s="76"/>
      <c r="AD21" s="54">
        <f t="shared" si="9"/>
        <v>0</v>
      </c>
    </row>
    <row r="22" spans="1:30" x14ac:dyDescent="0.35">
      <c r="A22" s="75"/>
      <c r="B22" s="76"/>
      <c r="C22" s="54">
        <f t="shared" si="0"/>
        <v>0</v>
      </c>
      <c r="D22" s="75"/>
      <c r="E22" s="76"/>
      <c r="F22" s="54">
        <f t="shared" si="1"/>
        <v>0</v>
      </c>
      <c r="G22" s="75"/>
      <c r="H22" s="76"/>
      <c r="I22" s="54">
        <f t="shared" si="2"/>
        <v>0</v>
      </c>
      <c r="J22" s="75"/>
      <c r="K22" s="76"/>
      <c r="L22" s="54">
        <f t="shared" si="3"/>
        <v>0</v>
      </c>
      <c r="M22" s="75"/>
      <c r="N22" s="76"/>
      <c r="O22" s="54">
        <f t="shared" si="4"/>
        <v>0</v>
      </c>
      <c r="P22" s="75"/>
      <c r="Q22" s="76"/>
      <c r="R22" s="54">
        <f t="shared" si="5"/>
        <v>0</v>
      </c>
      <c r="S22" s="75"/>
      <c r="T22" s="76"/>
      <c r="U22" s="54">
        <f t="shared" si="6"/>
        <v>0</v>
      </c>
      <c r="V22" s="75"/>
      <c r="W22" s="76"/>
      <c r="X22" s="54">
        <f t="shared" si="7"/>
        <v>0</v>
      </c>
      <c r="Y22" s="75"/>
      <c r="Z22" s="76"/>
      <c r="AA22" s="54">
        <f t="shared" si="8"/>
        <v>0</v>
      </c>
      <c r="AB22" s="75"/>
      <c r="AC22" s="76"/>
      <c r="AD22" s="54">
        <f t="shared" si="9"/>
        <v>0</v>
      </c>
    </row>
    <row r="23" spans="1:30" x14ac:dyDescent="0.35">
      <c r="A23" s="75"/>
      <c r="B23" s="76"/>
      <c r="C23" s="54">
        <f t="shared" si="0"/>
        <v>0</v>
      </c>
      <c r="D23" s="75"/>
      <c r="E23" s="76"/>
      <c r="F23" s="54">
        <f t="shared" si="1"/>
        <v>0</v>
      </c>
      <c r="G23" s="75"/>
      <c r="H23" s="76"/>
      <c r="I23" s="54">
        <f t="shared" si="2"/>
        <v>0</v>
      </c>
      <c r="J23" s="75"/>
      <c r="K23" s="76"/>
      <c r="L23" s="54">
        <f t="shared" si="3"/>
        <v>0</v>
      </c>
      <c r="M23" s="75"/>
      <c r="N23" s="76"/>
      <c r="O23" s="54">
        <f t="shared" si="4"/>
        <v>0</v>
      </c>
      <c r="P23" s="85" t="s">
        <v>85</v>
      </c>
      <c r="Q23" s="86"/>
      <c r="R23" s="54">
        <f t="shared" si="5"/>
        <v>20</v>
      </c>
      <c r="S23" s="75"/>
      <c r="T23" s="76"/>
      <c r="U23" s="54">
        <f t="shared" si="6"/>
        <v>0</v>
      </c>
      <c r="V23" s="75"/>
      <c r="W23" s="76"/>
      <c r="X23" s="54">
        <f t="shared" si="7"/>
        <v>0</v>
      </c>
      <c r="Y23" s="75"/>
      <c r="Z23" s="76"/>
      <c r="AA23" s="54">
        <f t="shared" si="8"/>
        <v>0</v>
      </c>
      <c r="AB23" s="75"/>
      <c r="AC23" s="76"/>
      <c r="AD23" s="54">
        <f t="shared" si="9"/>
        <v>0</v>
      </c>
    </row>
    <row r="24" spans="1:30" x14ac:dyDescent="0.35">
      <c r="A24" s="75"/>
      <c r="B24" s="76"/>
      <c r="C24" s="54">
        <f t="shared" si="0"/>
        <v>0</v>
      </c>
      <c r="D24" s="75"/>
      <c r="E24" s="76"/>
      <c r="F24" s="54">
        <f t="shared" si="1"/>
        <v>0</v>
      </c>
      <c r="G24" s="75"/>
      <c r="H24" s="76"/>
      <c r="I24" s="54">
        <f t="shared" si="2"/>
        <v>0</v>
      </c>
      <c r="J24" s="75"/>
      <c r="K24" s="76"/>
      <c r="L24" s="54">
        <f t="shared" si="3"/>
        <v>0</v>
      </c>
      <c r="M24" s="75"/>
      <c r="N24" s="76"/>
      <c r="O24" s="54">
        <f t="shared" si="4"/>
        <v>0</v>
      </c>
      <c r="P24" s="85" t="s">
        <v>89</v>
      </c>
      <c r="Q24" s="86"/>
      <c r="R24" s="54">
        <f t="shared" si="5"/>
        <v>2</v>
      </c>
      <c r="S24" s="75"/>
      <c r="T24" s="76"/>
      <c r="U24" s="54">
        <f t="shared" si="6"/>
        <v>0</v>
      </c>
      <c r="V24" s="75"/>
      <c r="W24" s="76"/>
      <c r="X24" s="54">
        <f t="shared" si="7"/>
        <v>0</v>
      </c>
      <c r="Y24" s="75"/>
      <c r="Z24" s="76"/>
      <c r="AA24" s="54">
        <f t="shared" si="8"/>
        <v>0</v>
      </c>
      <c r="AB24" s="75"/>
      <c r="AC24" s="76"/>
      <c r="AD24" s="54">
        <f t="shared" si="9"/>
        <v>0</v>
      </c>
    </row>
    <row r="25" spans="1:30" x14ac:dyDescent="0.35">
      <c r="A25" s="75"/>
      <c r="B25" s="76"/>
      <c r="C25" s="54">
        <f t="shared" si="0"/>
        <v>0</v>
      </c>
      <c r="D25" s="75"/>
      <c r="E25" s="76"/>
      <c r="F25" s="54">
        <f t="shared" si="1"/>
        <v>0</v>
      </c>
      <c r="G25" s="75"/>
      <c r="H25" s="76"/>
      <c r="I25" s="54">
        <f t="shared" si="2"/>
        <v>0</v>
      </c>
      <c r="J25" s="75"/>
      <c r="K25" s="76"/>
      <c r="L25" s="54">
        <f t="shared" si="3"/>
        <v>0</v>
      </c>
      <c r="M25" s="75"/>
      <c r="N25" s="76"/>
      <c r="O25" s="54">
        <f t="shared" si="4"/>
        <v>0</v>
      </c>
      <c r="P25" s="85" t="s">
        <v>93</v>
      </c>
      <c r="Q25" s="86"/>
      <c r="R25" s="54">
        <f t="shared" si="5"/>
        <v>6.5</v>
      </c>
      <c r="S25" s="75"/>
      <c r="T25" s="76"/>
      <c r="U25" s="54">
        <f t="shared" si="6"/>
        <v>0</v>
      </c>
      <c r="V25" s="75"/>
      <c r="W25" s="76"/>
      <c r="X25" s="54">
        <f t="shared" si="7"/>
        <v>0</v>
      </c>
      <c r="Y25" s="75"/>
      <c r="Z25" s="76"/>
      <c r="AA25" s="54">
        <f t="shared" si="8"/>
        <v>0</v>
      </c>
      <c r="AB25" s="75"/>
      <c r="AC25" s="76"/>
      <c r="AD25" s="54">
        <f t="shared" si="9"/>
        <v>0</v>
      </c>
    </row>
    <row r="26" spans="1:30" x14ac:dyDescent="0.35">
      <c r="A26" s="75"/>
      <c r="B26" s="76"/>
      <c r="C26" s="54">
        <f t="shared" si="0"/>
        <v>0</v>
      </c>
      <c r="D26" s="75"/>
      <c r="E26" s="76"/>
      <c r="F26" s="54">
        <f t="shared" si="1"/>
        <v>0</v>
      </c>
      <c r="G26" s="75"/>
      <c r="H26" s="76"/>
      <c r="I26" s="54">
        <f t="shared" si="2"/>
        <v>0</v>
      </c>
      <c r="J26" s="75"/>
      <c r="K26" s="76"/>
      <c r="L26" s="54">
        <f t="shared" si="3"/>
        <v>0</v>
      </c>
      <c r="M26" s="75"/>
      <c r="N26" s="76"/>
      <c r="O26" s="54">
        <f t="shared" si="4"/>
        <v>0</v>
      </c>
      <c r="P26" s="75"/>
      <c r="Q26" s="76"/>
      <c r="R26" s="54">
        <f t="shared" si="5"/>
        <v>0</v>
      </c>
      <c r="S26" s="75"/>
      <c r="T26" s="76"/>
      <c r="U26" s="54">
        <f t="shared" si="6"/>
        <v>0</v>
      </c>
      <c r="V26" s="75"/>
      <c r="W26" s="76"/>
      <c r="X26" s="54">
        <f t="shared" si="7"/>
        <v>0</v>
      </c>
      <c r="Y26" s="75"/>
      <c r="Z26" s="76"/>
      <c r="AA26" s="54">
        <f t="shared" si="8"/>
        <v>0</v>
      </c>
      <c r="AB26" s="75"/>
      <c r="AC26" s="76"/>
      <c r="AD26" s="54">
        <f t="shared" si="9"/>
        <v>0</v>
      </c>
    </row>
    <row r="27" spans="1:30" x14ac:dyDescent="0.35">
      <c r="A27" s="75"/>
      <c r="B27" s="76"/>
      <c r="C27" s="54">
        <f t="shared" si="0"/>
        <v>0</v>
      </c>
      <c r="D27" s="75"/>
      <c r="E27" s="76"/>
      <c r="F27" s="54">
        <f t="shared" si="1"/>
        <v>0</v>
      </c>
      <c r="G27" s="75" t="s">
        <v>78</v>
      </c>
      <c r="H27" s="76"/>
      <c r="I27" s="54">
        <f t="shared" si="2"/>
        <v>17.5</v>
      </c>
      <c r="J27" s="75"/>
      <c r="K27" s="76"/>
      <c r="L27" s="54">
        <f t="shared" si="3"/>
        <v>0</v>
      </c>
      <c r="M27" s="75"/>
      <c r="N27" s="76"/>
      <c r="O27" s="54">
        <f t="shared" si="4"/>
        <v>0</v>
      </c>
      <c r="P27" s="75"/>
      <c r="Q27" s="76"/>
      <c r="R27" s="54">
        <f t="shared" si="5"/>
        <v>0</v>
      </c>
      <c r="S27" s="75"/>
      <c r="T27" s="76"/>
      <c r="U27" s="54">
        <f t="shared" si="6"/>
        <v>0</v>
      </c>
      <c r="V27" s="75"/>
      <c r="W27" s="76"/>
      <c r="X27" s="54">
        <f t="shared" si="7"/>
        <v>0</v>
      </c>
      <c r="Y27" s="75"/>
      <c r="Z27" s="76"/>
      <c r="AA27" s="54">
        <f t="shared" si="8"/>
        <v>0</v>
      </c>
      <c r="AB27" s="75"/>
      <c r="AC27" s="76"/>
      <c r="AD27" s="54">
        <f t="shared" si="9"/>
        <v>0</v>
      </c>
    </row>
    <row r="28" spans="1:30" x14ac:dyDescent="0.35">
      <c r="A28" s="75"/>
      <c r="B28" s="76"/>
      <c r="C28" s="54">
        <f t="shared" si="0"/>
        <v>0</v>
      </c>
      <c r="D28" s="75"/>
      <c r="E28" s="76"/>
      <c r="F28" s="54">
        <f t="shared" si="1"/>
        <v>0</v>
      </c>
      <c r="G28" s="75" t="s">
        <v>77</v>
      </c>
      <c r="H28" s="76"/>
      <c r="I28" s="54">
        <f t="shared" si="2"/>
        <v>20</v>
      </c>
      <c r="J28" s="75"/>
      <c r="K28" s="76"/>
      <c r="L28" s="54">
        <f t="shared" si="3"/>
        <v>0</v>
      </c>
      <c r="M28" s="75"/>
      <c r="N28" s="76"/>
      <c r="O28" s="54">
        <f t="shared" si="4"/>
        <v>0</v>
      </c>
      <c r="P28" s="75"/>
      <c r="Q28" s="76"/>
      <c r="R28" s="54">
        <f t="shared" si="5"/>
        <v>0</v>
      </c>
      <c r="S28" s="75"/>
      <c r="T28" s="76"/>
      <c r="U28" s="54">
        <f t="shared" si="6"/>
        <v>0</v>
      </c>
      <c r="V28" s="75"/>
      <c r="W28" s="76"/>
      <c r="X28" s="54">
        <f t="shared" si="7"/>
        <v>0</v>
      </c>
      <c r="Y28" s="75"/>
      <c r="Z28" s="76"/>
      <c r="AA28" s="54">
        <f t="shared" si="8"/>
        <v>0</v>
      </c>
      <c r="AB28" s="75"/>
      <c r="AC28" s="76"/>
      <c r="AD28" s="54">
        <f t="shared" si="9"/>
        <v>0</v>
      </c>
    </row>
    <row r="29" spans="1:30" x14ac:dyDescent="0.35">
      <c r="A29" s="7" t="s">
        <v>78</v>
      </c>
      <c r="C29" s="54">
        <f t="shared" si="0"/>
        <v>17.5</v>
      </c>
      <c r="D29" s="75"/>
      <c r="E29" s="76"/>
      <c r="F29" s="54">
        <f t="shared" si="1"/>
        <v>0</v>
      </c>
      <c r="G29" s="75"/>
      <c r="H29" s="76"/>
      <c r="I29" s="54">
        <f t="shared" si="2"/>
        <v>0</v>
      </c>
      <c r="J29" s="75"/>
      <c r="K29" s="76"/>
      <c r="L29" s="54">
        <f t="shared" si="3"/>
        <v>0</v>
      </c>
      <c r="M29" s="75"/>
      <c r="N29" s="76"/>
      <c r="O29" s="54">
        <f t="shared" si="4"/>
        <v>0</v>
      </c>
      <c r="P29" s="75"/>
      <c r="Q29" s="76"/>
      <c r="R29" s="54">
        <f t="shared" si="5"/>
        <v>0</v>
      </c>
      <c r="S29" s="75"/>
      <c r="T29" s="76"/>
      <c r="U29" s="54">
        <f t="shared" si="6"/>
        <v>0</v>
      </c>
      <c r="V29" s="75"/>
      <c r="W29" s="76"/>
      <c r="X29" s="54">
        <f t="shared" si="7"/>
        <v>0</v>
      </c>
      <c r="Y29" s="75"/>
      <c r="Z29" s="76"/>
      <c r="AA29" s="54">
        <f t="shared" si="8"/>
        <v>0</v>
      </c>
      <c r="AB29" s="75"/>
      <c r="AC29" s="76"/>
      <c r="AD29" s="54">
        <f t="shared" si="9"/>
        <v>0</v>
      </c>
    </row>
    <row r="30" spans="1:30" x14ac:dyDescent="0.35">
      <c r="A30" s="85" t="s">
        <v>77</v>
      </c>
      <c r="B30" s="86"/>
      <c r="C30" s="54">
        <f t="shared" si="0"/>
        <v>20</v>
      </c>
      <c r="D30" s="75"/>
      <c r="E30" s="76"/>
      <c r="F30" s="54">
        <f t="shared" si="1"/>
        <v>0</v>
      </c>
      <c r="G30" s="75" t="s">
        <v>88</v>
      </c>
      <c r="H30" s="76"/>
      <c r="I30" s="54">
        <f t="shared" si="2"/>
        <v>5</v>
      </c>
      <c r="J30" s="75"/>
      <c r="K30" s="76"/>
      <c r="L30" s="54">
        <f t="shared" si="3"/>
        <v>0</v>
      </c>
      <c r="M30" s="85" t="s">
        <v>83</v>
      </c>
      <c r="N30" s="86"/>
      <c r="O30" s="54">
        <f t="shared" si="4"/>
        <v>5</v>
      </c>
      <c r="P30" s="75"/>
      <c r="Q30" s="76"/>
      <c r="R30" s="54">
        <f t="shared" si="5"/>
        <v>0</v>
      </c>
      <c r="S30" s="75"/>
      <c r="T30" s="76"/>
      <c r="U30" s="54">
        <f t="shared" si="6"/>
        <v>0</v>
      </c>
      <c r="V30" s="75"/>
      <c r="W30" s="76"/>
      <c r="X30" s="54">
        <f t="shared" si="7"/>
        <v>0</v>
      </c>
      <c r="Y30" s="75"/>
      <c r="Z30" s="76"/>
      <c r="AA30" s="54">
        <f t="shared" si="8"/>
        <v>0</v>
      </c>
      <c r="AB30" s="75"/>
      <c r="AC30" s="76"/>
      <c r="AD30" s="54">
        <f t="shared" si="9"/>
        <v>0</v>
      </c>
    </row>
    <row r="31" spans="1:30" x14ac:dyDescent="0.35">
      <c r="A31" s="85" t="s">
        <v>82</v>
      </c>
      <c r="B31" s="86"/>
      <c r="C31" s="54">
        <f t="shared" si="0"/>
        <v>2</v>
      </c>
      <c r="D31" s="75" t="s">
        <v>78</v>
      </c>
      <c r="E31" s="76"/>
      <c r="F31" s="54">
        <f t="shared" si="1"/>
        <v>17.5</v>
      </c>
      <c r="G31" s="75" t="s">
        <v>91</v>
      </c>
      <c r="H31" s="76"/>
      <c r="I31" s="54">
        <f t="shared" si="2"/>
        <v>12.5</v>
      </c>
      <c r="J31" s="85" t="s">
        <v>86</v>
      </c>
      <c r="K31" s="86"/>
      <c r="L31" s="54">
        <f t="shared" si="3"/>
        <v>21</v>
      </c>
      <c r="M31" s="85" t="s">
        <v>87</v>
      </c>
      <c r="N31" s="86"/>
      <c r="O31" s="54">
        <f t="shared" si="4"/>
        <v>12</v>
      </c>
      <c r="P31" s="75"/>
      <c r="Q31" s="76"/>
      <c r="R31" s="54">
        <f t="shared" si="5"/>
        <v>0</v>
      </c>
      <c r="S31" s="75"/>
      <c r="T31" s="76"/>
      <c r="U31" s="54">
        <f t="shared" si="6"/>
        <v>0</v>
      </c>
      <c r="V31" s="75"/>
      <c r="W31" s="76"/>
      <c r="X31" s="54">
        <f t="shared" si="7"/>
        <v>0</v>
      </c>
      <c r="Y31" s="75"/>
      <c r="Z31" s="76"/>
      <c r="AA31" s="54">
        <f t="shared" si="8"/>
        <v>0</v>
      </c>
      <c r="AB31" s="75"/>
      <c r="AC31" s="76"/>
      <c r="AD31" s="54">
        <f t="shared" si="9"/>
        <v>0</v>
      </c>
    </row>
    <row r="32" spans="1:30" x14ac:dyDescent="0.35">
      <c r="A32" s="85" t="s">
        <v>88</v>
      </c>
      <c r="B32" s="86"/>
      <c r="C32" s="54">
        <f t="shared" si="0"/>
        <v>5</v>
      </c>
      <c r="D32" s="75" t="s">
        <v>77</v>
      </c>
      <c r="E32" s="76"/>
      <c r="F32" s="54">
        <f t="shared" si="1"/>
        <v>20</v>
      </c>
      <c r="G32" s="75"/>
      <c r="H32" s="76"/>
      <c r="I32" s="54">
        <f t="shared" si="2"/>
        <v>0</v>
      </c>
      <c r="J32" s="85" t="s">
        <v>88</v>
      </c>
      <c r="K32" s="86"/>
      <c r="L32" s="54">
        <f t="shared" si="3"/>
        <v>5</v>
      </c>
      <c r="M32" s="85" t="s">
        <v>90</v>
      </c>
      <c r="N32" s="86"/>
      <c r="O32" s="54">
        <f t="shared" si="4"/>
        <v>21.5</v>
      </c>
      <c r="P32" s="75"/>
      <c r="Q32" s="76"/>
      <c r="R32" s="54">
        <f t="shared" si="5"/>
        <v>0</v>
      </c>
      <c r="S32" s="75"/>
      <c r="T32" s="76"/>
      <c r="U32" s="54">
        <f t="shared" si="6"/>
        <v>0</v>
      </c>
      <c r="V32" s="75"/>
      <c r="W32" s="76"/>
      <c r="X32" s="54">
        <f t="shared" si="7"/>
        <v>0</v>
      </c>
      <c r="Y32" s="75"/>
      <c r="Z32" s="76"/>
      <c r="AA32" s="54">
        <f t="shared" si="8"/>
        <v>0</v>
      </c>
      <c r="AB32" s="75"/>
      <c r="AC32" s="76"/>
      <c r="AD32" s="54">
        <f t="shared" si="9"/>
        <v>0</v>
      </c>
    </row>
    <row r="33" spans="1:30" x14ac:dyDescent="0.35">
      <c r="A33" s="85" t="s">
        <v>91</v>
      </c>
      <c r="B33" s="86"/>
      <c r="C33" s="54">
        <f t="shared" si="0"/>
        <v>12.5</v>
      </c>
      <c r="D33" s="85" t="s">
        <v>91</v>
      </c>
      <c r="E33" s="86"/>
      <c r="F33" s="54">
        <f t="shared" si="1"/>
        <v>12.5</v>
      </c>
      <c r="G33" s="75"/>
      <c r="H33" s="76"/>
      <c r="I33" s="54">
        <f t="shared" si="2"/>
        <v>0</v>
      </c>
      <c r="J33" s="85" t="s">
        <v>91</v>
      </c>
      <c r="K33" s="86"/>
      <c r="L33" s="54">
        <f t="shared" si="3"/>
        <v>12.5</v>
      </c>
      <c r="M33" s="85" t="s">
        <v>94</v>
      </c>
      <c r="N33" s="86"/>
      <c r="O33" s="54">
        <f t="shared" si="4"/>
        <v>17.5</v>
      </c>
      <c r="P33" s="75"/>
      <c r="Q33" s="76"/>
      <c r="R33" s="54">
        <f t="shared" si="5"/>
        <v>0</v>
      </c>
      <c r="S33" s="75" t="s">
        <v>77</v>
      </c>
      <c r="T33" s="76"/>
      <c r="U33" s="54">
        <f t="shared" si="6"/>
        <v>20</v>
      </c>
      <c r="V33" s="75"/>
      <c r="W33" s="76"/>
      <c r="X33" s="54">
        <f t="shared" si="7"/>
        <v>0</v>
      </c>
      <c r="Y33" s="75"/>
      <c r="Z33" s="76"/>
      <c r="AA33" s="54">
        <f t="shared" si="8"/>
        <v>0</v>
      </c>
      <c r="AB33" s="75"/>
      <c r="AC33" s="76"/>
      <c r="AD33" s="54">
        <f t="shared" si="9"/>
        <v>0</v>
      </c>
    </row>
    <row r="34" spans="1:30" ht="15" thickBot="1" x14ac:dyDescent="0.4">
      <c r="A34" s="83"/>
      <c r="B34" s="84"/>
      <c r="C34" s="55">
        <f t="shared" si="0"/>
        <v>0</v>
      </c>
      <c r="D34" s="83"/>
      <c r="E34" s="84"/>
      <c r="F34" s="55">
        <f t="shared" si="1"/>
        <v>0</v>
      </c>
      <c r="G34" s="83"/>
      <c r="H34" s="84"/>
      <c r="I34" s="55">
        <f t="shared" si="2"/>
        <v>0</v>
      </c>
      <c r="J34" s="83"/>
      <c r="K34" s="84"/>
      <c r="L34" s="55">
        <f t="shared" si="3"/>
        <v>0</v>
      </c>
      <c r="M34" s="83"/>
      <c r="N34" s="84"/>
      <c r="O34" s="55">
        <f t="shared" si="4"/>
        <v>0</v>
      </c>
      <c r="P34" s="83"/>
      <c r="Q34" s="84"/>
      <c r="R34" s="55">
        <f t="shared" si="5"/>
        <v>0</v>
      </c>
      <c r="S34" s="83" t="s">
        <v>91</v>
      </c>
      <c r="T34" s="84"/>
      <c r="U34" s="55">
        <f t="shared" si="6"/>
        <v>12.5</v>
      </c>
      <c r="V34" s="83"/>
      <c r="W34" s="84"/>
      <c r="X34" s="55">
        <f t="shared" si="7"/>
        <v>0</v>
      </c>
      <c r="Y34" s="83"/>
      <c r="Z34" s="84"/>
      <c r="AA34" s="55">
        <f t="shared" si="8"/>
        <v>0</v>
      </c>
      <c r="AB34" s="83"/>
      <c r="AC34" s="84"/>
      <c r="AD34" s="55">
        <f t="shared" si="9"/>
        <v>0</v>
      </c>
    </row>
    <row r="35" spans="1:30" ht="15" thickBot="1" x14ac:dyDescent="0.4">
      <c r="A35" s="46"/>
      <c r="B35" s="49" t="s">
        <v>326</v>
      </c>
      <c r="C35" s="50">
        <f>SUM(C15:C34)</f>
        <v>153.12</v>
      </c>
      <c r="D35" s="46"/>
      <c r="E35" s="49" t="s">
        <v>326</v>
      </c>
      <c r="F35" s="50">
        <f>SUM(F15:F34)</f>
        <v>147.30000000000001</v>
      </c>
      <c r="G35" s="46"/>
      <c r="H35" s="49" t="s">
        <v>326</v>
      </c>
      <c r="I35" s="50">
        <f>SUM(I15:I34)</f>
        <v>147.80000000000001</v>
      </c>
      <c r="J35" s="46"/>
      <c r="K35" s="49" t="s">
        <v>326</v>
      </c>
      <c r="L35" s="50">
        <f>SUM(L15:L34)</f>
        <v>145.80000000000001</v>
      </c>
      <c r="M35" s="46"/>
      <c r="N35" s="49" t="s">
        <v>326</v>
      </c>
      <c r="O35" s="50">
        <f>SUM(O15:O34)</f>
        <v>148.80000000000001</v>
      </c>
      <c r="P35" s="46"/>
      <c r="Q35" s="49" t="s">
        <v>326</v>
      </c>
      <c r="R35" s="50">
        <f>SUM(R15:R34)</f>
        <v>174.3</v>
      </c>
      <c r="S35" s="46"/>
      <c r="T35" s="49" t="s">
        <v>326</v>
      </c>
      <c r="U35" s="50">
        <f>SUM(U15:U34)</f>
        <v>146.30000000000001</v>
      </c>
      <c r="V35" s="46"/>
      <c r="W35" s="49" t="s">
        <v>326</v>
      </c>
      <c r="X35" s="48">
        <f>SUM(X15:X34)</f>
        <v>0</v>
      </c>
      <c r="Y35" s="46"/>
      <c r="Z35" s="49" t="s">
        <v>326</v>
      </c>
      <c r="AA35" s="50">
        <f>SUM(AA15:AA34)</f>
        <v>0</v>
      </c>
      <c r="AB35" s="46"/>
      <c r="AC35" s="49" t="s">
        <v>326</v>
      </c>
      <c r="AD35" s="50">
        <f>SUM(AD15:AD34)</f>
        <v>0</v>
      </c>
    </row>
    <row r="36" spans="1:30" ht="14.5" customHeight="1" x14ac:dyDescent="0.35">
      <c r="A36" s="43" t="s">
        <v>313</v>
      </c>
      <c r="B36" s="90" t="s">
        <v>352</v>
      </c>
      <c r="C36" s="91"/>
      <c r="D36" s="43" t="s">
        <v>313</v>
      </c>
      <c r="E36" s="90" t="s">
        <v>353</v>
      </c>
      <c r="F36" s="91"/>
      <c r="G36" s="43" t="s">
        <v>313</v>
      </c>
      <c r="H36" s="90" t="s">
        <v>100</v>
      </c>
      <c r="I36" s="91"/>
      <c r="J36" s="43" t="s">
        <v>313</v>
      </c>
      <c r="K36" s="77"/>
      <c r="L36" s="78"/>
      <c r="M36" s="43" t="s">
        <v>313</v>
      </c>
      <c r="N36" s="90" t="s">
        <v>306</v>
      </c>
      <c r="O36" s="91"/>
      <c r="P36" s="43" t="s">
        <v>313</v>
      </c>
      <c r="Q36" s="77" t="s">
        <v>342</v>
      </c>
      <c r="R36" s="78"/>
      <c r="S36" s="43" t="s">
        <v>313</v>
      </c>
      <c r="T36" s="77"/>
      <c r="U36" s="78"/>
      <c r="V36" s="43" t="s">
        <v>313</v>
      </c>
      <c r="W36" s="77"/>
      <c r="X36" s="78"/>
      <c r="Y36" s="43" t="s">
        <v>313</v>
      </c>
      <c r="Z36" s="77"/>
      <c r="AA36" s="78"/>
      <c r="AB36" s="43" t="s">
        <v>313</v>
      </c>
      <c r="AC36" s="77"/>
      <c r="AD36" s="78"/>
    </row>
    <row r="37" spans="1:30" x14ac:dyDescent="0.35">
      <c r="B37" s="79"/>
      <c r="C37" s="92"/>
      <c r="E37" s="79"/>
      <c r="F37" s="92"/>
      <c r="G37"/>
      <c r="H37" s="79"/>
      <c r="I37" s="92"/>
      <c r="J37"/>
      <c r="K37" s="79"/>
      <c r="L37" s="80"/>
      <c r="M37"/>
      <c r="N37" s="79"/>
      <c r="O37" s="92"/>
      <c r="P37"/>
      <c r="Q37" s="79"/>
      <c r="R37" s="80"/>
      <c r="S37"/>
      <c r="T37" s="79"/>
      <c r="U37" s="80"/>
      <c r="V37"/>
      <c r="W37" s="79"/>
      <c r="X37" s="80"/>
      <c r="Y37"/>
      <c r="Z37" s="79"/>
      <c r="AA37" s="80"/>
      <c r="AB37"/>
      <c r="AC37" s="79"/>
      <c r="AD37" s="80"/>
    </row>
    <row r="38" spans="1:30" x14ac:dyDescent="0.35">
      <c r="A38" s="71" t="s">
        <v>343</v>
      </c>
      <c r="B38" s="79"/>
      <c r="C38" s="92"/>
      <c r="D38" s="71" t="s">
        <v>343</v>
      </c>
      <c r="E38" s="79"/>
      <c r="F38" s="92"/>
      <c r="G38" s="71" t="s">
        <v>343</v>
      </c>
      <c r="H38" s="79"/>
      <c r="I38" s="92"/>
      <c r="J38" s="71" t="s">
        <v>343</v>
      </c>
      <c r="K38" s="79"/>
      <c r="L38" s="80"/>
      <c r="M38"/>
      <c r="N38" s="79"/>
      <c r="O38" s="92"/>
      <c r="P38"/>
      <c r="Q38" s="79"/>
      <c r="R38" s="80"/>
      <c r="S38"/>
      <c r="T38" s="79"/>
      <c r="U38" s="80"/>
      <c r="V38"/>
      <c r="W38" s="79"/>
      <c r="X38" s="80"/>
      <c r="Y38"/>
      <c r="Z38" s="79"/>
      <c r="AA38" s="80"/>
      <c r="AB38"/>
      <c r="AC38" s="79"/>
      <c r="AD38" s="80"/>
    </row>
    <row r="39" spans="1:30" ht="15" thickBot="1" x14ac:dyDescent="0.4">
      <c r="A39" s="70">
        <v>15000</v>
      </c>
      <c r="B39" s="93"/>
      <c r="C39" s="94"/>
      <c r="D39" s="70">
        <v>15000</v>
      </c>
      <c r="E39" s="93"/>
      <c r="F39" s="94"/>
      <c r="G39" s="70">
        <v>15000</v>
      </c>
      <c r="H39" s="93"/>
      <c r="I39" s="94"/>
      <c r="J39" s="70">
        <v>15000</v>
      </c>
      <c r="K39" s="81"/>
      <c r="L39" s="82"/>
      <c r="M39" s="39"/>
      <c r="N39" s="93"/>
      <c r="O39" s="94"/>
      <c r="P39" s="39"/>
      <c r="Q39" s="81"/>
      <c r="R39" s="82"/>
      <c r="S39" s="39"/>
      <c r="T39" s="81"/>
      <c r="U39" s="82"/>
      <c r="V39" s="39"/>
      <c r="W39" s="81"/>
      <c r="X39" s="82"/>
      <c r="Y39" s="39"/>
      <c r="Z39" s="81"/>
      <c r="AA39" s="82"/>
      <c r="AB39" s="39"/>
      <c r="AC39" s="81"/>
      <c r="AD39" s="82"/>
    </row>
    <row r="40" spans="1:30" x14ac:dyDescent="0.35">
      <c r="A40" s="44" t="s">
        <v>312</v>
      </c>
      <c r="B40" t="s">
        <v>317</v>
      </c>
      <c r="D40" s="44" t="s">
        <v>312</v>
      </c>
      <c r="E40" t="s">
        <v>317</v>
      </c>
      <c r="G40" s="44" t="s">
        <v>312</v>
      </c>
      <c r="H40" t="s">
        <v>317</v>
      </c>
      <c r="I40"/>
      <c r="J40" s="44" t="s">
        <v>312</v>
      </c>
      <c r="K40" t="s">
        <v>311</v>
      </c>
      <c r="L40"/>
      <c r="M40" s="44" t="s">
        <v>312</v>
      </c>
      <c r="N40" t="s">
        <v>311</v>
      </c>
      <c r="O40"/>
      <c r="P40" s="44" t="s">
        <v>312</v>
      </c>
      <c r="Q40" t="s">
        <v>311</v>
      </c>
      <c r="R40"/>
      <c r="S40" s="44" t="s">
        <v>312</v>
      </c>
      <c r="T40" t="s">
        <v>317</v>
      </c>
      <c r="U40"/>
      <c r="V40" s="44" t="s">
        <v>312</v>
      </c>
      <c r="W40" t="s">
        <v>311</v>
      </c>
      <c r="X40"/>
      <c r="Y40" s="44" t="s">
        <v>312</v>
      </c>
      <c r="Z40" t="s">
        <v>311</v>
      </c>
      <c r="AA40"/>
      <c r="AB40" s="44" t="s">
        <v>312</v>
      </c>
      <c r="AC40" t="s">
        <v>311</v>
      </c>
      <c r="AD40"/>
    </row>
    <row r="41" spans="1:30" x14ac:dyDescent="0.35">
      <c r="A41" s="45" t="s">
        <v>101</v>
      </c>
      <c r="C41" s="40"/>
      <c r="D41" s="45" t="s">
        <v>101</v>
      </c>
      <c r="F41" s="40"/>
      <c r="G41" s="45" t="s">
        <v>101</v>
      </c>
      <c r="I41" s="40"/>
      <c r="J41" s="45" t="s">
        <v>101</v>
      </c>
      <c r="L41" s="40"/>
      <c r="M41" s="45" t="s">
        <v>101</v>
      </c>
      <c r="O41" s="40"/>
      <c r="P41" s="45" t="s">
        <v>101</v>
      </c>
      <c r="R41" s="40"/>
      <c r="S41" s="45" t="s">
        <v>101</v>
      </c>
      <c r="U41" s="40"/>
      <c r="V41" s="45" t="s">
        <v>101</v>
      </c>
      <c r="X41" s="40"/>
      <c r="Y41" s="45" t="s">
        <v>101</v>
      </c>
      <c r="AA41" s="40"/>
      <c r="AB41" s="45" t="s">
        <v>101</v>
      </c>
      <c r="AD41" s="40"/>
    </row>
    <row r="42" spans="1:30" x14ac:dyDescent="0.35">
      <c r="A42" s="38"/>
      <c r="C42" s="40"/>
      <c r="D42" s="38"/>
      <c r="F42" s="40"/>
      <c r="G42" s="38"/>
      <c r="I42" s="40"/>
      <c r="J42" s="38"/>
      <c r="L42" s="40"/>
      <c r="M42" s="38"/>
      <c r="O42" s="40"/>
      <c r="P42" s="38"/>
      <c r="R42" s="40"/>
      <c r="S42" s="38"/>
      <c r="U42" s="40"/>
      <c r="V42" s="38"/>
      <c r="X42" s="40"/>
      <c r="Y42" s="38"/>
      <c r="AA42" s="40"/>
      <c r="AB42" s="38"/>
      <c r="AD42" s="40"/>
    </row>
    <row r="43" spans="1:30" x14ac:dyDescent="0.35">
      <c r="A43" s="38"/>
      <c r="C43" s="40"/>
      <c r="D43" s="38"/>
      <c r="F43" s="40"/>
      <c r="G43" s="38"/>
      <c r="I43" s="40"/>
      <c r="J43" s="38"/>
      <c r="L43" s="40"/>
      <c r="M43" s="38"/>
      <c r="O43" s="40"/>
      <c r="P43" s="38"/>
      <c r="R43" s="40"/>
      <c r="S43" s="38"/>
      <c r="U43" s="40"/>
      <c r="V43" s="38"/>
      <c r="X43" s="40"/>
      <c r="Y43" s="38"/>
      <c r="AA43" s="40"/>
      <c r="AB43" s="38"/>
      <c r="AD43" s="40"/>
    </row>
    <row r="44" spans="1:30" ht="15" thickBot="1" x14ac:dyDescent="0.4">
      <c r="A44" s="39"/>
      <c r="B44" s="41"/>
      <c r="C44" s="42"/>
      <c r="D44" s="39"/>
      <c r="E44" s="41"/>
      <c r="F44" s="42"/>
      <c r="G44" s="39"/>
      <c r="H44" s="41"/>
      <c r="I44" s="42"/>
      <c r="J44" s="39"/>
      <c r="K44" s="41"/>
      <c r="L44" s="42"/>
      <c r="M44" s="39"/>
      <c r="N44" s="41"/>
      <c r="O44" s="42"/>
      <c r="P44" s="39"/>
      <c r="Q44" s="41"/>
      <c r="R44" s="42"/>
      <c r="S44" s="39"/>
      <c r="T44" s="41"/>
      <c r="U44" s="42"/>
      <c r="V44" s="39"/>
      <c r="W44" s="41"/>
      <c r="X44" s="42"/>
      <c r="Y44" s="39"/>
      <c r="Z44" s="41"/>
      <c r="AA44" s="42"/>
      <c r="AB44" s="39"/>
      <c r="AC44" s="41"/>
      <c r="AD44" s="42"/>
    </row>
    <row r="45" spans="1:30" ht="54" customHeight="1" x14ac:dyDescent="0.35">
      <c r="A45" s="77" t="s">
        <v>337</v>
      </c>
      <c r="B45" s="77"/>
      <c r="C45" s="77"/>
    </row>
  </sheetData>
  <mergeCells count="220">
    <mergeCell ref="AC36:AD39"/>
    <mergeCell ref="A45:C45"/>
    <mergeCell ref="S34:T34"/>
    <mergeCell ref="V34:W34"/>
    <mergeCell ref="Y34:Z34"/>
    <mergeCell ref="AB34:AC34"/>
    <mergeCell ref="B36:C39"/>
    <mergeCell ref="E36:F39"/>
    <mergeCell ref="H36:I39"/>
    <mergeCell ref="K36:L39"/>
    <mergeCell ref="N36:O39"/>
    <mergeCell ref="Q36:R39"/>
    <mergeCell ref="A34:B34"/>
    <mergeCell ref="D34:E34"/>
    <mergeCell ref="G34:H34"/>
    <mergeCell ref="J34:K34"/>
    <mergeCell ref="M34:N34"/>
    <mergeCell ref="P34:Q34"/>
    <mergeCell ref="T36:U39"/>
    <mergeCell ref="W36:X39"/>
    <mergeCell ref="Z36:AA39"/>
    <mergeCell ref="AB32:AC32"/>
    <mergeCell ref="A33:B33"/>
    <mergeCell ref="D33:E33"/>
    <mergeCell ref="G33:H33"/>
    <mergeCell ref="J33:K33"/>
    <mergeCell ref="M33:N33"/>
    <mergeCell ref="P33:Q33"/>
    <mergeCell ref="S33:T33"/>
    <mergeCell ref="V33:W33"/>
    <mergeCell ref="Y33:Z33"/>
    <mergeCell ref="AB33:AC33"/>
    <mergeCell ref="A32:B32"/>
    <mergeCell ref="D32:E32"/>
    <mergeCell ref="G32:H32"/>
    <mergeCell ref="J32:K32"/>
    <mergeCell ref="M32:N32"/>
    <mergeCell ref="P32:Q32"/>
    <mergeCell ref="S32:T32"/>
    <mergeCell ref="V32:W32"/>
    <mergeCell ref="Y32:Z32"/>
    <mergeCell ref="AB30:AC30"/>
    <mergeCell ref="A31:B31"/>
    <mergeCell ref="D31:E31"/>
    <mergeCell ref="G31:H31"/>
    <mergeCell ref="J31:K31"/>
    <mergeCell ref="M31:N31"/>
    <mergeCell ref="P31:Q31"/>
    <mergeCell ref="S31:T31"/>
    <mergeCell ref="V31:W31"/>
    <mergeCell ref="Y31:Z31"/>
    <mergeCell ref="AB31:AC31"/>
    <mergeCell ref="A30:B30"/>
    <mergeCell ref="D30:E30"/>
    <mergeCell ref="G30:H30"/>
    <mergeCell ref="J30:K30"/>
    <mergeCell ref="M30:N30"/>
    <mergeCell ref="P30:Q30"/>
    <mergeCell ref="S30:T30"/>
    <mergeCell ref="V30:W30"/>
    <mergeCell ref="Y30:Z30"/>
    <mergeCell ref="AB28:AC28"/>
    <mergeCell ref="D29:E29"/>
    <mergeCell ref="G29:H29"/>
    <mergeCell ref="J29:K29"/>
    <mergeCell ref="M29:N29"/>
    <mergeCell ref="P29:Q29"/>
    <mergeCell ref="S29:T29"/>
    <mergeCell ref="V29:W29"/>
    <mergeCell ref="Y29:Z29"/>
    <mergeCell ref="AB29:AC29"/>
    <mergeCell ref="A28:B28"/>
    <mergeCell ref="D28:E28"/>
    <mergeCell ref="G28:H28"/>
    <mergeCell ref="J28:K28"/>
    <mergeCell ref="M28:N28"/>
    <mergeCell ref="P28:Q28"/>
    <mergeCell ref="S28:T28"/>
    <mergeCell ref="V28:W28"/>
    <mergeCell ref="Y28:Z28"/>
    <mergeCell ref="AB26:AC26"/>
    <mergeCell ref="A27:B27"/>
    <mergeCell ref="D27:E27"/>
    <mergeCell ref="G27:H27"/>
    <mergeCell ref="J27:K27"/>
    <mergeCell ref="M27:N27"/>
    <mergeCell ref="P27:Q27"/>
    <mergeCell ref="S27:T27"/>
    <mergeCell ref="V27:W27"/>
    <mergeCell ref="Y27:Z27"/>
    <mergeCell ref="AB27:AC27"/>
    <mergeCell ref="A26:B26"/>
    <mergeCell ref="D26:E26"/>
    <mergeCell ref="G26:H26"/>
    <mergeCell ref="J26:K26"/>
    <mergeCell ref="M26:N26"/>
    <mergeCell ref="P26:Q26"/>
    <mergeCell ref="S26:T26"/>
    <mergeCell ref="V26:W26"/>
    <mergeCell ref="Y26:Z26"/>
    <mergeCell ref="AB24:AC24"/>
    <mergeCell ref="A25:B25"/>
    <mergeCell ref="D25:E25"/>
    <mergeCell ref="G25:H25"/>
    <mergeCell ref="J25:K25"/>
    <mergeCell ref="M25:N25"/>
    <mergeCell ref="P25:Q25"/>
    <mergeCell ref="S25:T25"/>
    <mergeCell ref="V25:W25"/>
    <mergeCell ref="Y25:Z25"/>
    <mergeCell ref="AB25:AC25"/>
    <mergeCell ref="A24:B24"/>
    <mergeCell ref="D24:E24"/>
    <mergeCell ref="G24:H24"/>
    <mergeCell ref="J24:K24"/>
    <mergeCell ref="M24:N24"/>
    <mergeCell ref="P24:Q24"/>
    <mergeCell ref="S24:T24"/>
    <mergeCell ref="V24:W24"/>
    <mergeCell ref="Y24:Z24"/>
    <mergeCell ref="AB22:AC22"/>
    <mergeCell ref="A23:B23"/>
    <mergeCell ref="D23:E23"/>
    <mergeCell ref="G23:H23"/>
    <mergeCell ref="J23:K23"/>
    <mergeCell ref="M23:N23"/>
    <mergeCell ref="P23:Q23"/>
    <mergeCell ref="S23:T23"/>
    <mergeCell ref="V23:W23"/>
    <mergeCell ref="Y23:Z23"/>
    <mergeCell ref="AB23:AC23"/>
    <mergeCell ref="A22:B22"/>
    <mergeCell ref="D22:E22"/>
    <mergeCell ref="G22:H22"/>
    <mergeCell ref="J22:K22"/>
    <mergeCell ref="M22:N22"/>
    <mergeCell ref="P22:Q22"/>
    <mergeCell ref="S22:T22"/>
    <mergeCell ref="V22:W22"/>
    <mergeCell ref="Y22:Z22"/>
    <mergeCell ref="AB20:AC20"/>
    <mergeCell ref="A21:B21"/>
    <mergeCell ref="D21:E21"/>
    <mergeCell ref="G21:H21"/>
    <mergeCell ref="J21:K21"/>
    <mergeCell ref="M21:N21"/>
    <mergeCell ref="P21:Q21"/>
    <mergeCell ref="S21:T21"/>
    <mergeCell ref="V21:W21"/>
    <mergeCell ref="Y21:Z21"/>
    <mergeCell ref="AB21:AC21"/>
    <mergeCell ref="A20:B20"/>
    <mergeCell ref="D20:E20"/>
    <mergeCell ref="G20:H20"/>
    <mergeCell ref="J20:K20"/>
    <mergeCell ref="M20:N20"/>
    <mergeCell ref="P20:Q20"/>
    <mergeCell ref="S20:T20"/>
    <mergeCell ref="V20:W20"/>
    <mergeCell ref="Y20:Z20"/>
    <mergeCell ref="AB18:AC18"/>
    <mergeCell ref="A19:B19"/>
    <mergeCell ref="D19:E19"/>
    <mergeCell ref="G19:H19"/>
    <mergeCell ref="J19:K19"/>
    <mergeCell ref="M19:N19"/>
    <mergeCell ref="P19:Q19"/>
    <mergeCell ref="S19:T19"/>
    <mergeCell ref="V19:W19"/>
    <mergeCell ref="Y19:Z19"/>
    <mergeCell ref="AB19:AC19"/>
    <mergeCell ref="A18:B18"/>
    <mergeCell ref="D18:E18"/>
    <mergeCell ref="G18:H18"/>
    <mergeCell ref="J18:K18"/>
    <mergeCell ref="M18:N18"/>
    <mergeCell ref="P18:Q18"/>
    <mergeCell ref="S18:T18"/>
    <mergeCell ref="V18:W18"/>
    <mergeCell ref="Y18:Z18"/>
    <mergeCell ref="AB16:AC16"/>
    <mergeCell ref="A17:B17"/>
    <mergeCell ref="D17:E17"/>
    <mergeCell ref="G17:H17"/>
    <mergeCell ref="J17:K17"/>
    <mergeCell ref="M17:N17"/>
    <mergeCell ref="P17:Q17"/>
    <mergeCell ref="S17:T17"/>
    <mergeCell ref="V17:W17"/>
    <mergeCell ref="Y17:Z17"/>
    <mergeCell ref="AB17:AC17"/>
    <mergeCell ref="A16:B16"/>
    <mergeCell ref="D16:E16"/>
    <mergeCell ref="G16:H16"/>
    <mergeCell ref="J16:K16"/>
    <mergeCell ref="M16:N16"/>
    <mergeCell ref="P16:Q16"/>
    <mergeCell ref="S16:T16"/>
    <mergeCell ref="V16:W16"/>
    <mergeCell ref="Y16:Z16"/>
    <mergeCell ref="T1:U1"/>
    <mergeCell ref="W1:X1"/>
    <mergeCell ref="Z1:AA1"/>
    <mergeCell ref="AC1:AD1"/>
    <mergeCell ref="A15:B15"/>
    <mergeCell ref="D15:E15"/>
    <mergeCell ref="G15:H15"/>
    <mergeCell ref="J15:K15"/>
    <mergeCell ref="M15:N15"/>
    <mergeCell ref="P15:Q15"/>
    <mergeCell ref="B1:C1"/>
    <mergeCell ref="E1:F1"/>
    <mergeCell ref="H1:I1"/>
    <mergeCell ref="K1:L1"/>
    <mergeCell ref="N1:O1"/>
    <mergeCell ref="Q1:R1"/>
    <mergeCell ref="S15:T15"/>
    <mergeCell ref="V15:W15"/>
    <mergeCell ref="Y15:Z15"/>
    <mergeCell ref="AB15:AC15"/>
  </mergeCells>
  <conditionalFormatting sqref="C15:C34">
    <cfRule type="containsBlanks" dxfId="64" priority="10">
      <formula>LEN(TRIM(C15))=0</formula>
    </cfRule>
  </conditionalFormatting>
  <conditionalFormatting sqref="F15:F34">
    <cfRule type="containsBlanks" dxfId="63" priority="9">
      <formula>LEN(TRIM(F15))=0</formula>
    </cfRule>
  </conditionalFormatting>
  <conditionalFormatting sqref="I15:I34">
    <cfRule type="containsBlanks" dxfId="62" priority="8">
      <formula>LEN(TRIM(I15))=0</formula>
    </cfRule>
  </conditionalFormatting>
  <conditionalFormatting sqref="L15:L34">
    <cfRule type="containsBlanks" dxfId="61" priority="7">
      <formula>LEN(TRIM(L15))=0</formula>
    </cfRule>
  </conditionalFormatting>
  <conditionalFormatting sqref="O15:O34">
    <cfRule type="containsBlanks" dxfId="60" priority="6">
      <formula>LEN(TRIM(O15))=0</formula>
    </cfRule>
  </conditionalFormatting>
  <conditionalFormatting sqref="R15:R34">
    <cfRule type="containsBlanks" dxfId="59" priority="5">
      <formula>LEN(TRIM(R15))=0</formula>
    </cfRule>
  </conditionalFormatting>
  <conditionalFormatting sqref="U15:U34">
    <cfRule type="containsBlanks" dxfId="58" priority="4">
      <formula>LEN(TRIM(U15))=0</formula>
    </cfRule>
  </conditionalFormatting>
  <conditionalFormatting sqref="X15:X34">
    <cfRule type="containsBlanks" dxfId="57" priority="3">
      <formula>LEN(TRIM(X15))=0</formula>
    </cfRule>
  </conditionalFormatting>
  <conditionalFormatting sqref="AA15:AA34">
    <cfRule type="containsBlanks" dxfId="56" priority="2">
      <formula>LEN(TRIM(AA15))=0</formula>
    </cfRule>
  </conditionalFormatting>
  <conditionalFormatting sqref="AD15:AD34">
    <cfRule type="containsBlanks" dxfId="55" priority="1">
      <formula>LEN(TRIM(AD15))=0</formula>
    </cfRule>
  </conditionalFormatting>
  <dataValidations count="1">
    <dataValidation type="list" allowBlank="1" showInputMessage="1" showErrorMessage="1" sqref="Y15:Y34 A15:A34 AB15:AB34 G15:G34 D15:D34 J15:J34 M15:M34 S15:S34 V15:V34 P15:P34" xr:uid="{46DE4D5B-5081-4D01-AB5B-D345F96351DB}">
      <formula1>Drop_Down_Name</formula1>
    </dataValidation>
  </dataValidations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7434A8-9EB4-47C6-B47C-50FA77361A57}">
          <x14:formula1>
            <xm:f>'Camera Specs'!$A:$A</xm:f>
          </x14:formula1>
          <xm:sqref>C9 AA9 F9 I9 L9 O9 R9 U9 X9 AD9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32628-4DFB-4800-B907-9C66F3D252CA}">
  <dimension ref="A1:AD44"/>
  <sheetViews>
    <sheetView zoomScaleNormal="100" workbookViewId="0">
      <pane xSplit="38030" topLeftCell="AZ1"/>
      <selection activeCell="G19" sqref="G19:H19"/>
      <selection pane="topRight" activeCell="AZ32" sqref="AZ32"/>
    </sheetView>
  </sheetViews>
  <sheetFormatPr defaultRowHeight="14.5" x14ac:dyDescent="0.35"/>
  <cols>
    <col min="1" max="1" width="34.08984375" customWidth="1"/>
    <col min="2" max="2" width="39.6328125" customWidth="1"/>
    <col min="3" max="3" width="15" customWidth="1"/>
    <col min="4" max="4" width="32" customWidth="1"/>
    <col min="5" max="5" width="36.453125" customWidth="1"/>
    <col min="6" max="6" width="10.81640625" customWidth="1"/>
    <col min="7" max="7" width="32" style="7" customWidth="1"/>
    <col min="8" max="8" width="45.54296875" customWidth="1"/>
    <col min="9" max="9" width="10.26953125" style="8" customWidth="1"/>
    <col min="10" max="10" width="32" style="7" customWidth="1"/>
    <col min="11" max="11" width="45.54296875" customWidth="1"/>
    <col min="12" max="12" width="8.7265625" style="8"/>
    <col min="13" max="13" width="32" style="7" customWidth="1"/>
    <col min="14" max="14" width="45.54296875" customWidth="1"/>
    <col min="15" max="15" width="8.7265625" style="8"/>
    <col min="16" max="16" width="32" style="7" customWidth="1"/>
    <col min="17" max="17" width="45.54296875" customWidth="1"/>
    <col min="18" max="18" width="8.7265625" style="8"/>
    <col min="19" max="19" width="32" style="7" customWidth="1"/>
    <col min="20" max="20" width="45.54296875" customWidth="1"/>
    <col min="21" max="21" width="8.7265625" style="8"/>
    <col min="22" max="22" width="32" style="7" customWidth="1"/>
    <col min="23" max="23" width="45.54296875" customWidth="1"/>
    <col min="24" max="24" width="8.7265625" style="8"/>
    <col min="25" max="25" width="32" style="7" customWidth="1"/>
    <col min="26" max="26" width="45.54296875" customWidth="1"/>
    <col min="27" max="27" width="8.7265625" style="8"/>
    <col min="28" max="28" width="32" style="7" customWidth="1"/>
    <col min="29" max="29" width="45.54296875" customWidth="1"/>
    <col min="30" max="30" width="8.7265625" style="8"/>
  </cols>
  <sheetData>
    <row r="1" spans="1:30" s="1" customFormat="1" ht="14.5" customHeight="1" x14ac:dyDescent="0.35">
      <c r="A1" s="44" t="s">
        <v>0</v>
      </c>
      <c r="B1" s="95" t="s">
        <v>1</v>
      </c>
      <c r="C1" s="96"/>
      <c r="D1" s="44" t="s">
        <v>0</v>
      </c>
      <c r="E1" s="95" t="s">
        <v>2</v>
      </c>
      <c r="F1" s="96"/>
      <c r="G1" s="56" t="s">
        <v>0</v>
      </c>
      <c r="H1" s="72" t="s">
        <v>332</v>
      </c>
      <c r="I1" s="73"/>
      <c r="J1" s="56" t="s">
        <v>0</v>
      </c>
      <c r="K1" s="72"/>
      <c r="L1" s="73"/>
      <c r="M1" s="56" t="s">
        <v>0</v>
      </c>
      <c r="N1" s="72"/>
      <c r="O1" s="73"/>
      <c r="P1" s="58" t="s">
        <v>0</v>
      </c>
      <c r="Q1" s="72"/>
      <c r="R1" s="73"/>
      <c r="S1" s="58" t="s">
        <v>0</v>
      </c>
      <c r="T1" s="72"/>
      <c r="U1" s="73"/>
      <c r="V1" s="57" t="s">
        <v>0</v>
      </c>
      <c r="W1" s="74"/>
      <c r="X1" s="74"/>
      <c r="Y1" s="58" t="s">
        <v>0</v>
      </c>
      <c r="Z1" s="72"/>
      <c r="AA1" s="73"/>
      <c r="AB1" s="58" t="s">
        <v>0</v>
      </c>
      <c r="AC1" s="72"/>
      <c r="AD1" s="73"/>
    </row>
    <row r="2" spans="1:30" ht="15.5" x14ac:dyDescent="0.35">
      <c r="A2" s="60" t="s">
        <v>14</v>
      </c>
      <c r="B2" s="61"/>
      <c r="C2" s="59"/>
      <c r="D2" s="60" t="s">
        <v>14</v>
      </c>
      <c r="E2" s="61"/>
      <c r="F2" s="59"/>
      <c r="G2" s="60" t="s">
        <v>14</v>
      </c>
      <c r="H2" s="61"/>
      <c r="I2" s="59"/>
      <c r="J2" s="60" t="s">
        <v>14</v>
      </c>
      <c r="K2" s="61"/>
      <c r="L2" s="59"/>
      <c r="M2" s="60" t="s">
        <v>14</v>
      </c>
      <c r="N2" s="61"/>
      <c r="O2" s="59"/>
      <c r="P2" s="60" t="s">
        <v>14</v>
      </c>
      <c r="Q2" s="61"/>
      <c r="R2" s="59"/>
      <c r="S2" s="60" t="s">
        <v>14</v>
      </c>
      <c r="T2" s="61"/>
      <c r="U2" s="59"/>
      <c r="V2" s="60" t="s">
        <v>14</v>
      </c>
      <c r="W2" s="61"/>
      <c r="X2" s="59"/>
      <c r="Y2" s="60" t="s">
        <v>14</v>
      </c>
      <c r="Z2" s="61"/>
      <c r="AA2" s="59"/>
      <c r="AB2" s="60" t="s">
        <v>14</v>
      </c>
      <c r="AC2" s="61"/>
      <c r="AD2" s="59"/>
    </row>
    <row r="3" spans="1:30" ht="15.5" x14ac:dyDescent="0.35">
      <c r="A3" s="60" t="s">
        <v>24</v>
      </c>
      <c r="B3" s="61" t="s">
        <v>25</v>
      </c>
      <c r="C3" s="59"/>
      <c r="D3" s="60" t="s">
        <v>24</v>
      </c>
      <c r="E3" s="61" t="s">
        <v>25</v>
      </c>
      <c r="F3" s="59"/>
      <c r="G3" s="60" t="s">
        <v>24</v>
      </c>
      <c r="H3" s="61" t="s">
        <v>333</v>
      </c>
      <c r="I3" s="59"/>
      <c r="J3" s="60" t="s">
        <v>24</v>
      </c>
      <c r="K3" s="61"/>
      <c r="L3" s="59"/>
      <c r="M3" s="60" t="s">
        <v>24</v>
      </c>
      <c r="N3" s="61"/>
      <c r="O3" s="59"/>
      <c r="P3" s="60" t="s">
        <v>24</v>
      </c>
      <c r="Q3" s="61"/>
      <c r="R3" s="59"/>
      <c r="S3" s="60" t="s">
        <v>24</v>
      </c>
      <c r="T3" s="61"/>
      <c r="U3" s="59"/>
      <c r="V3" s="60" t="s">
        <v>24</v>
      </c>
      <c r="W3" s="61"/>
      <c r="X3" s="59"/>
      <c r="Y3" s="60" t="s">
        <v>24</v>
      </c>
      <c r="Z3" s="61"/>
      <c r="AA3" s="59"/>
      <c r="AB3" s="60" t="s">
        <v>24</v>
      </c>
      <c r="AC3" s="61"/>
      <c r="AD3" s="59"/>
    </row>
    <row r="4" spans="1:30" ht="15.5" x14ac:dyDescent="0.35">
      <c r="A4" s="63" t="s">
        <v>331</v>
      </c>
      <c r="B4" s="62">
        <v>235</v>
      </c>
      <c r="C4" s="59"/>
      <c r="D4" s="63" t="s">
        <v>331</v>
      </c>
      <c r="E4" s="62">
        <v>235</v>
      </c>
      <c r="F4" s="59"/>
      <c r="G4" s="63" t="s">
        <v>331</v>
      </c>
      <c r="H4" s="62">
        <v>235</v>
      </c>
      <c r="I4" s="59"/>
      <c r="J4" s="63" t="s">
        <v>331</v>
      </c>
      <c r="K4" s="62"/>
      <c r="L4" s="59"/>
      <c r="M4" s="63" t="s">
        <v>331</v>
      </c>
      <c r="N4" s="62"/>
      <c r="O4" s="59"/>
      <c r="P4" s="63" t="s">
        <v>331</v>
      </c>
      <c r="Q4" s="62"/>
      <c r="R4" s="59"/>
      <c r="S4" s="63" t="s">
        <v>331</v>
      </c>
      <c r="T4" s="62"/>
      <c r="U4" s="59"/>
      <c r="V4" s="63" t="s">
        <v>331</v>
      </c>
      <c r="W4" s="62"/>
      <c r="X4" s="59"/>
      <c r="Y4" s="63" t="s">
        <v>331</v>
      </c>
      <c r="Z4" s="62"/>
      <c r="AA4" s="59"/>
      <c r="AB4" s="63" t="s">
        <v>331</v>
      </c>
      <c r="AC4" s="62"/>
      <c r="AD4" s="59"/>
    </row>
    <row r="5" spans="1:30" ht="15.5" x14ac:dyDescent="0.35">
      <c r="A5" s="60" t="s">
        <v>327</v>
      </c>
      <c r="B5" s="62">
        <v>2350</v>
      </c>
      <c r="C5" s="59"/>
      <c r="D5" s="60" t="s">
        <v>327</v>
      </c>
      <c r="E5" s="62">
        <v>2350</v>
      </c>
      <c r="F5" s="59"/>
      <c r="G5" s="60" t="s">
        <v>327</v>
      </c>
      <c r="H5" s="62">
        <v>2350</v>
      </c>
      <c r="I5" s="59"/>
      <c r="J5" s="60" t="s">
        <v>327</v>
      </c>
      <c r="K5" s="62"/>
      <c r="L5" s="59"/>
      <c r="M5" s="60" t="s">
        <v>327</v>
      </c>
      <c r="N5" s="62"/>
      <c r="O5" s="59"/>
      <c r="P5" s="60" t="s">
        <v>327</v>
      </c>
      <c r="Q5" s="62"/>
      <c r="R5" s="59"/>
      <c r="S5" s="60" t="s">
        <v>327</v>
      </c>
      <c r="T5" s="62"/>
      <c r="U5" s="59"/>
      <c r="V5" s="60" t="s">
        <v>327</v>
      </c>
      <c r="W5" s="62"/>
      <c r="X5" s="59"/>
      <c r="Y5" s="60" t="s">
        <v>327</v>
      </c>
      <c r="Z5" s="62"/>
      <c r="AA5" s="59"/>
      <c r="AB5" s="60" t="s">
        <v>327</v>
      </c>
      <c r="AC5" s="62"/>
      <c r="AD5" s="59"/>
    </row>
    <row r="6" spans="1:30" ht="15.5" x14ac:dyDescent="0.35">
      <c r="A6" s="63" t="s">
        <v>329</v>
      </c>
      <c r="B6" s="62">
        <v>1</v>
      </c>
      <c r="C6" s="59"/>
      <c r="D6" s="63" t="s">
        <v>329</v>
      </c>
      <c r="E6" s="62">
        <v>0.7</v>
      </c>
      <c r="F6" s="59"/>
      <c r="G6" s="63" t="s">
        <v>329</v>
      </c>
      <c r="H6" s="62">
        <v>0.22</v>
      </c>
      <c r="I6" s="59"/>
      <c r="J6" s="63" t="s">
        <v>329</v>
      </c>
      <c r="K6" s="62">
        <v>1</v>
      </c>
      <c r="L6" s="59"/>
      <c r="M6" s="63" t="s">
        <v>329</v>
      </c>
      <c r="N6" s="62">
        <v>1</v>
      </c>
      <c r="O6" s="59"/>
      <c r="P6" s="63" t="s">
        <v>329</v>
      </c>
      <c r="Q6" s="62">
        <v>1</v>
      </c>
      <c r="R6" s="59"/>
      <c r="S6" s="63" t="s">
        <v>329</v>
      </c>
      <c r="T6" s="62">
        <v>1</v>
      </c>
      <c r="U6" s="59"/>
      <c r="V6" s="63" t="s">
        <v>329</v>
      </c>
      <c r="W6" s="62">
        <v>1</v>
      </c>
      <c r="X6" s="59"/>
      <c r="Y6" s="63" t="s">
        <v>329</v>
      </c>
      <c r="Z6" s="62">
        <v>1</v>
      </c>
      <c r="AA6" s="59"/>
      <c r="AB6" s="63" t="s">
        <v>329</v>
      </c>
      <c r="AC6" s="62">
        <v>1</v>
      </c>
      <c r="AD6" s="59"/>
    </row>
    <row r="7" spans="1:30" ht="15.5" x14ac:dyDescent="0.35">
      <c r="A7" s="63" t="s">
        <v>328</v>
      </c>
      <c r="B7" s="48">
        <f>B5*B6</f>
        <v>2350</v>
      </c>
      <c r="C7" s="59"/>
      <c r="D7" s="63" t="s">
        <v>328</v>
      </c>
      <c r="E7" s="48">
        <f>E5*E6</f>
        <v>1645</v>
      </c>
      <c r="F7" s="59"/>
      <c r="G7" s="63" t="s">
        <v>328</v>
      </c>
      <c r="H7" s="48">
        <f>H5*H6</f>
        <v>517</v>
      </c>
      <c r="I7" s="59"/>
      <c r="J7" s="63" t="s">
        <v>328</v>
      </c>
      <c r="K7" s="48">
        <f>K5*K6</f>
        <v>0</v>
      </c>
      <c r="L7" s="59"/>
      <c r="M7" s="63" t="s">
        <v>328</v>
      </c>
      <c r="N7" s="48">
        <f>N5*N6</f>
        <v>0</v>
      </c>
      <c r="O7" s="59"/>
      <c r="P7" s="63" t="s">
        <v>328</v>
      </c>
      <c r="Q7" s="48">
        <f>Q5*Q6</f>
        <v>0</v>
      </c>
      <c r="R7" s="59"/>
      <c r="S7" s="63" t="s">
        <v>328</v>
      </c>
      <c r="T7" s="48">
        <f>T5*T6</f>
        <v>0</v>
      </c>
      <c r="U7" s="59"/>
      <c r="V7" s="63" t="s">
        <v>328</v>
      </c>
      <c r="W7" s="48">
        <f>W5*W6</f>
        <v>0</v>
      </c>
      <c r="X7" s="59"/>
      <c r="Y7" s="63" t="s">
        <v>328</v>
      </c>
      <c r="Z7" s="48">
        <f>Z5*Z6</f>
        <v>0</v>
      </c>
      <c r="AA7" s="59"/>
      <c r="AB7" s="63" t="s">
        <v>328</v>
      </c>
      <c r="AC7" s="48">
        <f>AC5*AC6</f>
        <v>0</v>
      </c>
      <c r="AD7" s="59"/>
    </row>
    <row r="8" spans="1:30" ht="15.5" x14ac:dyDescent="0.35">
      <c r="A8" s="63" t="s">
        <v>325</v>
      </c>
      <c r="B8" s="69">
        <f>(B5*B6/B4)</f>
        <v>10</v>
      </c>
      <c r="C8" s="53" t="s">
        <v>142</v>
      </c>
      <c r="D8" s="63" t="s">
        <v>325</v>
      </c>
      <c r="E8" s="69">
        <f>(E5*E6/E4)</f>
        <v>7</v>
      </c>
      <c r="F8" s="53" t="s">
        <v>142</v>
      </c>
      <c r="G8" s="63" t="s">
        <v>325</v>
      </c>
      <c r="H8" s="69">
        <f>(H5*H6/H4)</f>
        <v>2.2000000000000002</v>
      </c>
      <c r="I8" s="53" t="s">
        <v>142</v>
      </c>
      <c r="J8" s="63" t="s">
        <v>325</v>
      </c>
      <c r="K8" s="69" t="e">
        <f>(K5*K6/K4)</f>
        <v>#DIV/0!</v>
      </c>
      <c r="L8" s="53" t="s">
        <v>142</v>
      </c>
      <c r="M8" s="63" t="s">
        <v>325</v>
      </c>
      <c r="N8" s="69" t="e">
        <f>(N5*N6/N4)</f>
        <v>#DIV/0!</v>
      </c>
      <c r="O8" s="53" t="s">
        <v>142</v>
      </c>
      <c r="P8" s="63" t="s">
        <v>325</v>
      </c>
      <c r="Q8" s="69" t="e">
        <f>(Q5*Q6/Q4)</f>
        <v>#DIV/0!</v>
      </c>
      <c r="R8" s="53" t="s">
        <v>142</v>
      </c>
      <c r="S8" s="63" t="s">
        <v>325</v>
      </c>
      <c r="T8" s="69" t="e">
        <f>(T5*T6/T4)</f>
        <v>#DIV/0!</v>
      </c>
      <c r="U8" s="53" t="s">
        <v>142</v>
      </c>
      <c r="V8" s="63" t="s">
        <v>325</v>
      </c>
      <c r="W8" s="69" t="e">
        <f>(W5*W6/W4)</f>
        <v>#DIV/0!</v>
      </c>
      <c r="X8" s="53" t="s">
        <v>142</v>
      </c>
      <c r="Y8" s="63" t="s">
        <v>325</v>
      </c>
      <c r="Z8" s="69" t="e">
        <f>(Z5*Z6/Z4)</f>
        <v>#DIV/0!</v>
      </c>
      <c r="AA8" s="53" t="s">
        <v>142</v>
      </c>
      <c r="AB8" s="63" t="s">
        <v>325</v>
      </c>
      <c r="AC8" s="69" t="e">
        <f>(AC5*AC6/AC4)</f>
        <v>#DIV/0!</v>
      </c>
      <c r="AD8" s="53" t="s">
        <v>142</v>
      </c>
    </row>
    <row r="9" spans="1:30" ht="15.5" x14ac:dyDescent="0.35">
      <c r="A9" s="63" t="s">
        <v>324</v>
      </c>
      <c r="B9" s="48">
        <f>_xlfn.XLOOKUP(C9,'Camera Specs'!$A:$A,'Camera Specs'!$C:$C,100)</f>
        <v>3.76</v>
      </c>
      <c r="C9" s="51" t="s">
        <v>296</v>
      </c>
      <c r="D9" s="63" t="s">
        <v>324</v>
      </c>
      <c r="E9" s="48">
        <f>_xlfn.XLOOKUP(F9,'Camera Specs'!$A:$A,'Camera Specs'!$C:$C,100)</f>
        <v>3.76</v>
      </c>
      <c r="F9" s="51" t="s">
        <v>296</v>
      </c>
      <c r="G9" s="63" t="s">
        <v>324</v>
      </c>
      <c r="H9" s="48">
        <f>_xlfn.XLOOKUP(I9,'Camera Specs'!$A:$A,'Camera Specs'!$C:$C,100)</f>
        <v>3.76</v>
      </c>
      <c r="I9" s="51" t="s">
        <v>296</v>
      </c>
      <c r="J9" s="63" t="s">
        <v>324</v>
      </c>
      <c r="K9" s="48">
        <f>_xlfn.XLOOKUP(L9,'Camera Specs'!$A:$A,'Camera Specs'!$C:$C,100)</f>
        <v>3.76</v>
      </c>
      <c r="L9" s="51" t="s">
        <v>296</v>
      </c>
      <c r="M9" s="63" t="s">
        <v>324</v>
      </c>
      <c r="N9" s="48">
        <f>_xlfn.XLOOKUP(O9,'Camera Specs'!$A:$A,'Camera Specs'!$C:$C,100)</f>
        <v>3.76</v>
      </c>
      <c r="O9" s="51" t="s">
        <v>296</v>
      </c>
      <c r="P9" s="63" t="s">
        <v>324</v>
      </c>
      <c r="Q9" s="48">
        <f>_xlfn.XLOOKUP(R9,'Camera Specs'!$A:$A,'Camera Specs'!$C:$C,100)</f>
        <v>3.76</v>
      </c>
      <c r="R9" s="51" t="s">
        <v>296</v>
      </c>
      <c r="S9" s="63" t="s">
        <v>324</v>
      </c>
      <c r="T9" s="48">
        <f>_xlfn.XLOOKUP(U9,'Camera Specs'!$A:$A,'Camera Specs'!$C:$C,100)</f>
        <v>3.76</v>
      </c>
      <c r="U9" s="51" t="s">
        <v>296</v>
      </c>
      <c r="V9" s="63" t="s">
        <v>324</v>
      </c>
      <c r="W9" s="48">
        <f>_xlfn.XLOOKUP(X9,'Camera Specs'!$A:$A,'Camera Specs'!$C:$C,100)</f>
        <v>3.76</v>
      </c>
      <c r="X9" s="51" t="s">
        <v>296</v>
      </c>
      <c r="Y9" s="63" t="s">
        <v>324</v>
      </c>
      <c r="Z9" s="48">
        <f>_xlfn.XLOOKUP(AA9,'Camera Specs'!$A:$A,'Camera Specs'!$C:$C,100)</f>
        <v>3.76</v>
      </c>
      <c r="AA9" s="51" t="s">
        <v>296</v>
      </c>
      <c r="AB9" s="63" t="s">
        <v>324</v>
      </c>
      <c r="AC9" s="48">
        <f>_xlfn.XLOOKUP(AD9,'Camera Specs'!$A:$A,'Camera Specs'!$C:$C,100)</f>
        <v>3.76</v>
      </c>
      <c r="AD9" s="51" t="s">
        <v>296</v>
      </c>
    </row>
    <row r="10" spans="1:30" ht="15.5" x14ac:dyDescent="0.35">
      <c r="A10" s="64" t="s">
        <v>38</v>
      </c>
      <c r="B10" s="68">
        <f>B9*206.265 / B7</f>
        <v>0.33002399999999998</v>
      </c>
      <c r="C10" s="59"/>
      <c r="D10" s="64" t="s">
        <v>38</v>
      </c>
      <c r="E10" s="68">
        <f>E9*206.265 / E7</f>
        <v>0.47146285714285713</v>
      </c>
      <c r="F10" s="59"/>
      <c r="G10" s="64" t="s">
        <v>38</v>
      </c>
      <c r="H10" s="68">
        <f>H9*206.265 / H7</f>
        <v>1.5001090909090908</v>
      </c>
      <c r="I10" s="59"/>
      <c r="J10" s="64" t="s">
        <v>38</v>
      </c>
      <c r="K10" s="68" t="e">
        <f>K9*206.265 / K7</f>
        <v>#DIV/0!</v>
      </c>
      <c r="L10" s="59"/>
      <c r="M10" s="64" t="s">
        <v>38</v>
      </c>
      <c r="N10" s="68" t="e">
        <f>N9*206.265 / N7</f>
        <v>#DIV/0!</v>
      </c>
      <c r="O10" s="59"/>
      <c r="P10" s="64" t="s">
        <v>38</v>
      </c>
      <c r="Q10" s="68" t="e">
        <f>Q9*206.265 / Q7</f>
        <v>#DIV/0!</v>
      </c>
      <c r="R10" s="59"/>
      <c r="S10" s="64" t="s">
        <v>38</v>
      </c>
      <c r="T10" s="68" t="e">
        <f>T9*206.265 / T7</f>
        <v>#DIV/0!</v>
      </c>
      <c r="U10" s="59"/>
      <c r="V10" s="64" t="s">
        <v>38</v>
      </c>
      <c r="W10" s="68" t="e">
        <f>W9*206.265 / W7</f>
        <v>#DIV/0!</v>
      </c>
      <c r="X10" s="59"/>
      <c r="Y10" s="64" t="s">
        <v>38</v>
      </c>
      <c r="Z10" s="68" t="e">
        <f>Z9*206.265 / Z7</f>
        <v>#DIV/0!</v>
      </c>
      <c r="AA10" s="59"/>
      <c r="AB10" s="64" t="s">
        <v>38</v>
      </c>
      <c r="AC10" s="68" t="e">
        <f>AC9*206.265 / AC7</f>
        <v>#DIV/0!</v>
      </c>
      <c r="AD10" s="59"/>
    </row>
    <row r="11" spans="1:30" ht="15.5" x14ac:dyDescent="0.35">
      <c r="A11" s="60" t="s">
        <v>44</v>
      </c>
      <c r="B11" s="65">
        <v>146.05000000000001</v>
      </c>
      <c r="C11" s="59"/>
      <c r="D11" s="60" t="s">
        <v>44</v>
      </c>
      <c r="E11" s="65">
        <v>146.05000000000001</v>
      </c>
      <c r="F11" s="59"/>
      <c r="G11" s="60" t="s">
        <v>44</v>
      </c>
      <c r="H11" s="65">
        <v>59.7</v>
      </c>
      <c r="I11" s="59"/>
      <c r="J11" s="60" t="s">
        <v>44</v>
      </c>
      <c r="K11" s="65">
        <v>55</v>
      </c>
      <c r="L11" s="59"/>
      <c r="M11" s="60" t="s">
        <v>44</v>
      </c>
      <c r="N11" s="65">
        <v>55</v>
      </c>
      <c r="O11" s="59"/>
      <c r="P11" s="60" t="s">
        <v>44</v>
      </c>
      <c r="Q11" s="65">
        <v>55</v>
      </c>
      <c r="R11" s="59"/>
      <c r="S11" s="60" t="s">
        <v>44</v>
      </c>
      <c r="T11" s="65">
        <v>55</v>
      </c>
      <c r="U11" s="59"/>
      <c r="V11" s="60" t="s">
        <v>44</v>
      </c>
      <c r="W11" s="65">
        <v>55</v>
      </c>
      <c r="X11" s="59"/>
      <c r="Y11" s="60" t="s">
        <v>44</v>
      </c>
      <c r="Z11" s="65">
        <v>55</v>
      </c>
      <c r="AA11" s="59"/>
      <c r="AB11" s="60" t="s">
        <v>44</v>
      </c>
      <c r="AC11" s="65">
        <v>55</v>
      </c>
      <c r="AD11" s="59"/>
    </row>
    <row r="12" spans="1:30" ht="15.5" x14ac:dyDescent="0.35">
      <c r="A12" s="60" t="s">
        <v>45</v>
      </c>
      <c r="B12" s="65">
        <v>1.3</v>
      </c>
      <c r="C12" s="59"/>
      <c r="D12" s="60" t="s">
        <v>45</v>
      </c>
      <c r="E12" s="65">
        <v>0</v>
      </c>
      <c r="F12" s="59"/>
      <c r="G12" s="60" t="s">
        <v>45</v>
      </c>
      <c r="H12" s="65">
        <v>0</v>
      </c>
      <c r="I12" s="59"/>
      <c r="J12" s="60" t="s">
        <v>45</v>
      </c>
      <c r="K12" s="65">
        <v>0</v>
      </c>
      <c r="L12" s="59"/>
      <c r="M12" s="60" t="s">
        <v>45</v>
      </c>
      <c r="N12" s="65">
        <v>0</v>
      </c>
      <c r="O12" s="59"/>
      <c r="P12" s="60" t="s">
        <v>45</v>
      </c>
      <c r="Q12" s="65">
        <v>0</v>
      </c>
      <c r="R12" s="59"/>
      <c r="S12" s="60" t="s">
        <v>45</v>
      </c>
      <c r="T12" s="65">
        <v>0</v>
      </c>
      <c r="U12" s="59"/>
      <c r="V12" s="60" t="s">
        <v>45</v>
      </c>
      <c r="W12" s="65">
        <v>0</v>
      </c>
      <c r="X12" s="59"/>
      <c r="Y12" s="60" t="s">
        <v>45</v>
      </c>
      <c r="Z12" s="65">
        <v>0</v>
      </c>
      <c r="AA12" s="59"/>
      <c r="AB12" s="60" t="s">
        <v>45</v>
      </c>
      <c r="AC12" s="65">
        <v>0</v>
      </c>
      <c r="AD12" s="59"/>
    </row>
    <row r="13" spans="1:30" ht="15.5" x14ac:dyDescent="0.35">
      <c r="A13" s="60" t="s">
        <v>46</v>
      </c>
      <c r="B13" s="66">
        <f>B11+B12-C35</f>
        <v>-1.4499999999999886</v>
      </c>
      <c r="C13" s="59"/>
      <c r="D13" s="60" t="s">
        <v>46</v>
      </c>
      <c r="E13" s="66">
        <f>E11+E12-F35</f>
        <v>-0.44999999999998863</v>
      </c>
      <c r="F13" s="59"/>
      <c r="G13" s="60" t="s">
        <v>46</v>
      </c>
      <c r="H13" s="66">
        <f>H11+H12-I35</f>
        <v>-1.2999999999999972</v>
      </c>
      <c r="I13" s="59"/>
      <c r="J13" s="60" t="s">
        <v>46</v>
      </c>
      <c r="K13" s="66">
        <f>K11+K12-L35</f>
        <v>55</v>
      </c>
      <c r="L13" s="59"/>
      <c r="M13" s="60" t="s">
        <v>46</v>
      </c>
      <c r="N13" s="66">
        <f>N11+N12-O35</f>
        <v>55</v>
      </c>
      <c r="O13" s="59"/>
      <c r="P13" s="60" t="s">
        <v>46</v>
      </c>
      <c r="Q13" s="66">
        <f>Q11+Q12-R35</f>
        <v>55</v>
      </c>
      <c r="R13" s="59"/>
      <c r="S13" s="60" t="s">
        <v>46</v>
      </c>
      <c r="T13" s="66">
        <f>T11+T12-U35</f>
        <v>55</v>
      </c>
      <c r="U13" s="59"/>
      <c r="V13" s="60" t="s">
        <v>46</v>
      </c>
      <c r="W13" s="66">
        <f>W11+W12-X35</f>
        <v>55</v>
      </c>
      <c r="X13" s="59"/>
      <c r="Y13" s="60" t="s">
        <v>46</v>
      </c>
      <c r="Z13" s="66">
        <f>Z11+Z12-AA35</f>
        <v>55</v>
      </c>
      <c r="AA13" s="59"/>
      <c r="AB13" s="60" t="s">
        <v>46</v>
      </c>
      <c r="AC13" s="66">
        <f>AC11+AC12-AD35</f>
        <v>55</v>
      </c>
      <c r="AD13" s="59"/>
    </row>
    <row r="14" spans="1:30" x14ac:dyDescent="0.35">
      <c r="A14" s="52" t="s">
        <v>48</v>
      </c>
      <c r="B14" s="5"/>
      <c r="C14" s="53" t="s">
        <v>49</v>
      </c>
      <c r="D14" s="52" t="s">
        <v>48</v>
      </c>
      <c r="E14" s="5"/>
      <c r="F14" s="53" t="s">
        <v>49</v>
      </c>
      <c r="G14" s="52" t="s">
        <v>48</v>
      </c>
      <c r="H14" s="5"/>
      <c r="I14" s="53" t="s">
        <v>49</v>
      </c>
      <c r="J14" s="52" t="s">
        <v>48</v>
      </c>
      <c r="K14" s="5"/>
      <c r="L14" s="53" t="s">
        <v>49</v>
      </c>
      <c r="M14" s="52" t="s">
        <v>48</v>
      </c>
      <c r="N14" s="5"/>
      <c r="O14" s="53" t="s">
        <v>49</v>
      </c>
      <c r="P14" s="52" t="s">
        <v>48</v>
      </c>
      <c r="Q14" s="5"/>
      <c r="R14" s="53" t="s">
        <v>50</v>
      </c>
      <c r="S14" s="52" t="s">
        <v>48</v>
      </c>
      <c r="T14" s="5"/>
      <c r="U14" s="53" t="s">
        <v>50</v>
      </c>
      <c r="V14" s="5" t="s">
        <v>48</v>
      </c>
      <c r="W14" s="5"/>
      <c r="X14" s="5" t="s">
        <v>50</v>
      </c>
      <c r="Y14" s="52" t="s">
        <v>48</v>
      </c>
      <c r="Z14" s="5"/>
      <c r="AA14" s="53" t="s">
        <v>50</v>
      </c>
      <c r="AB14" s="52" t="s">
        <v>48</v>
      </c>
      <c r="AC14" s="5"/>
      <c r="AD14" s="53" t="s">
        <v>50</v>
      </c>
    </row>
    <row r="15" spans="1:30" x14ac:dyDescent="0.35">
      <c r="A15" s="89" t="s">
        <v>51</v>
      </c>
      <c r="B15" s="76"/>
      <c r="C15" s="54">
        <f t="shared" ref="C15:C34" si="0">_xlfn.XLOOKUP(A15,Drop_Down_Name,Optical_Length__mm,"")</f>
        <v>38</v>
      </c>
      <c r="D15" s="85" t="s">
        <v>52</v>
      </c>
      <c r="E15" s="86"/>
      <c r="F15" s="54">
        <f t="shared" ref="F15:F34" si="1">_xlfn.XLOOKUP(D15,Drop_Down_Name,Optical_Length__mm,"")</f>
        <v>0</v>
      </c>
      <c r="G15" s="75" t="s">
        <v>318</v>
      </c>
      <c r="H15" s="76"/>
      <c r="I15" s="54">
        <f t="shared" ref="I15:I34" si="2">_xlfn.XLOOKUP(G15,Drop_Down_Name,Optical_Length__mm,"")</f>
        <v>0</v>
      </c>
      <c r="J15" s="75"/>
      <c r="K15" s="76"/>
      <c r="L15" s="54">
        <f t="shared" ref="L15:L34" si="3">_xlfn.XLOOKUP(J15,Drop_Down_Name,Optical_Length__mm,"")</f>
        <v>0</v>
      </c>
      <c r="M15" s="75"/>
      <c r="N15" s="76"/>
      <c r="O15" s="54">
        <f t="shared" ref="O15:O34" si="4">_xlfn.XLOOKUP(M15,Drop_Down_Name,Optical_Length__mm,"")</f>
        <v>0</v>
      </c>
      <c r="P15" s="75"/>
      <c r="Q15" s="76"/>
      <c r="R15" s="54">
        <f t="shared" ref="R15:R34" si="5">_xlfn.XLOOKUP(P15,Drop_Down_Name,Optical_Length__mm,"")</f>
        <v>0</v>
      </c>
      <c r="S15" s="75"/>
      <c r="T15" s="76"/>
      <c r="U15" s="54">
        <f t="shared" ref="U15:U34" si="6">_xlfn.XLOOKUP(S15,Drop_Down_Name,Optical_Length__mm,"")</f>
        <v>0</v>
      </c>
      <c r="V15" s="75"/>
      <c r="W15" s="76"/>
      <c r="X15" s="54">
        <f t="shared" ref="X15:X34" si="7">_xlfn.XLOOKUP(V15,Drop_Down_Name,Optical_Length__mm,"")</f>
        <v>0</v>
      </c>
      <c r="Y15" s="75"/>
      <c r="Z15" s="76"/>
      <c r="AA15" s="54">
        <f t="shared" ref="AA15:AA34" si="8">_xlfn.XLOOKUP(Y15,Drop_Down_Name,Optical_Length__mm,"")</f>
        <v>0</v>
      </c>
      <c r="AB15" s="75"/>
      <c r="AC15" s="76"/>
      <c r="AD15" s="54">
        <f t="shared" ref="AD15:AD34" si="9">_xlfn.XLOOKUP(AB15,Drop_Down_Name,Optical_Length__mm,"")</f>
        <v>0</v>
      </c>
    </row>
    <row r="16" spans="1:30" x14ac:dyDescent="0.35">
      <c r="A16" s="89" t="s">
        <v>56</v>
      </c>
      <c r="B16" s="76"/>
      <c r="C16" s="54">
        <f t="shared" si="0"/>
        <v>33</v>
      </c>
      <c r="D16" s="85" t="s">
        <v>51</v>
      </c>
      <c r="E16" s="86"/>
      <c r="F16" s="54">
        <f t="shared" si="1"/>
        <v>38</v>
      </c>
      <c r="G16" s="75" t="s">
        <v>319</v>
      </c>
      <c r="H16" s="76"/>
      <c r="I16" s="54">
        <f t="shared" si="2"/>
        <v>17.5</v>
      </c>
      <c r="J16" s="75"/>
      <c r="K16" s="76"/>
      <c r="L16" s="54">
        <f t="shared" si="3"/>
        <v>0</v>
      </c>
      <c r="M16" s="75"/>
      <c r="N16" s="76"/>
      <c r="O16" s="54">
        <f t="shared" si="4"/>
        <v>0</v>
      </c>
      <c r="P16" s="75"/>
      <c r="Q16" s="76"/>
      <c r="R16" s="54">
        <f t="shared" si="5"/>
        <v>0</v>
      </c>
      <c r="S16" s="75"/>
      <c r="T16" s="76"/>
      <c r="U16" s="54">
        <f t="shared" si="6"/>
        <v>0</v>
      </c>
      <c r="V16" s="75"/>
      <c r="W16" s="76"/>
      <c r="X16" s="54">
        <f t="shared" si="7"/>
        <v>0</v>
      </c>
      <c r="Y16" s="75"/>
      <c r="Z16" s="76"/>
      <c r="AA16" s="54">
        <f t="shared" si="8"/>
        <v>0</v>
      </c>
      <c r="AB16" s="75"/>
      <c r="AC16" s="76"/>
      <c r="AD16" s="54">
        <f t="shared" si="9"/>
        <v>0</v>
      </c>
    </row>
    <row r="17" spans="1:30" x14ac:dyDescent="0.35">
      <c r="A17" s="89"/>
      <c r="B17" s="76"/>
      <c r="C17" s="54">
        <f t="shared" si="0"/>
        <v>0</v>
      </c>
      <c r="D17" s="85" t="s">
        <v>56</v>
      </c>
      <c r="E17" s="86"/>
      <c r="F17" s="54">
        <f t="shared" si="1"/>
        <v>33</v>
      </c>
      <c r="G17" s="75" t="s">
        <v>321</v>
      </c>
      <c r="H17" s="76"/>
      <c r="I17" s="54">
        <f t="shared" si="2"/>
        <v>9</v>
      </c>
      <c r="J17" s="75"/>
      <c r="K17" s="76"/>
      <c r="L17" s="54">
        <f t="shared" si="3"/>
        <v>0</v>
      </c>
      <c r="M17" s="75"/>
      <c r="N17" s="76"/>
      <c r="O17" s="54">
        <f t="shared" si="4"/>
        <v>0</v>
      </c>
      <c r="P17" s="75"/>
      <c r="Q17" s="76"/>
      <c r="R17" s="54">
        <f t="shared" si="5"/>
        <v>0</v>
      </c>
      <c r="S17" s="75"/>
      <c r="T17" s="76"/>
      <c r="U17" s="54">
        <f t="shared" si="6"/>
        <v>0</v>
      </c>
      <c r="V17" s="75"/>
      <c r="W17" s="76"/>
      <c r="X17" s="54">
        <f t="shared" si="7"/>
        <v>0</v>
      </c>
      <c r="Y17" s="75"/>
      <c r="Z17" s="76"/>
      <c r="AA17" s="54">
        <f t="shared" si="8"/>
        <v>0</v>
      </c>
      <c r="AB17" s="75"/>
      <c r="AC17" s="76"/>
      <c r="AD17" s="54">
        <f t="shared" si="9"/>
        <v>0</v>
      </c>
    </row>
    <row r="18" spans="1:30" x14ac:dyDescent="0.35">
      <c r="A18" s="89" t="s">
        <v>59</v>
      </c>
      <c r="B18" s="76"/>
      <c r="C18" s="54">
        <f t="shared" si="0"/>
        <v>17.3</v>
      </c>
      <c r="D18" s="85" t="s">
        <v>64</v>
      </c>
      <c r="E18" s="86"/>
      <c r="F18" s="54">
        <f t="shared" si="1"/>
        <v>20</v>
      </c>
      <c r="G18" s="75" t="s">
        <v>322</v>
      </c>
      <c r="H18" s="76"/>
      <c r="I18" s="54">
        <f t="shared" si="2"/>
        <v>16.5</v>
      </c>
      <c r="J18" s="75"/>
      <c r="K18" s="76"/>
      <c r="L18" s="54">
        <f t="shared" si="3"/>
        <v>0</v>
      </c>
      <c r="M18" s="75"/>
      <c r="N18" s="76"/>
      <c r="O18" s="54">
        <f t="shared" si="4"/>
        <v>0</v>
      </c>
      <c r="P18" s="75"/>
      <c r="Q18" s="76"/>
      <c r="R18" s="54">
        <f t="shared" si="5"/>
        <v>0</v>
      </c>
      <c r="S18" s="75"/>
      <c r="T18" s="76"/>
      <c r="U18" s="54">
        <f t="shared" si="6"/>
        <v>0</v>
      </c>
      <c r="V18" s="75"/>
      <c r="W18" s="76"/>
      <c r="X18" s="54">
        <f t="shared" si="7"/>
        <v>0</v>
      </c>
      <c r="Y18" s="75"/>
      <c r="Z18" s="76"/>
      <c r="AA18" s="54">
        <f t="shared" si="8"/>
        <v>0</v>
      </c>
      <c r="AB18" s="75"/>
      <c r="AC18" s="76"/>
      <c r="AD18" s="54">
        <f t="shared" si="9"/>
        <v>0</v>
      </c>
    </row>
    <row r="19" spans="1:30" x14ac:dyDescent="0.35">
      <c r="A19" s="89"/>
      <c r="B19" s="76"/>
      <c r="C19" s="54">
        <f t="shared" si="0"/>
        <v>0</v>
      </c>
      <c r="D19" s="85"/>
      <c r="E19" s="86"/>
      <c r="F19" s="54">
        <f t="shared" si="1"/>
        <v>0</v>
      </c>
      <c r="G19" s="75"/>
      <c r="H19" s="76"/>
      <c r="I19" s="54">
        <f t="shared" si="2"/>
        <v>0</v>
      </c>
      <c r="J19" s="75"/>
      <c r="K19" s="76"/>
      <c r="L19" s="54">
        <f t="shared" si="3"/>
        <v>0</v>
      </c>
      <c r="M19" s="75"/>
      <c r="N19" s="76"/>
      <c r="O19" s="54">
        <f t="shared" si="4"/>
        <v>0</v>
      </c>
      <c r="P19" s="75"/>
      <c r="Q19" s="76"/>
      <c r="R19" s="54">
        <f t="shared" si="5"/>
        <v>0</v>
      </c>
      <c r="S19" s="75"/>
      <c r="T19" s="76"/>
      <c r="U19" s="54">
        <f t="shared" si="6"/>
        <v>0</v>
      </c>
      <c r="V19" s="75"/>
      <c r="W19" s="76"/>
      <c r="X19" s="54">
        <f t="shared" si="7"/>
        <v>0</v>
      </c>
      <c r="Y19" s="75"/>
      <c r="Z19" s="76"/>
      <c r="AA19" s="54">
        <f t="shared" si="8"/>
        <v>0</v>
      </c>
      <c r="AB19" s="75"/>
      <c r="AC19" s="76"/>
      <c r="AD19" s="54">
        <f t="shared" si="9"/>
        <v>0</v>
      </c>
    </row>
    <row r="20" spans="1:30" x14ac:dyDescent="0.35">
      <c r="A20" s="89" t="s">
        <v>71</v>
      </c>
      <c r="B20" s="76"/>
      <c r="C20" s="54">
        <f t="shared" si="0"/>
        <v>18</v>
      </c>
      <c r="D20" s="85" t="s">
        <v>71</v>
      </c>
      <c r="E20" s="86"/>
      <c r="F20" s="54">
        <f t="shared" si="1"/>
        <v>18</v>
      </c>
      <c r="G20" s="75"/>
      <c r="H20" s="76"/>
      <c r="I20" s="54">
        <f t="shared" si="2"/>
        <v>0</v>
      </c>
      <c r="J20" s="75"/>
      <c r="K20" s="76"/>
      <c r="L20" s="54">
        <f t="shared" si="3"/>
        <v>0</v>
      </c>
      <c r="M20" s="75"/>
      <c r="N20" s="76"/>
      <c r="O20" s="54">
        <f t="shared" si="4"/>
        <v>0</v>
      </c>
      <c r="P20" s="75"/>
      <c r="Q20" s="76"/>
      <c r="R20" s="54">
        <f t="shared" si="5"/>
        <v>0</v>
      </c>
      <c r="S20" s="75"/>
      <c r="T20" s="76"/>
      <c r="U20" s="54">
        <f t="shared" si="6"/>
        <v>0</v>
      </c>
      <c r="V20" s="75"/>
      <c r="W20" s="76"/>
      <c r="X20" s="54">
        <f t="shared" si="7"/>
        <v>0</v>
      </c>
      <c r="Y20" s="75"/>
      <c r="Z20" s="76"/>
      <c r="AA20" s="54">
        <f t="shared" si="8"/>
        <v>0</v>
      </c>
      <c r="AB20" s="75"/>
      <c r="AC20" s="76"/>
      <c r="AD20" s="54">
        <f t="shared" si="9"/>
        <v>0</v>
      </c>
    </row>
    <row r="21" spans="1:30" x14ac:dyDescent="0.35">
      <c r="A21" s="75"/>
      <c r="B21" s="76"/>
      <c r="C21" s="54">
        <f t="shared" si="0"/>
        <v>0</v>
      </c>
      <c r="D21" s="75"/>
      <c r="E21" s="76"/>
      <c r="F21" s="54">
        <f t="shared" si="1"/>
        <v>0</v>
      </c>
      <c r="G21" s="75"/>
      <c r="H21" s="76"/>
      <c r="I21" s="54">
        <f t="shared" si="2"/>
        <v>0</v>
      </c>
      <c r="J21" s="75"/>
      <c r="K21" s="76"/>
      <c r="L21" s="54">
        <f t="shared" si="3"/>
        <v>0</v>
      </c>
      <c r="M21" s="75"/>
      <c r="N21" s="76"/>
      <c r="O21" s="54">
        <f t="shared" si="4"/>
        <v>0</v>
      </c>
      <c r="P21" s="75"/>
      <c r="Q21" s="76"/>
      <c r="R21" s="54">
        <f t="shared" si="5"/>
        <v>0</v>
      </c>
      <c r="S21" s="75"/>
      <c r="T21" s="76"/>
      <c r="U21" s="54">
        <f t="shared" si="6"/>
        <v>0</v>
      </c>
      <c r="V21" s="75"/>
      <c r="W21" s="76"/>
      <c r="X21" s="54">
        <f t="shared" si="7"/>
        <v>0</v>
      </c>
      <c r="Y21" s="75"/>
      <c r="Z21" s="76"/>
      <c r="AA21" s="54">
        <f t="shared" si="8"/>
        <v>0</v>
      </c>
      <c r="AB21" s="75"/>
      <c r="AC21" s="76"/>
      <c r="AD21" s="54">
        <f t="shared" si="9"/>
        <v>0</v>
      </c>
    </row>
    <row r="22" spans="1:30" x14ac:dyDescent="0.35">
      <c r="A22" s="75"/>
      <c r="B22" s="76"/>
      <c r="C22" s="54">
        <f t="shared" si="0"/>
        <v>0</v>
      </c>
      <c r="D22" s="75"/>
      <c r="E22" s="76"/>
      <c r="F22" s="54">
        <f t="shared" si="1"/>
        <v>0</v>
      </c>
      <c r="G22" s="75"/>
      <c r="H22" s="76"/>
      <c r="I22" s="54">
        <f t="shared" si="2"/>
        <v>0</v>
      </c>
      <c r="J22" s="75"/>
      <c r="K22" s="76"/>
      <c r="L22" s="54">
        <f t="shared" si="3"/>
        <v>0</v>
      </c>
      <c r="M22" s="75"/>
      <c r="N22" s="76"/>
      <c r="O22" s="54">
        <f t="shared" si="4"/>
        <v>0</v>
      </c>
      <c r="P22" s="75"/>
      <c r="Q22" s="76"/>
      <c r="R22" s="54">
        <f t="shared" si="5"/>
        <v>0</v>
      </c>
      <c r="S22" s="75"/>
      <c r="T22" s="76"/>
      <c r="U22" s="54">
        <f t="shared" si="6"/>
        <v>0</v>
      </c>
      <c r="V22" s="75"/>
      <c r="W22" s="76"/>
      <c r="X22" s="54">
        <f t="shared" si="7"/>
        <v>0</v>
      </c>
      <c r="Y22" s="75"/>
      <c r="Z22" s="76"/>
      <c r="AA22" s="54">
        <f t="shared" si="8"/>
        <v>0</v>
      </c>
      <c r="AB22" s="75"/>
      <c r="AC22" s="76"/>
      <c r="AD22" s="54">
        <f t="shared" si="9"/>
        <v>0</v>
      </c>
    </row>
    <row r="23" spans="1:30" x14ac:dyDescent="0.35">
      <c r="A23" s="36" t="s">
        <v>74</v>
      </c>
      <c r="B23" s="37"/>
      <c r="C23" s="54">
        <f t="shared" si="0"/>
        <v>2</v>
      </c>
      <c r="D23" s="75"/>
      <c r="E23" s="76"/>
      <c r="F23" s="54">
        <f t="shared" si="1"/>
        <v>0</v>
      </c>
      <c r="G23" s="75"/>
      <c r="H23" s="76"/>
      <c r="I23" s="54">
        <f t="shared" si="2"/>
        <v>0</v>
      </c>
      <c r="J23" s="75"/>
      <c r="K23" s="76"/>
      <c r="L23" s="54">
        <f t="shared" si="3"/>
        <v>0</v>
      </c>
      <c r="M23" s="75"/>
      <c r="N23" s="76"/>
      <c r="O23" s="54">
        <f t="shared" si="4"/>
        <v>0</v>
      </c>
      <c r="P23" s="75"/>
      <c r="Q23" s="76"/>
      <c r="R23" s="54">
        <f t="shared" si="5"/>
        <v>0</v>
      </c>
      <c r="S23" s="75"/>
      <c r="T23" s="76"/>
      <c r="U23" s="54">
        <f t="shared" si="6"/>
        <v>0</v>
      </c>
      <c r="V23" s="75"/>
      <c r="W23" s="76"/>
      <c r="X23" s="54">
        <f t="shared" si="7"/>
        <v>0</v>
      </c>
      <c r="Y23" s="75"/>
      <c r="Z23" s="76"/>
      <c r="AA23" s="54">
        <f t="shared" si="8"/>
        <v>0</v>
      </c>
      <c r="AB23" s="75"/>
      <c r="AC23" s="76"/>
      <c r="AD23" s="54">
        <f t="shared" si="9"/>
        <v>0</v>
      </c>
    </row>
    <row r="24" spans="1:30" x14ac:dyDescent="0.35">
      <c r="A24" s="36" t="s">
        <v>77</v>
      </c>
      <c r="B24" s="37"/>
      <c r="C24" s="54">
        <f t="shared" si="0"/>
        <v>20</v>
      </c>
      <c r="D24" s="75"/>
      <c r="E24" s="76"/>
      <c r="F24" s="54">
        <f t="shared" si="1"/>
        <v>0</v>
      </c>
      <c r="G24" s="75"/>
      <c r="H24" s="76"/>
      <c r="I24" s="54">
        <f t="shared" si="2"/>
        <v>0</v>
      </c>
      <c r="J24" s="75"/>
      <c r="K24" s="76"/>
      <c r="L24" s="54">
        <f t="shared" si="3"/>
        <v>0</v>
      </c>
      <c r="M24" s="75"/>
      <c r="N24" s="76"/>
      <c r="O24" s="54">
        <f t="shared" si="4"/>
        <v>0</v>
      </c>
      <c r="P24" s="75"/>
      <c r="Q24" s="76"/>
      <c r="R24" s="54">
        <f t="shared" si="5"/>
        <v>0</v>
      </c>
      <c r="S24" s="75"/>
      <c r="T24" s="76"/>
      <c r="U24" s="54">
        <f t="shared" si="6"/>
        <v>0</v>
      </c>
      <c r="V24" s="75"/>
      <c r="W24" s="76"/>
      <c r="X24" s="54">
        <f t="shared" si="7"/>
        <v>0</v>
      </c>
      <c r="Y24" s="75"/>
      <c r="Z24" s="76"/>
      <c r="AA24" s="54">
        <f t="shared" si="8"/>
        <v>0</v>
      </c>
      <c r="AB24" s="75"/>
      <c r="AC24" s="76"/>
      <c r="AD24" s="54">
        <f t="shared" si="9"/>
        <v>0</v>
      </c>
    </row>
    <row r="25" spans="1:30" x14ac:dyDescent="0.35">
      <c r="A25" s="89" t="s">
        <v>82</v>
      </c>
      <c r="B25" s="76"/>
      <c r="C25" s="54">
        <f t="shared" si="0"/>
        <v>2</v>
      </c>
      <c r="D25" s="75"/>
      <c r="E25" s="76"/>
      <c r="F25" s="54">
        <f t="shared" si="1"/>
        <v>0</v>
      </c>
      <c r="G25" s="75"/>
      <c r="H25" s="76"/>
      <c r="I25" s="54">
        <f t="shared" si="2"/>
        <v>0</v>
      </c>
      <c r="J25" s="75"/>
      <c r="K25" s="76"/>
      <c r="L25" s="54">
        <f t="shared" si="3"/>
        <v>0</v>
      </c>
      <c r="M25" s="75"/>
      <c r="N25" s="76"/>
      <c r="O25" s="54">
        <f t="shared" si="4"/>
        <v>0</v>
      </c>
      <c r="P25" s="75"/>
      <c r="Q25" s="76"/>
      <c r="R25" s="54">
        <f t="shared" si="5"/>
        <v>0</v>
      </c>
      <c r="S25" s="75"/>
      <c r="T25" s="76"/>
      <c r="U25" s="54">
        <f t="shared" si="6"/>
        <v>0</v>
      </c>
      <c r="V25" s="75"/>
      <c r="W25" s="76"/>
      <c r="X25" s="54">
        <f t="shared" si="7"/>
        <v>0</v>
      </c>
      <c r="Y25" s="75"/>
      <c r="Z25" s="76"/>
      <c r="AA25" s="54">
        <f t="shared" si="8"/>
        <v>0</v>
      </c>
      <c r="AB25" s="75"/>
      <c r="AC25" s="76"/>
      <c r="AD25" s="54">
        <f t="shared" si="9"/>
        <v>0</v>
      </c>
    </row>
    <row r="26" spans="1:30" x14ac:dyDescent="0.35">
      <c r="A26" s="36" t="s">
        <v>84</v>
      </c>
      <c r="B26" s="37"/>
      <c r="C26" s="54">
        <f t="shared" si="0"/>
        <v>1</v>
      </c>
      <c r="D26" s="75"/>
      <c r="E26" s="76"/>
      <c r="F26" s="54">
        <f t="shared" si="1"/>
        <v>0</v>
      </c>
      <c r="G26" s="75"/>
      <c r="H26" s="76"/>
      <c r="I26" s="54">
        <f t="shared" si="2"/>
        <v>0</v>
      </c>
      <c r="J26" s="75"/>
      <c r="K26" s="76"/>
      <c r="L26" s="54">
        <f t="shared" si="3"/>
        <v>0</v>
      </c>
      <c r="M26" s="75"/>
      <c r="N26" s="76"/>
      <c r="O26" s="54">
        <f t="shared" si="4"/>
        <v>0</v>
      </c>
      <c r="P26" s="75"/>
      <c r="Q26" s="76"/>
      <c r="R26" s="54">
        <f t="shared" si="5"/>
        <v>0</v>
      </c>
      <c r="S26" s="75"/>
      <c r="T26" s="76"/>
      <c r="U26" s="54">
        <f t="shared" si="6"/>
        <v>0</v>
      </c>
      <c r="V26" s="75"/>
      <c r="W26" s="76"/>
      <c r="X26" s="54">
        <f t="shared" si="7"/>
        <v>0</v>
      </c>
      <c r="Y26" s="75"/>
      <c r="Z26" s="76"/>
      <c r="AA26" s="54">
        <f t="shared" si="8"/>
        <v>0</v>
      </c>
      <c r="AB26" s="75"/>
      <c r="AC26" s="76"/>
      <c r="AD26" s="54">
        <f t="shared" si="9"/>
        <v>0</v>
      </c>
    </row>
    <row r="27" spans="1:30" x14ac:dyDescent="0.35">
      <c r="A27" s="36" t="s">
        <v>88</v>
      </c>
      <c r="B27" s="37"/>
      <c r="C27" s="54">
        <f t="shared" si="0"/>
        <v>5</v>
      </c>
      <c r="D27" s="75"/>
      <c r="E27" s="76"/>
      <c r="F27" s="54">
        <f t="shared" si="1"/>
        <v>0</v>
      </c>
      <c r="G27" s="75"/>
      <c r="H27" s="76"/>
      <c r="I27" s="54">
        <f t="shared" si="2"/>
        <v>0</v>
      </c>
      <c r="J27" s="75"/>
      <c r="K27" s="76"/>
      <c r="L27" s="54">
        <f t="shared" si="3"/>
        <v>0</v>
      </c>
      <c r="M27" s="75"/>
      <c r="N27" s="76"/>
      <c r="O27" s="54">
        <f t="shared" si="4"/>
        <v>0</v>
      </c>
      <c r="P27" s="75"/>
      <c r="Q27" s="76"/>
      <c r="R27" s="54">
        <f t="shared" si="5"/>
        <v>0</v>
      </c>
      <c r="S27" s="75"/>
      <c r="T27" s="76"/>
      <c r="U27" s="54">
        <f t="shared" si="6"/>
        <v>0</v>
      </c>
      <c r="V27" s="75"/>
      <c r="W27" s="76"/>
      <c r="X27" s="54">
        <f t="shared" si="7"/>
        <v>0</v>
      </c>
      <c r="Y27" s="75"/>
      <c r="Z27" s="76"/>
      <c r="AA27" s="54">
        <f t="shared" si="8"/>
        <v>0</v>
      </c>
      <c r="AB27" s="75"/>
      <c r="AC27" s="76"/>
      <c r="AD27" s="54">
        <f t="shared" si="9"/>
        <v>0</v>
      </c>
    </row>
    <row r="28" spans="1:30" x14ac:dyDescent="0.35">
      <c r="A28" s="36" t="s">
        <v>91</v>
      </c>
      <c r="B28" s="37"/>
      <c r="C28" s="54">
        <f t="shared" si="0"/>
        <v>12.5</v>
      </c>
      <c r="D28" s="75"/>
      <c r="E28" s="76"/>
      <c r="F28" s="54">
        <f t="shared" si="1"/>
        <v>0</v>
      </c>
      <c r="G28" s="75"/>
      <c r="H28" s="76"/>
      <c r="I28" s="54">
        <f t="shared" si="2"/>
        <v>0</v>
      </c>
      <c r="J28" s="75"/>
      <c r="K28" s="76"/>
      <c r="L28" s="54">
        <f t="shared" si="3"/>
        <v>0</v>
      </c>
      <c r="M28" s="75"/>
      <c r="N28" s="76"/>
      <c r="O28" s="54">
        <f t="shared" si="4"/>
        <v>0</v>
      </c>
      <c r="P28" s="75"/>
      <c r="Q28" s="76"/>
      <c r="R28" s="54">
        <f t="shared" si="5"/>
        <v>0</v>
      </c>
      <c r="S28" s="75"/>
      <c r="T28" s="76"/>
      <c r="U28" s="54">
        <f t="shared" si="6"/>
        <v>0</v>
      </c>
      <c r="V28" s="75"/>
      <c r="W28" s="76"/>
      <c r="X28" s="54">
        <f t="shared" si="7"/>
        <v>0</v>
      </c>
      <c r="Y28" s="75"/>
      <c r="Z28" s="76"/>
      <c r="AA28" s="54">
        <f t="shared" si="8"/>
        <v>0</v>
      </c>
      <c r="AB28" s="75"/>
      <c r="AC28" s="76"/>
      <c r="AD28" s="54">
        <f t="shared" si="9"/>
        <v>0</v>
      </c>
    </row>
    <row r="29" spans="1:30" x14ac:dyDescent="0.35">
      <c r="A29" s="75"/>
      <c r="B29" s="76"/>
      <c r="C29" s="54">
        <f t="shared" si="0"/>
        <v>0</v>
      </c>
      <c r="D29" s="75"/>
      <c r="E29" s="76"/>
      <c r="F29" s="54">
        <f t="shared" si="1"/>
        <v>0</v>
      </c>
      <c r="G29" s="75"/>
      <c r="H29" s="76"/>
      <c r="I29" s="54">
        <f t="shared" si="2"/>
        <v>0</v>
      </c>
      <c r="J29" s="75"/>
      <c r="K29" s="76"/>
      <c r="L29" s="54">
        <f t="shared" si="3"/>
        <v>0</v>
      </c>
      <c r="M29" s="75"/>
      <c r="N29" s="76"/>
      <c r="O29" s="54">
        <f t="shared" si="4"/>
        <v>0</v>
      </c>
      <c r="P29" s="75"/>
      <c r="Q29" s="76"/>
      <c r="R29" s="54">
        <f t="shared" si="5"/>
        <v>0</v>
      </c>
      <c r="S29" s="75"/>
      <c r="T29" s="76"/>
      <c r="U29" s="54">
        <f t="shared" si="6"/>
        <v>0</v>
      </c>
      <c r="V29" s="75"/>
      <c r="W29" s="76"/>
      <c r="X29" s="54">
        <f t="shared" si="7"/>
        <v>0</v>
      </c>
      <c r="Y29" s="75"/>
      <c r="Z29" s="76"/>
      <c r="AA29" s="54">
        <f t="shared" si="8"/>
        <v>0</v>
      </c>
      <c r="AB29" s="75"/>
      <c r="AC29" s="76"/>
      <c r="AD29" s="54">
        <f t="shared" si="9"/>
        <v>0</v>
      </c>
    </row>
    <row r="30" spans="1:30" x14ac:dyDescent="0.35">
      <c r="A30" s="75"/>
      <c r="B30" s="76"/>
      <c r="C30" s="54">
        <f t="shared" si="0"/>
        <v>0</v>
      </c>
      <c r="D30" s="75"/>
      <c r="E30" s="76"/>
      <c r="F30" s="54">
        <f t="shared" si="1"/>
        <v>0</v>
      </c>
      <c r="G30" s="75"/>
      <c r="H30" s="76"/>
      <c r="I30" s="54">
        <f t="shared" si="2"/>
        <v>0</v>
      </c>
      <c r="J30" s="75"/>
      <c r="K30" s="76"/>
      <c r="L30" s="54">
        <f t="shared" si="3"/>
        <v>0</v>
      </c>
      <c r="M30" s="75"/>
      <c r="N30" s="76"/>
      <c r="O30" s="54">
        <f t="shared" si="4"/>
        <v>0</v>
      </c>
      <c r="P30" s="75"/>
      <c r="Q30" s="76"/>
      <c r="R30" s="54">
        <f t="shared" si="5"/>
        <v>0</v>
      </c>
      <c r="S30" s="75"/>
      <c r="T30" s="76"/>
      <c r="U30" s="54">
        <f t="shared" si="6"/>
        <v>0</v>
      </c>
      <c r="V30" s="75"/>
      <c r="W30" s="76"/>
      <c r="X30" s="54">
        <f t="shared" si="7"/>
        <v>0</v>
      </c>
      <c r="Y30" s="75"/>
      <c r="Z30" s="76"/>
      <c r="AA30" s="54">
        <f t="shared" si="8"/>
        <v>0</v>
      </c>
      <c r="AB30" s="75"/>
      <c r="AC30" s="76"/>
      <c r="AD30" s="54">
        <f t="shared" si="9"/>
        <v>0</v>
      </c>
    </row>
    <row r="31" spans="1:30" x14ac:dyDescent="0.35">
      <c r="A31" s="75"/>
      <c r="B31" s="76"/>
      <c r="C31" s="54">
        <f t="shared" si="0"/>
        <v>0</v>
      </c>
      <c r="D31" s="75"/>
      <c r="E31" s="76"/>
      <c r="F31" s="54">
        <f t="shared" si="1"/>
        <v>0</v>
      </c>
      <c r="G31" s="75"/>
      <c r="H31" s="76"/>
      <c r="I31" s="54">
        <f t="shared" si="2"/>
        <v>0</v>
      </c>
      <c r="J31" s="75"/>
      <c r="K31" s="76"/>
      <c r="L31" s="54">
        <f t="shared" si="3"/>
        <v>0</v>
      </c>
      <c r="M31" s="75"/>
      <c r="N31" s="76"/>
      <c r="O31" s="54">
        <f t="shared" si="4"/>
        <v>0</v>
      </c>
      <c r="P31" s="75"/>
      <c r="Q31" s="76"/>
      <c r="R31" s="54">
        <f t="shared" si="5"/>
        <v>0</v>
      </c>
      <c r="S31" s="75"/>
      <c r="T31" s="76"/>
      <c r="U31" s="54">
        <f t="shared" si="6"/>
        <v>0</v>
      </c>
      <c r="V31" s="75"/>
      <c r="W31" s="76"/>
      <c r="X31" s="54">
        <f t="shared" si="7"/>
        <v>0</v>
      </c>
      <c r="Y31" s="75"/>
      <c r="Z31" s="76"/>
      <c r="AA31" s="54">
        <f t="shared" si="8"/>
        <v>0</v>
      </c>
      <c r="AB31" s="75"/>
      <c r="AC31" s="76"/>
      <c r="AD31" s="54">
        <f t="shared" si="9"/>
        <v>0</v>
      </c>
    </row>
    <row r="32" spans="1:30" x14ac:dyDescent="0.35">
      <c r="A32" s="75"/>
      <c r="B32" s="76"/>
      <c r="C32" s="54">
        <f t="shared" si="0"/>
        <v>0</v>
      </c>
      <c r="D32" s="89" t="s">
        <v>77</v>
      </c>
      <c r="E32" s="76"/>
      <c r="F32" s="54">
        <f t="shared" si="1"/>
        <v>20</v>
      </c>
      <c r="G32" s="75" t="s">
        <v>320</v>
      </c>
      <c r="H32" s="76"/>
      <c r="I32" s="54">
        <f t="shared" si="2"/>
        <v>0.5</v>
      </c>
      <c r="J32" s="75"/>
      <c r="K32" s="76"/>
      <c r="L32" s="54">
        <f t="shared" si="3"/>
        <v>0</v>
      </c>
      <c r="M32" s="75"/>
      <c r="N32" s="76"/>
      <c r="O32" s="54">
        <f t="shared" si="4"/>
        <v>0</v>
      </c>
      <c r="P32" s="75"/>
      <c r="Q32" s="76"/>
      <c r="R32" s="54">
        <f t="shared" si="5"/>
        <v>0</v>
      </c>
      <c r="S32" s="75"/>
      <c r="T32" s="76"/>
      <c r="U32" s="54">
        <f t="shared" si="6"/>
        <v>0</v>
      </c>
      <c r="V32" s="75"/>
      <c r="W32" s="76"/>
      <c r="X32" s="54">
        <f t="shared" si="7"/>
        <v>0</v>
      </c>
      <c r="Y32" s="75"/>
      <c r="Z32" s="76"/>
      <c r="AA32" s="54">
        <f t="shared" si="8"/>
        <v>0</v>
      </c>
      <c r="AB32" s="75"/>
      <c r="AC32" s="76"/>
      <c r="AD32" s="54">
        <f t="shared" si="9"/>
        <v>0</v>
      </c>
    </row>
    <row r="33" spans="1:30" x14ac:dyDescent="0.35">
      <c r="A33" s="75"/>
      <c r="B33" s="76"/>
      <c r="C33" s="54">
        <f t="shared" si="0"/>
        <v>0</v>
      </c>
      <c r="D33" s="89" t="s">
        <v>88</v>
      </c>
      <c r="E33" s="76"/>
      <c r="F33" s="54">
        <f t="shared" si="1"/>
        <v>5</v>
      </c>
      <c r="G33" s="99" t="s">
        <v>88</v>
      </c>
      <c r="H33" s="86"/>
      <c r="I33" s="54">
        <f t="shared" si="2"/>
        <v>5</v>
      </c>
      <c r="J33" s="75"/>
      <c r="K33" s="76"/>
      <c r="L33" s="54">
        <f t="shared" si="3"/>
        <v>0</v>
      </c>
      <c r="M33" s="75"/>
      <c r="N33" s="76"/>
      <c r="O33" s="54">
        <f t="shared" si="4"/>
        <v>0</v>
      </c>
      <c r="P33" s="75"/>
      <c r="Q33" s="76"/>
      <c r="R33" s="54">
        <f t="shared" si="5"/>
        <v>0</v>
      </c>
      <c r="S33" s="75"/>
      <c r="T33" s="76"/>
      <c r="U33" s="54">
        <f t="shared" si="6"/>
        <v>0</v>
      </c>
      <c r="V33" s="75"/>
      <c r="W33" s="76"/>
      <c r="X33" s="54">
        <f t="shared" si="7"/>
        <v>0</v>
      </c>
      <c r="Y33" s="75"/>
      <c r="Z33" s="76"/>
      <c r="AA33" s="54">
        <f t="shared" si="8"/>
        <v>0</v>
      </c>
      <c r="AB33" s="75"/>
      <c r="AC33" s="76"/>
      <c r="AD33" s="54">
        <f t="shared" si="9"/>
        <v>0</v>
      </c>
    </row>
    <row r="34" spans="1:30" ht="15" thickBot="1" x14ac:dyDescent="0.4">
      <c r="A34" s="83"/>
      <c r="B34" s="84"/>
      <c r="C34" s="55">
        <f t="shared" si="0"/>
        <v>0</v>
      </c>
      <c r="D34" s="89" t="s">
        <v>91</v>
      </c>
      <c r="E34" s="76"/>
      <c r="F34" s="55">
        <f t="shared" si="1"/>
        <v>12.5</v>
      </c>
      <c r="G34" s="97" t="s">
        <v>91</v>
      </c>
      <c r="H34" s="98"/>
      <c r="I34" s="55">
        <f t="shared" si="2"/>
        <v>12.5</v>
      </c>
      <c r="J34" s="83"/>
      <c r="K34" s="84"/>
      <c r="L34" s="55">
        <f t="shared" si="3"/>
        <v>0</v>
      </c>
      <c r="M34" s="83"/>
      <c r="N34" s="84"/>
      <c r="O34" s="55">
        <f t="shared" si="4"/>
        <v>0</v>
      </c>
      <c r="P34" s="83"/>
      <c r="Q34" s="84"/>
      <c r="R34" s="55">
        <f t="shared" si="5"/>
        <v>0</v>
      </c>
      <c r="S34" s="83"/>
      <c r="T34" s="84"/>
      <c r="U34" s="55">
        <f t="shared" si="6"/>
        <v>0</v>
      </c>
      <c r="V34" s="83"/>
      <c r="W34" s="84"/>
      <c r="X34" s="55">
        <f t="shared" si="7"/>
        <v>0</v>
      </c>
      <c r="Y34" s="83"/>
      <c r="Z34" s="84"/>
      <c r="AA34" s="55">
        <f t="shared" si="8"/>
        <v>0</v>
      </c>
      <c r="AB34" s="83"/>
      <c r="AC34" s="84"/>
      <c r="AD34" s="55">
        <f t="shared" si="9"/>
        <v>0</v>
      </c>
    </row>
    <row r="35" spans="1:30" ht="15" thickBot="1" x14ac:dyDescent="0.4">
      <c r="A35" s="46"/>
      <c r="B35" s="49" t="s">
        <v>326</v>
      </c>
      <c r="C35" s="50">
        <f>SUM(C15:C34)</f>
        <v>148.80000000000001</v>
      </c>
      <c r="D35" s="46"/>
      <c r="E35" s="49" t="s">
        <v>326</v>
      </c>
      <c r="F35" s="50">
        <f>SUM(F15:F34)</f>
        <v>146.5</v>
      </c>
      <c r="G35" s="46"/>
      <c r="H35" s="49" t="s">
        <v>326</v>
      </c>
      <c r="I35" s="50">
        <f>SUM(I15:I34)</f>
        <v>61</v>
      </c>
      <c r="J35" s="46"/>
      <c r="K35" s="49" t="s">
        <v>326</v>
      </c>
      <c r="L35" s="50">
        <f>SUM(L15:L34)</f>
        <v>0</v>
      </c>
      <c r="M35" s="46"/>
      <c r="N35" s="49" t="s">
        <v>326</v>
      </c>
      <c r="O35" s="50">
        <f>SUM(O15:O34)</f>
        <v>0</v>
      </c>
      <c r="P35" s="46"/>
      <c r="Q35" s="49" t="s">
        <v>326</v>
      </c>
      <c r="R35" s="50">
        <f>SUM(R15:R34)</f>
        <v>0</v>
      </c>
      <c r="S35" s="46"/>
      <c r="T35" s="49" t="s">
        <v>326</v>
      </c>
      <c r="U35" s="50">
        <f>SUM(U15:U34)</f>
        <v>0</v>
      </c>
      <c r="V35" s="46"/>
      <c r="W35" s="49" t="s">
        <v>326</v>
      </c>
      <c r="X35" s="48">
        <f>SUM(X15:X34)</f>
        <v>0</v>
      </c>
      <c r="Y35" s="46"/>
      <c r="Z35" s="49" t="s">
        <v>326</v>
      </c>
      <c r="AA35" s="50">
        <f>SUM(AA15:AA34)</f>
        <v>0</v>
      </c>
      <c r="AB35" s="46"/>
      <c r="AC35" s="49" t="s">
        <v>326</v>
      </c>
      <c r="AD35" s="50">
        <f>SUM(AD15:AD34)</f>
        <v>0</v>
      </c>
    </row>
    <row r="36" spans="1:30" ht="14.5" customHeight="1" x14ac:dyDescent="0.35">
      <c r="A36" s="43" t="s">
        <v>313</v>
      </c>
      <c r="B36" s="101" t="s">
        <v>97</v>
      </c>
      <c r="C36" s="102"/>
      <c r="D36" s="43" t="s">
        <v>313</v>
      </c>
      <c r="E36" s="77"/>
      <c r="F36" s="78"/>
      <c r="G36" s="43" t="s">
        <v>313</v>
      </c>
      <c r="H36" s="77"/>
      <c r="I36" s="78"/>
      <c r="J36" s="43" t="s">
        <v>313</v>
      </c>
      <c r="K36" s="77"/>
      <c r="L36" s="78"/>
      <c r="M36" s="43" t="s">
        <v>313</v>
      </c>
      <c r="N36" s="77"/>
      <c r="O36" s="78"/>
      <c r="P36" s="43" t="s">
        <v>313</v>
      </c>
      <c r="Q36" s="77"/>
      <c r="R36" s="78"/>
      <c r="S36" s="43" t="s">
        <v>313</v>
      </c>
      <c r="T36" s="77"/>
      <c r="U36" s="78"/>
      <c r="V36" s="43" t="s">
        <v>313</v>
      </c>
      <c r="W36" s="77"/>
      <c r="X36" s="78"/>
      <c r="Y36" s="43" t="s">
        <v>313</v>
      </c>
      <c r="Z36" s="77"/>
      <c r="AA36" s="78"/>
      <c r="AB36" s="43" t="s">
        <v>313</v>
      </c>
      <c r="AC36" s="77"/>
      <c r="AD36" s="78"/>
    </row>
    <row r="37" spans="1:30" x14ac:dyDescent="0.35">
      <c r="B37" s="103"/>
      <c r="C37" s="104"/>
      <c r="E37" s="79"/>
      <c r="F37" s="80"/>
      <c r="G37"/>
      <c r="H37" s="79"/>
      <c r="I37" s="80"/>
      <c r="J37"/>
      <c r="K37" s="79"/>
      <c r="L37" s="80"/>
      <c r="M37"/>
      <c r="N37" s="79"/>
      <c r="O37" s="80"/>
      <c r="P37"/>
      <c r="Q37" s="79"/>
      <c r="R37" s="80"/>
      <c r="S37"/>
      <c r="T37" s="79"/>
      <c r="U37" s="80"/>
      <c r="V37"/>
      <c r="W37" s="79"/>
      <c r="X37" s="80"/>
      <c r="Y37"/>
      <c r="Z37" s="79"/>
      <c r="AA37" s="80"/>
      <c r="AB37"/>
      <c r="AC37" s="79"/>
      <c r="AD37" s="80"/>
    </row>
    <row r="38" spans="1:30" x14ac:dyDescent="0.35">
      <c r="B38" s="103"/>
      <c r="C38" s="104"/>
      <c r="E38" s="79"/>
      <c r="F38" s="80"/>
      <c r="G38"/>
      <c r="H38" s="79"/>
      <c r="I38" s="80"/>
      <c r="J38"/>
      <c r="K38" s="79"/>
      <c r="L38" s="80"/>
      <c r="M38"/>
      <c r="N38" s="79"/>
      <c r="O38" s="80"/>
      <c r="P38"/>
      <c r="Q38" s="79"/>
      <c r="R38" s="80"/>
      <c r="S38"/>
      <c r="T38" s="79"/>
      <c r="U38" s="80"/>
      <c r="V38"/>
      <c r="W38" s="79"/>
      <c r="X38" s="80"/>
      <c r="Y38"/>
      <c r="Z38" s="79"/>
      <c r="AA38" s="80"/>
      <c r="AB38"/>
      <c r="AC38" s="79"/>
      <c r="AD38" s="80"/>
    </row>
    <row r="39" spans="1:30" ht="15" thickBot="1" x14ac:dyDescent="0.4">
      <c r="A39" s="39"/>
      <c r="B39" s="105"/>
      <c r="C39" s="106"/>
      <c r="D39" s="39"/>
      <c r="E39" s="81"/>
      <c r="F39" s="82"/>
      <c r="G39" s="39"/>
      <c r="H39" s="81"/>
      <c r="I39" s="82"/>
      <c r="J39" s="39"/>
      <c r="K39" s="81"/>
      <c r="L39" s="82"/>
      <c r="M39" s="39"/>
      <c r="N39" s="81"/>
      <c r="O39" s="82"/>
      <c r="P39" s="39"/>
      <c r="Q39" s="81"/>
      <c r="R39" s="82"/>
      <c r="S39" s="39"/>
      <c r="T39" s="81"/>
      <c r="U39" s="82"/>
      <c r="V39" s="39"/>
      <c r="W39" s="81"/>
      <c r="X39" s="82"/>
      <c r="Y39" s="39"/>
      <c r="Z39" s="81"/>
      <c r="AA39" s="82"/>
      <c r="AB39" s="39"/>
      <c r="AC39" s="81"/>
      <c r="AD39" s="82"/>
    </row>
    <row r="40" spans="1:30" x14ac:dyDescent="0.35">
      <c r="A40" s="44" t="s">
        <v>312</v>
      </c>
      <c r="B40" t="s">
        <v>311</v>
      </c>
      <c r="D40" s="44" t="s">
        <v>312</v>
      </c>
      <c r="E40" t="s">
        <v>311</v>
      </c>
      <c r="G40" s="44" t="s">
        <v>312</v>
      </c>
      <c r="H40" t="s">
        <v>311</v>
      </c>
      <c r="I40"/>
      <c r="J40" s="44" t="s">
        <v>312</v>
      </c>
      <c r="K40" t="s">
        <v>311</v>
      </c>
      <c r="L40"/>
      <c r="M40" s="44" t="s">
        <v>312</v>
      </c>
      <c r="N40" t="s">
        <v>311</v>
      </c>
      <c r="O40"/>
      <c r="P40" s="44" t="s">
        <v>312</v>
      </c>
      <c r="Q40" t="s">
        <v>311</v>
      </c>
      <c r="R40"/>
      <c r="S40" s="44" t="s">
        <v>312</v>
      </c>
      <c r="T40" t="s">
        <v>311</v>
      </c>
      <c r="U40"/>
      <c r="V40" s="44" t="s">
        <v>312</v>
      </c>
      <c r="W40" t="s">
        <v>311</v>
      </c>
      <c r="X40"/>
      <c r="Y40" s="44" t="s">
        <v>312</v>
      </c>
      <c r="Z40" t="s">
        <v>311</v>
      </c>
      <c r="AA40"/>
      <c r="AB40" s="44" t="s">
        <v>312</v>
      </c>
      <c r="AC40" t="s">
        <v>311</v>
      </c>
      <c r="AD40"/>
    </row>
    <row r="41" spans="1:30" x14ac:dyDescent="0.35">
      <c r="A41" s="45" t="s">
        <v>101</v>
      </c>
      <c r="C41" s="40"/>
      <c r="D41" s="45" t="s">
        <v>101</v>
      </c>
      <c r="F41" s="40"/>
      <c r="G41" s="45" t="s">
        <v>101</v>
      </c>
      <c r="I41" s="40"/>
      <c r="J41" s="45" t="s">
        <v>101</v>
      </c>
      <c r="L41" s="40"/>
      <c r="M41" s="45" t="s">
        <v>101</v>
      </c>
      <c r="O41" s="40"/>
      <c r="P41" s="45" t="s">
        <v>101</v>
      </c>
      <c r="R41" s="40"/>
      <c r="S41" s="45" t="s">
        <v>101</v>
      </c>
      <c r="U41" s="40"/>
      <c r="V41" s="45" t="s">
        <v>101</v>
      </c>
      <c r="X41" s="40"/>
      <c r="Y41" s="45" t="s">
        <v>101</v>
      </c>
      <c r="AA41" s="40"/>
      <c r="AB41" s="45" t="s">
        <v>101</v>
      </c>
      <c r="AD41" s="40"/>
    </row>
    <row r="42" spans="1:30" x14ac:dyDescent="0.35">
      <c r="A42" s="100" t="s">
        <v>106</v>
      </c>
      <c r="B42" s="100"/>
      <c r="C42" s="100"/>
      <c r="D42" s="38"/>
      <c r="F42" s="40"/>
      <c r="G42" s="38"/>
      <c r="I42" s="40"/>
      <c r="J42" s="38"/>
      <c r="L42" s="40"/>
      <c r="M42" s="38"/>
      <c r="O42" s="40"/>
      <c r="P42" s="38"/>
      <c r="R42" s="40"/>
      <c r="S42" s="38"/>
      <c r="U42" s="40"/>
      <c r="V42" s="38"/>
      <c r="X42" s="40"/>
      <c r="Y42" s="38"/>
      <c r="AA42" s="40"/>
      <c r="AB42" s="38"/>
      <c r="AD42" s="40"/>
    </row>
    <row r="43" spans="1:30" x14ac:dyDescent="0.35">
      <c r="A43" s="100" t="s">
        <v>108</v>
      </c>
      <c r="B43" s="100"/>
      <c r="C43" s="100"/>
      <c r="D43" s="38"/>
      <c r="F43" s="40"/>
      <c r="G43" s="38"/>
      <c r="I43" s="40"/>
      <c r="J43" s="38"/>
      <c r="L43" s="40"/>
      <c r="M43" s="38"/>
      <c r="O43" s="40"/>
      <c r="P43" s="38"/>
      <c r="R43" s="40"/>
      <c r="S43" s="38"/>
      <c r="U43" s="40"/>
      <c r="V43" s="38"/>
      <c r="X43" s="40"/>
      <c r="Y43" s="38"/>
      <c r="AA43" s="40"/>
      <c r="AB43" s="38"/>
      <c r="AD43" s="40"/>
    </row>
    <row r="44" spans="1:30" ht="15" thickBot="1" x14ac:dyDescent="0.4">
      <c r="A44" s="39"/>
      <c r="B44" s="41"/>
      <c r="C44" s="42"/>
      <c r="D44" s="39"/>
      <c r="E44" s="41"/>
      <c r="F44" s="42"/>
      <c r="G44" s="39"/>
      <c r="H44" s="41"/>
      <c r="I44" s="42"/>
      <c r="J44" s="39"/>
      <c r="K44" s="41"/>
      <c r="L44" s="42"/>
      <c r="M44" s="39"/>
      <c r="N44" s="41"/>
      <c r="O44" s="42"/>
      <c r="P44" s="39"/>
      <c r="Q44" s="41"/>
      <c r="R44" s="42"/>
      <c r="S44" s="39"/>
      <c r="T44" s="41"/>
      <c r="U44" s="42"/>
      <c r="V44" s="39"/>
      <c r="W44" s="41"/>
      <c r="X44" s="42"/>
      <c r="Y44" s="39"/>
      <c r="Z44" s="41"/>
      <c r="AA44" s="42"/>
      <c r="AB44" s="39"/>
      <c r="AC44" s="41"/>
      <c r="AD44" s="42"/>
    </row>
  </sheetData>
  <mergeCells count="217">
    <mergeCell ref="A42:C42"/>
    <mergeCell ref="A43:C43"/>
    <mergeCell ref="S34:T34"/>
    <mergeCell ref="V34:W34"/>
    <mergeCell ref="Y34:Z34"/>
    <mergeCell ref="AB34:AC34"/>
    <mergeCell ref="B36:C39"/>
    <mergeCell ref="E36:F39"/>
    <mergeCell ref="H36:I39"/>
    <mergeCell ref="K36:L39"/>
    <mergeCell ref="N36:O39"/>
    <mergeCell ref="Q36:R39"/>
    <mergeCell ref="AB33:AC33"/>
    <mergeCell ref="A34:B34"/>
    <mergeCell ref="D34:E34"/>
    <mergeCell ref="G34:H34"/>
    <mergeCell ref="J34:K34"/>
    <mergeCell ref="M34:N34"/>
    <mergeCell ref="P34:Q34"/>
    <mergeCell ref="T36:U39"/>
    <mergeCell ref="W36:X39"/>
    <mergeCell ref="Z36:AA39"/>
    <mergeCell ref="AC36:AD39"/>
    <mergeCell ref="A33:B33"/>
    <mergeCell ref="D33:E33"/>
    <mergeCell ref="G33:H33"/>
    <mergeCell ref="J33:K33"/>
    <mergeCell ref="M33:N33"/>
    <mergeCell ref="P33:Q33"/>
    <mergeCell ref="S33:T33"/>
    <mergeCell ref="V33:W33"/>
    <mergeCell ref="Y33:Z33"/>
    <mergeCell ref="AB31:AC31"/>
    <mergeCell ref="A32:B32"/>
    <mergeCell ref="D32:E32"/>
    <mergeCell ref="G32:H32"/>
    <mergeCell ref="J32:K32"/>
    <mergeCell ref="M32:N32"/>
    <mergeCell ref="P32:Q32"/>
    <mergeCell ref="S32:T32"/>
    <mergeCell ref="V32:W32"/>
    <mergeCell ref="Y32:Z32"/>
    <mergeCell ref="AB32:AC32"/>
    <mergeCell ref="A31:B31"/>
    <mergeCell ref="D31:E31"/>
    <mergeCell ref="G31:H31"/>
    <mergeCell ref="J31:K31"/>
    <mergeCell ref="M31:N31"/>
    <mergeCell ref="P31:Q31"/>
    <mergeCell ref="S31:T31"/>
    <mergeCell ref="V31:W31"/>
    <mergeCell ref="Y31:Z31"/>
    <mergeCell ref="AB29:AC29"/>
    <mergeCell ref="A30:B30"/>
    <mergeCell ref="D30:E30"/>
    <mergeCell ref="G30:H30"/>
    <mergeCell ref="J30:K30"/>
    <mergeCell ref="M30:N30"/>
    <mergeCell ref="P30:Q30"/>
    <mergeCell ref="S30:T30"/>
    <mergeCell ref="V30:W30"/>
    <mergeCell ref="Y30:Z30"/>
    <mergeCell ref="AB30:AC30"/>
    <mergeCell ref="A29:B29"/>
    <mergeCell ref="D29:E29"/>
    <mergeCell ref="G29:H29"/>
    <mergeCell ref="J29:K29"/>
    <mergeCell ref="M29:N29"/>
    <mergeCell ref="P29:Q29"/>
    <mergeCell ref="S29:T29"/>
    <mergeCell ref="V29:W29"/>
    <mergeCell ref="Y29:Z29"/>
    <mergeCell ref="D28:E28"/>
    <mergeCell ref="G28:H28"/>
    <mergeCell ref="J28:K28"/>
    <mergeCell ref="M28:N28"/>
    <mergeCell ref="P28:Q28"/>
    <mergeCell ref="S28:T28"/>
    <mergeCell ref="V28:W28"/>
    <mergeCell ref="Y28:Z28"/>
    <mergeCell ref="AB28:AC28"/>
    <mergeCell ref="D27:E27"/>
    <mergeCell ref="G27:H27"/>
    <mergeCell ref="J27:K27"/>
    <mergeCell ref="M27:N27"/>
    <mergeCell ref="P27:Q27"/>
    <mergeCell ref="S27:T27"/>
    <mergeCell ref="V27:W27"/>
    <mergeCell ref="Y27:Z27"/>
    <mergeCell ref="AB27:AC27"/>
    <mergeCell ref="AB25:AC25"/>
    <mergeCell ref="D26:E26"/>
    <mergeCell ref="G26:H26"/>
    <mergeCell ref="J26:K26"/>
    <mergeCell ref="M26:N26"/>
    <mergeCell ref="P26:Q26"/>
    <mergeCell ref="S26:T26"/>
    <mergeCell ref="V26:W26"/>
    <mergeCell ref="Y26:Z26"/>
    <mergeCell ref="AB26:AC26"/>
    <mergeCell ref="A25:B25"/>
    <mergeCell ref="D25:E25"/>
    <mergeCell ref="G25:H25"/>
    <mergeCell ref="J25:K25"/>
    <mergeCell ref="M25:N25"/>
    <mergeCell ref="P25:Q25"/>
    <mergeCell ref="S25:T25"/>
    <mergeCell ref="V25:W25"/>
    <mergeCell ref="Y25:Z25"/>
    <mergeCell ref="D24:E24"/>
    <mergeCell ref="G24:H24"/>
    <mergeCell ref="J24:K24"/>
    <mergeCell ref="M24:N24"/>
    <mergeCell ref="P24:Q24"/>
    <mergeCell ref="S24:T24"/>
    <mergeCell ref="V24:W24"/>
    <mergeCell ref="Y24:Z24"/>
    <mergeCell ref="AB24:AC24"/>
    <mergeCell ref="AB22:AC22"/>
    <mergeCell ref="D23:E23"/>
    <mergeCell ref="G23:H23"/>
    <mergeCell ref="J23:K23"/>
    <mergeCell ref="M23:N23"/>
    <mergeCell ref="P23:Q23"/>
    <mergeCell ref="S23:T23"/>
    <mergeCell ref="V23:W23"/>
    <mergeCell ref="Y23:Z23"/>
    <mergeCell ref="AB23:AC23"/>
    <mergeCell ref="A22:B22"/>
    <mergeCell ref="D22:E22"/>
    <mergeCell ref="G22:H22"/>
    <mergeCell ref="J22:K22"/>
    <mergeCell ref="M22:N22"/>
    <mergeCell ref="P22:Q22"/>
    <mergeCell ref="S22:T22"/>
    <mergeCell ref="V22:W22"/>
    <mergeCell ref="Y22:Z22"/>
    <mergeCell ref="AB20:AC20"/>
    <mergeCell ref="A21:B21"/>
    <mergeCell ref="D21:E21"/>
    <mergeCell ref="G21:H21"/>
    <mergeCell ref="J21:K21"/>
    <mergeCell ref="M21:N21"/>
    <mergeCell ref="P21:Q21"/>
    <mergeCell ref="S21:T21"/>
    <mergeCell ref="V21:W21"/>
    <mergeCell ref="Y21:Z21"/>
    <mergeCell ref="AB21:AC21"/>
    <mergeCell ref="A20:B20"/>
    <mergeCell ref="D20:E20"/>
    <mergeCell ref="G20:H20"/>
    <mergeCell ref="J20:K20"/>
    <mergeCell ref="M20:N20"/>
    <mergeCell ref="P20:Q20"/>
    <mergeCell ref="S20:T20"/>
    <mergeCell ref="V20:W20"/>
    <mergeCell ref="Y20:Z20"/>
    <mergeCell ref="AB18:AC18"/>
    <mergeCell ref="A19:B19"/>
    <mergeCell ref="D19:E19"/>
    <mergeCell ref="G19:H19"/>
    <mergeCell ref="J19:K19"/>
    <mergeCell ref="M19:N19"/>
    <mergeCell ref="P19:Q19"/>
    <mergeCell ref="S19:T19"/>
    <mergeCell ref="V19:W19"/>
    <mergeCell ref="Y19:Z19"/>
    <mergeCell ref="AB19:AC19"/>
    <mergeCell ref="A18:B18"/>
    <mergeCell ref="D18:E18"/>
    <mergeCell ref="G18:H18"/>
    <mergeCell ref="J18:K18"/>
    <mergeCell ref="M18:N18"/>
    <mergeCell ref="P18:Q18"/>
    <mergeCell ref="S18:T18"/>
    <mergeCell ref="V18:W18"/>
    <mergeCell ref="Y18:Z18"/>
    <mergeCell ref="AB16:AC16"/>
    <mergeCell ref="A17:B17"/>
    <mergeCell ref="D17:E17"/>
    <mergeCell ref="G17:H17"/>
    <mergeCell ref="J17:K17"/>
    <mergeCell ref="M17:N17"/>
    <mergeCell ref="P17:Q17"/>
    <mergeCell ref="S17:T17"/>
    <mergeCell ref="V17:W17"/>
    <mergeCell ref="Y17:Z17"/>
    <mergeCell ref="AB17:AC17"/>
    <mergeCell ref="A16:B16"/>
    <mergeCell ref="D16:E16"/>
    <mergeCell ref="G16:H16"/>
    <mergeCell ref="J16:K16"/>
    <mergeCell ref="M16:N16"/>
    <mergeCell ref="P16:Q16"/>
    <mergeCell ref="S16:T16"/>
    <mergeCell ref="V16:W16"/>
    <mergeCell ref="Y16:Z16"/>
    <mergeCell ref="T1:U1"/>
    <mergeCell ref="W1:X1"/>
    <mergeCell ref="Z1:AA1"/>
    <mergeCell ref="AC1:AD1"/>
    <mergeCell ref="A15:B15"/>
    <mergeCell ref="D15:E15"/>
    <mergeCell ref="G15:H15"/>
    <mergeCell ref="J15:K15"/>
    <mergeCell ref="M15:N15"/>
    <mergeCell ref="P15:Q15"/>
    <mergeCell ref="B1:C1"/>
    <mergeCell ref="E1:F1"/>
    <mergeCell ref="H1:I1"/>
    <mergeCell ref="K1:L1"/>
    <mergeCell ref="N1:O1"/>
    <mergeCell ref="Q1:R1"/>
    <mergeCell ref="S15:T15"/>
    <mergeCell ref="V15:W15"/>
    <mergeCell ref="Y15:Z15"/>
    <mergeCell ref="AB15:AC15"/>
  </mergeCells>
  <conditionalFormatting sqref="C15:C34">
    <cfRule type="containsBlanks" dxfId="54" priority="10">
      <formula>LEN(TRIM(C15))=0</formula>
    </cfRule>
  </conditionalFormatting>
  <conditionalFormatting sqref="F15:F34">
    <cfRule type="containsBlanks" dxfId="53" priority="9">
      <formula>LEN(TRIM(F15))=0</formula>
    </cfRule>
  </conditionalFormatting>
  <conditionalFormatting sqref="I15:I34">
    <cfRule type="containsBlanks" dxfId="52" priority="8">
      <formula>LEN(TRIM(I15))=0</formula>
    </cfRule>
  </conditionalFormatting>
  <conditionalFormatting sqref="L15:L34">
    <cfRule type="containsBlanks" dxfId="51" priority="7">
      <formula>LEN(TRIM(L15))=0</formula>
    </cfRule>
  </conditionalFormatting>
  <conditionalFormatting sqref="O15:O34">
    <cfRule type="containsBlanks" dxfId="50" priority="6">
      <formula>LEN(TRIM(O15))=0</formula>
    </cfRule>
  </conditionalFormatting>
  <conditionalFormatting sqref="R15:R34">
    <cfRule type="containsBlanks" dxfId="49" priority="5">
      <formula>LEN(TRIM(R15))=0</formula>
    </cfRule>
  </conditionalFormatting>
  <conditionalFormatting sqref="U15:U34">
    <cfRule type="containsBlanks" dxfId="48" priority="4">
      <formula>LEN(TRIM(U15))=0</formula>
    </cfRule>
  </conditionalFormatting>
  <conditionalFormatting sqref="X15:X34">
    <cfRule type="containsBlanks" dxfId="47" priority="3">
      <formula>LEN(TRIM(X15))=0</formula>
    </cfRule>
  </conditionalFormatting>
  <conditionalFormatting sqref="AA15:AA34">
    <cfRule type="containsBlanks" dxfId="46" priority="2">
      <formula>LEN(TRIM(AA15))=0</formula>
    </cfRule>
  </conditionalFormatting>
  <conditionalFormatting sqref="AD15:AD34">
    <cfRule type="containsBlanks" dxfId="45" priority="1">
      <formula>LEN(TRIM(AD15))=0</formula>
    </cfRule>
  </conditionalFormatting>
  <dataValidations count="1">
    <dataValidation type="list" allowBlank="1" showInputMessage="1" showErrorMessage="1" sqref="Y15:Y34 A15:A34 AB15:AB34 J15:J34 D15:D34 M15:M34 P15:P34 S15:S34 V15:V34 G15:G34" xr:uid="{8274F71F-800A-4A36-B797-0A50F082407E}">
      <formula1>Drop_Down_Name</formula1>
    </dataValidation>
  </dataValidations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C5B930-2279-4403-8E53-18DCF9335C65}">
          <x14:formula1>
            <xm:f>'Camera Specs'!$A:$A</xm:f>
          </x14:formula1>
          <xm:sqref>C9 AA9 F9 I9 L9 O9 R9 U9 X9 AD9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5DA96-802E-4D7B-9636-17032A359EC9}">
  <dimension ref="A1:AD44"/>
  <sheetViews>
    <sheetView zoomScaleNormal="100" workbookViewId="0">
      <pane xSplit="38030" topLeftCell="AZ1"/>
      <selection activeCell="D32" sqref="D32:E34"/>
      <selection pane="topRight" activeCell="AZ32" sqref="AZ32"/>
    </sheetView>
  </sheetViews>
  <sheetFormatPr defaultRowHeight="14.5" x14ac:dyDescent="0.35"/>
  <cols>
    <col min="1" max="1" width="34.08984375" customWidth="1"/>
    <col min="2" max="2" width="39.6328125" customWidth="1"/>
    <col min="3" max="3" width="15" customWidth="1"/>
    <col min="4" max="4" width="32" customWidth="1"/>
    <col min="5" max="5" width="36.453125" customWidth="1"/>
    <col min="6" max="6" width="10.81640625" customWidth="1"/>
    <col min="7" max="7" width="32" style="7" customWidth="1"/>
    <col min="8" max="8" width="45.54296875" customWidth="1"/>
    <col min="9" max="9" width="10.26953125" style="8" customWidth="1"/>
    <col min="10" max="10" width="32" style="7" customWidth="1"/>
    <col min="11" max="11" width="45.54296875" customWidth="1"/>
    <col min="12" max="12" width="8.7265625" style="8"/>
    <col min="13" max="13" width="32" style="7" customWidth="1"/>
    <col min="14" max="14" width="45.54296875" customWidth="1"/>
    <col min="15" max="15" width="8.7265625" style="8"/>
    <col min="16" max="16" width="32" style="7" customWidth="1"/>
    <col min="17" max="17" width="45.54296875" customWidth="1"/>
    <col min="18" max="18" width="8.7265625" style="8"/>
    <col min="19" max="19" width="32" style="7" customWidth="1"/>
    <col min="20" max="20" width="45.54296875" customWidth="1"/>
    <col min="21" max="21" width="8.7265625" style="8"/>
    <col min="22" max="22" width="32" style="7" customWidth="1"/>
    <col min="23" max="23" width="45.54296875" customWidth="1"/>
    <col min="24" max="24" width="8.7265625" style="8"/>
    <col min="25" max="25" width="32" style="7" customWidth="1"/>
    <col min="26" max="26" width="45.54296875" customWidth="1"/>
    <col min="27" max="27" width="8.7265625" style="8"/>
    <col min="28" max="28" width="32" style="7" customWidth="1"/>
    <col min="29" max="29" width="45.54296875" customWidth="1"/>
    <col min="30" max="30" width="8.7265625" style="8"/>
  </cols>
  <sheetData>
    <row r="1" spans="1:30" s="1" customFormat="1" ht="14.5" customHeight="1" x14ac:dyDescent="0.35">
      <c r="A1" s="44" t="s">
        <v>0</v>
      </c>
      <c r="B1" s="74" t="s">
        <v>315</v>
      </c>
      <c r="C1" s="107"/>
      <c r="D1" s="44" t="s">
        <v>0</v>
      </c>
      <c r="E1" s="74" t="s">
        <v>315</v>
      </c>
      <c r="F1" s="107"/>
      <c r="G1" s="56" t="s">
        <v>0</v>
      </c>
      <c r="H1" s="74" t="s">
        <v>330</v>
      </c>
      <c r="I1" s="107"/>
      <c r="J1" s="56" t="s">
        <v>0</v>
      </c>
      <c r="K1" s="72"/>
      <c r="L1" s="73"/>
      <c r="M1" s="56" t="s">
        <v>0</v>
      </c>
      <c r="N1" s="72"/>
      <c r="O1" s="73"/>
      <c r="P1" s="58" t="s">
        <v>0</v>
      </c>
      <c r="Q1" s="72"/>
      <c r="R1" s="73"/>
      <c r="S1" s="58" t="s">
        <v>0</v>
      </c>
      <c r="T1" s="72"/>
      <c r="U1" s="73"/>
      <c r="V1" s="57" t="s">
        <v>0</v>
      </c>
      <c r="W1" s="74"/>
      <c r="X1" s="74"/>
      <c r="Y1" s="58" t="s">
        <v>0</v>
      </c>
      <c r="Z1" s="72"/>
      <c r="AA1" s="73"/>
      <c r="AB1" s="58" t="s">
        <v>0</v>
      </c>
      <c r="AC1" s="72"/>
      <c r="AD1" s="73"/>
    </row>
    <row r="2" spans="1:30" ht="15.5" x14ac:dyDescent="0.35">
      <c r="A2" s="60" t="s">
        <v>14</v>
      </c>
      <c r="B2" s="61"/>
      <c r="C2" s="59"/>
      <c r="D2" s="60" t="s">
        <v>14</v>
      </c>
      <c r="E2" s="61"/>
      <c r="F2" s="59"/>
      <c r="G2" s="60" t="s">
        <v>14</v>
      </c>
      <c r="H2" s="61"/>
      <c r="I2" s="59"/>
      <c r="J2" s="60" t="s">
        <v>14</v>
      </c>
      <c r="K2" s="61"/>
      <c r="L2" s="59"/>
      <c r="M2" s="60" t="s">
        <v>14</v>
      </c>
      <c r="N2" s="61"/>
      <c r="O2" s="59"/>
      <c r="P2" s="60" t="s">
        <v>14</v>
      </c>
      <c r="Q2" s="61"/>
      <c r="R2" s="59"/>
      <c r="S2" s="60" t="s">
        <v>14</v>
      </c>
      <c r="T2" s="61"/>
      <c r="U2" s="59"/>
      <c r="V2" s="60" t="s">
        <v>14</v>
      </c>
      <c r="W2" s="61"/>
      <c r="X2" s="59"/>
      <c r="Y2" s="60" t="s">
        <v>14</v>
      </c>
      <c r="Z2" s="61"/>
      <c r="AA2" s="59"/>
      <c r="AB2" s="60" t="s">
        <v>14</v>
      </c>
      <c r="AC2" s="61"/>
      <c r="AD2" s="59"/>
    </row>
    <row r="3" spans="1:30" ht="15.5" x14ac:dyDescent="0.35">
      <c r="A3" s="60" t="s">
        <v>24</v>
      </c>
      <c r="B3" s="61" t="s">
        <v>333</v>
      </c>
      <c r="C3" s="59"/>
      <c r="D3" s="60" t="s">
        <v>24</v>
      </c>
      <c r="E3" s="61" t="s">
        <v>28</v>
      </c>
      <c r="F3" s="59"/>
      <c r="G3" s="60" t="s">
        <v>24</v>
      </c>
      <c r="H3" s="61" t="s">
        <v>28</v>
      </c>
      <c r="I3" s="59"/>
      <c r="J3" s="60" t="s">
        <v>24</v>
      </c>
      <c r="K3" s="61"/>
      <c r="L3" s="59"/>
      <c r="M3" s="60" t="s">
        <v>24</v>
      </c>
      <c r="N3" s="61"/>
      <c r="O3" s="59"/>
      <c r="P3" s="60" t="s">
        <v>24</v>
      </c>
      <c r="Q3" s="61"/>
      <c r="R3" s="59"/>
      <c r="S3" s="60" t="s">
        <v>24</v>
      </c>
      <c r="T3" s="61"/>
      <c r="U3" s="59"/>
      <c r="V3" s="60" t="s">
        <v>24</v>
      </c>
      <c r="W3" s="61"/>
      <c r="X3" s="59"/>
      <c r="Y3" s="60" t="s">
        <v>24</v>
      </c>
      <c r="Z3" s="61"/>
      <c r="AA3" s="59"/>
      <c r="AB3" s="60" t="s">
        <v>24</v>
      </c>
      <c r="AC3" s="61"/>
      <c r="AD3" s="59"/>
    </row>
    <row r="4" spans="1:30" ht="15.5" x14ac:dyDescent="0.35">
      <c r="A4" s="63" t="s">
        <v>323</v>
      </c>
      <c r="B4" s="62">
        <v>150</v>
      </c>
      <c r="C4" s="59"/>
      <c r="D4" s="63" t="s">
        <v>323</v>
      </c>
      <c r="E4" s="62">
        <v>150</v>
      </c>
      <c r="F4" s="59"/>
      <c r="G4" s="63" t="s">
        <v>323</v>
      </c>
      <c r="H4" s="62">
        <v>150</v>
      </c>
      <c r="I4" s="59"/>
      <c r="J4" s="63" t="s">
        <v>323</v>
      </c>
      <c r="K4" s="62"/>
      <c r="L4" s="59"/>
      <c r="M4" s="63" t="s">
        <v>323</v>
      </c>
      <c r="N4" s="62"/>
      <c r="O4" s="59"/>
      <c r="P4" s="63" t="s">
        <v>323</v>
      </c>
      <c r="Q4" s="62"/>
      <c r="R4" s="59"/>
      <c r="S4" s="63" t="s">
        <v>323</v>
      </c>
      <c r="T4" s="62"/>
      <c r="U4" s="59"/>
      <c r="V4" s="63" t="s">
        <v>323</v>
      </c>
      <c r="W4" s="62"/>
      <c r="X4" s="59"/>
      <c r="Y4" s="63" t="s">
        <v>323</v>
      </c>
      <c r="Z4" s="62"/>
      <c r="AA4" s="59"/>
      <c r="AB4" s="63" t="s">
        <v>323</v>
      </c>
      <c r="AC4" s="62"/>
      <c r="AD4" s="59"/>
    </row>
    <row r="5" spans="1:30" ht="15.5" x14ac:dyDescent="0.35">
      <c r="A5" s="60" t="s">
        <v>327</v>
      </c>
      <c r="B5" s="62">
        <v>600</v>
      </c>
      <c r="C5" s="59"/>
      <c r="D5" s="60" t="s">
        <v>327</v>
      </c>
      <c r="E5" s="62">
        <v>600</v>
      </c>
      <c r="F5" s="59"/>
      <c r="G5" s="60" t="s">
        <v>327</v>
      </c>
      <c r="H5" s="62">
        <v>600</v>
      </c>
      <c r="I5" s="59"/>
      <c r="J5" s="60" t="s">
        <v>327</v>
      </c>
      <c r="K5" s="62"/>
      <c r="L5" s="59"/>
      <c r="M5" s="60" t="s">
        <v>327</v>
      </c>
      <c r="N5" s="62"/>
      <c r="O5" s="59"/>
      <c r="P5" s="60" t="s">
        <v>327</v>
      </c>
      <c r="Q5" s="62"/>
      <c r="R5" s="59"/>
      <c r="S5" s="60" t="s">
        <v>327</v>
      </c>
      <c r="T5" s="62"/>
      <c r="U5" s="59"/>
      <c r="V5" s="60" t="s">
        <v>327</v>
      </c>
      <c r="W5" s="62"/>
      <c r="X5" s="59"/>
      <c r="Y5" s="60" t="s">
        <v>327</v>
      </c>
      <c r="Z5" s="62"/>
      <c r="AA5" s="59"/>
      <c r="AB5" s="60" t="s">
        <v>327</v>
      </c>
      <c r="AC5" s="62"/>
      <c r="AD5" s="59"/>
    </row>
    <row r="6" spans="1:30" ht="15.5" x14ac:dyDescent="0.35">
      <c r="A6" s="63" t="s">
        <v>329</v>
      </c>
      <c r="B6" s="62">
        <v>0.75</v>
      </c>
      <c r="C6" s="59"/>
      <c r="D6" s="63" t="s">
        <v>329</v>
      </c>
      <c r="E6" s="62">
        <v>0.75</v>
      </c>
      <c r="F6" s="59"/>
      <c r="G6" s="63" t="s">
        <v>329</v>
      </c>
      <c r="H6" s="62">
        <v>0.95</v>
      </c>
      <c r="I6" s="59"/>
      <c r="J6" s="63" t="s">
        <v>329</v>
      </c>
      <c r="K6" s="62">
        <v>1</v>
      </c>
      <c r="L6" s="59"/>
      <c r="M6" s="63" t="s">
        <v>329</v>
      </c>
      <c r="N6" s="62">
        <v>1</v>
      </c>
      <c r="O6" s="59"/>
      <c r="P6" s="63" t="s">
        <v>329</v>
      </c>
      <c r="Q6" s="62">
        <v>1</v>
      </c>
      <c r="R6" s="59"/>
      <c r="S6" s="63" t="s">
        <v>329</v>
      </c>
      <c r="T6" s="62">
        <v>1</v>
      </c>
      <c r="U6" s="59"/>
      <c r="V6" s="63" t="s">
        <v>329</v>
      </c>
      <c r="W6" s="62">
        <v>1</v>
      </c>
      <c r="X6" s="59"/>
      <c r="Y6" s="63" t="s">
        <v>329</v>
      </c>
      <c r="Z6" s="62">
        <v>1</v>
      </c>
      <c r="AA6" s="59"/>
      <c r="AB6" s="63" t="s">
        <v>329</v>
      </c>
      <c r="AC6" s="62">
        <v>1</v>
      </c>
      <c r="AD6" s="59"/>
    </row>
    <row r="7" spans="1:30" ht="15.5" x14ac:dyDescent="0.35">
      <c r="A7" s="63" t="s">
        <v>328</v>
      </c>
      <c r="B7" s="48">
        <f>B5*B6</f>
        <v>450</v>
      </c>
      <c r="C7" s="59"/>
      <c r="D7" s="63" t="s">
        <v>328</v>
      </c>
      <c r="E7" s="48">
        <f>E5*E6</f>
        <v>450</v>
      </c>
      <c r="F7" s="59"/>
      <c r="G7" s="63" t="s">
        <v>328</v>
      </c>
      <c r="H7" s="48">
        <f>H5*H6</f>
        <v>570</v>
      </c>
      <c r="I7" s="59"/>
      <c r="J7" s="63" t="s">
        <v>328</v>
      </c>
      <c r="K7" s="48">
        <f>K5*K6</f>
        <v>0</v>
      </c>
      <c r="L7" s="59"/>
      <c r="M7" s="63" t="s">
        <v>328</v>
      </c>
      <c r="N7" s="48">
        <f>N5*N6</f>
        <v>0</v>
      </c>
      <c r="O7" s="59"/>
      <c r="P7" s="63" t="s">
        <v>328</v>
      </c>
      <c r="Q7" s="48">
        <f>Q5*Q6</f>
        <v>0</v>
      </c>
      <c r="R7" s="59"/>
      <c r="S7" s="63" t="s">
        <v>328</v>
      </c>
      <c r="T7" s="48">
        <f>T5*T6</f>
        <v>0</v>
      </c>
      <c r="U7" s="59"/>
      <c r="V7" s="63" t="s">
        <v>328</v>
      </c>
      <c r="W7" s="48">
        <f>W5*W6</f>
        <v>0</v>
      </c>
      <c r="X7" s="59"/>
      <c r="Y7" s="63" t="s">
        <v>328</v>
      </c>
      <c r="Z7" s="48">
        <f>Z5*Z6</f>
        <v>0</v>
      </c>
      <c r="AA7" s="59"/>
      <c r="AB7" s="63" t="s">
        <v>328</v>
      </c>
      <c r="AC7" s="48">
        <f>AC5*AC6</f>
        <v>0</v>
      </c>
      <c r="AD7" s="59"/>
    </row>
    <row r="8" spans="1:30" ht="15.5" x14ac:dyDescent="0.35">
      <c r="A8" s="63" t="s">
        <v>325</v>
      </c>
      <c r="B8" s="69">
        <f>(B5*B6/B4)</f>
        <v>3</v>
      </c>
      <c r="C8" s="53" t="s">
        <v>142</v>
      </c>
      <c r="D8" s="63" t="s">
        <v>325</v>
      </c>
      <c r="E8" s="48">
        <f>(E5*E6/E4)</f>
        <v>3</v>
      </c>
      <c r="F8" s="53" t="s">
        <v>142</v>
      </c>
      <c r="G8" s="63" t="s">
        <v>325</v>
      </c>
      <c r="H8" s="48">
        <f>(H5*H6/H4)</f>
        <v>3.8</v>
      </c>
      <c r="I8" s="53" t="s">
        <v>142</v>
      </c>
      <c r="J8" s="63" t="s">
        <v>325</v>
      </c>
      <c r="K8" s="48" t="e">
        <f>(K5*K6/K4)</f>
        <v>#DIV/0!</v>
      </c>
      <c r="L8" s="53" t="s">
        <v>142</v>
      </c>
      <c r="M8" s="63" t="s">
        <v>325</v>
      </c>
      <c r="N8" s="48" t="e">
        <f>(N5*N6/N4)</f>
        <v>#DIV/0!</v>
      </c>
      <c r="O8" s="53" t="s">
        <v>142</v>
      </c>
      <c r="P8" s="63" t="s">
        <v>325</v>
      </c>
      <c r="Q8" s="48" t="e">
        <f>(Q5*Q6/Q4)</f>
        <v>#DIV/0!</v>
      </c>
      <c r="R8" s="53" t="s">
        <v>142</v>
      </c>
      <c r="S8" s="63" t="s">
        <v>325</v>
      </c>
      <c r="T8" s="48" t="e">
        <f>(T5*T6/T4)</f>
        <v>#DIV/0!</v>
      </c>
      <c r="U8" s="53" t="s">
        <v>142</v>
      </c>
      <c r="V8" s="63" t="s">
        <v>325</v>
      </c>
      <c r="W8" s="48" t="e">
        <f>(W5*W6/W4)</f>
        <v>#DIV/0!</v>
      </c>
      <c r="X8" s="53" t="s">
        <v>142</v>
      </c>
      <c r="Y8" s="63" t="s">
        <v>325</v>
      </c>
      <c r="Z8" s="48" t="e">
        <f>(Z5*Z6/Z4)</f>
        <v>#DIV/0!</v>
      </c>
      <c r="AA8" s="53" t="s">
        <v>142</v>
      </c>
      <c r="AB8" s="63" t="s">
        <v>325</v>
      </c>
      <c r="AC8" s="48" t="e">
        <f>(AC5*AC6/AC4)</f>
        <v>#DIV/0!</v>
      </c>
      <c r="AD8" s="53" t="s">
        <v>142</v>
      </c>
    </row>
    <row r="9" spans="1:30" ht="15.5" x14ac:dyDescent="0.35">
      <c r="A9" s="63" t="s">
        <v>324</v>
      </c>
      <c r="B9" s="48">
        <f>_xlfn.XLOOKUP(C9,'Camera Specs'!$A:$A,'Camera Specs'!$C:$C,100)</f>
        <v>3.76</v>
      </c>
      <c r="C9" s="51" t="s">
        <v>296</v>
      </c>
      <c r="D9" s="63" t="s">
        <v>324</v>
      </c>
      <c r="E9" s="48">
        <f>_xlfn.XLOOKUP(F9,'Camera Specs'!$A:$A,'Camera Specs'!$C:$C,100)</f>
        <v>3.76</v>
      </c>
      <c r="F9" s="51" t="s">
        <v>296</v>
      </c>
      <c r="G9" s="63" t="s">
        <v>324</v>
      </c>
      <c r="H9" s="48">
        <f>_xlfn.XLOOKUP(I9,'Camera Specs'!$A:$A,'Camera Specs'!$C:$C,100)</f>
        <v>3.76</v>
      </c>
      <c r="I9" s="51" t="s">
        <v>296</v>
      </c>
      <c r="J9" s="63" t="s">
        <v>324</v>
      </c>
      <c r="K9" s="48">
        <f>_xlfn.XLOOKUP(L9,'Camera Specs'!$A:$A,'Camera Specs'!$C:$C,100)</f>
        <v>3.76</v>
      </c>
      <c r="L9" s="51" t="s">
        <v>296</v>
      </c>
      <c r="M9" s="63" t="s">
        <v>324</v>
      </c>
      <c r="N9" s="48">
        <f>_xlfn.XLOOKUP(O9,'Camera Specs'!$A:$A,'Camera Specs'!$C:$C,100)</f>
        <v>3.76</v>
      </c>
      <c r="O9" s="51" t="s">
        <v>296</v>
      </c>
      <c r="P9" s="63" t="s">
        <v>324</v>
      </c>
      <c r="Q9" s="48">
        <f>_xlfn.XLOOKUP(R9,'Camera Specs'!$A:$A,'Camera Specs'!$C:$C,100)</f>
        <v>3.76</v>
      </c>
      <c r="R9" s="51" t="s">
        <v>296</v>
      </c>
      <c r="S9" s="63" t="s">
        <v>324</v>
      </c>
      <c r="T9" s="48">
        <f>_xlfn.XLOOKUP(U9,'Camera Specs'!$A:$A,'Camera Specs'!$C:$C,100)</f>
        <v>3.76</v>
      </c>
      <c r="U9" s="51" t="s">
        <v>296</v>
      </c>
      <c r="V9" s="63" t="s">
        <v>324</v>
      </c>
      <c r="W9" s="48">
        <f>_xlfn.XLOOKUP(X9,'Camera Specs'!$A:$A,'Camera Specs'!$C:$C,100)</f>
        <v>3.76</v>
      </c>
      <c r="X9" s="51" t="s">
        <v>296</v>
      </c>
      <c r="Y9" s="63" t="s">
        <v>324</v>
      </c>
      <c r="Z9" s="48">
        <f>_xlfn.XLOOKUP(AA9,'Camera Specs'!$A:$A,'Camera Specs'!$C:$C,100)</f>
        <v>3.76</v>
      </c>
      <c r="AA9" s="51" t="s">
        <v>296</v>
      </c>
      <c r="AB9" s="63" t="s">
        <v>324</v>
      </c>
      <c r="AC9" s="48">
        <f>_xlfn.XLOOKUP(AD9,'Camera Specs'!$A:$A,'Camera Specs'!$C:$C,100)</f>
        <v>3.76</v>
      </c>
      <c r="AD9" s="51" t="s">
        <v>296</v>
      </c>
    </row>
    <row r="10" spans="1:30" ht="15.5" x14ac:dyDescent="0.35">
      <c r="A10" s="64" t="s">
        <v>38</v>
      </c>
      <c r="B10" s="67">
        <f>B9*206.265 / B5</f>
        <v>1.2925939999999998</v>
      </c>
      <c r="C10" s="59"/>
      <c r="D10" s="64" t="s">
        <v>38</v>
      </c>
      <c r="E10" s="68">
        <f>E9*206.265 / E5</f>
        <v>1.2925939999999998</v>
      </c>
      <c r="F10" s="59"/>
      <c r="G10" s="64" t="s">
        <v>38</v>
      </c>
      <c r="H10" s="68">
        <f>H9*206.265 / H5</f>
        <v>1.2925939999999998</v>
      </c>
      <c r="I10" s="59"/>
      <c r="J10" s="64" t="s">
        <v>38</v>
      </c>
      <c r="K10" s="48" t="e">
        <f>K9*206.265 / K5</f>
        <v>#DIV/0!</v>
      </c>
      <c r="L10" s="59"/>
      <c r="M10" s="64" t="s">
        <v>38</v>
      </c>
      <c r="N10" s="48" t="e">
        <f>N9*206.265 / N5</f>
        <v>#DIV/0!</v>
      </c>
      <c r="O10" s="59"/>
      <c r="P10" s="64" t="s">
        <v>38</v>
      </c>
      <c r="Q10" s="48" t="e">
        <f>Q9*206.265 / Q5</f>
        <v>#DIV/0!</v>
      </c>
      <c r="R10" s="59"/>
      <c r="S10" s="64" t="s">
        <v>38</v>
      </c>
      <c r="T10" s="48" t="e">
        <f>T9*206.265 / T5</f>
        <v>#DIV/0!</v>
      </c>
      <c r="U10" s="59"/>
      <c r="V10" s="64" t="s">
        <v>38</v>
      </c>
      <c r="W10" s="48" t="e">
        <f>W9*206.265 / W5</f>
        <v>#DIV/0!</v>
      </c>
      <c r="X10" s="59"/>
      <c r="Y10" s="64" t="s">
        <v>38</v>
      </c>
      <c r="Z10" s="48" t="e">
        <f>Z9*206.265 / Z5</f>
        <v>#DIV/0!</v>
      </c>
      <c r="AA10" s="59"/>
      <c r="AB10" s="64" t="s">
        <v>38</v>
      </c>
      <c r="AC10" s="48" t="e">
        <f>AC9*206.265 / AC5</f>
        <v>#DIV/0!</v>
      </c>
      <c r="AD10" s="59"/>
    </row>
    <row r="11" spans="1:30" ht="15.5" x14ac:dyDescent="0.35">
      <c r="A11" s="60" t="s">
        <v>44</v>
      </c>
      <c r="B11" s="65">
        <v>55</v>
      </c>
      <c r="C11" s="59"/>
      <c r="D11" s="60" t="s">
        <v>44</v>
      </c>
      <c r="E11" s="65">
        <v>55</v>
      </c>
      <c r="F11" s="59"/>
      <c r="G11" s="60" t="s">
        <v>44</v>
      </c>
      <c r="H11" s="65">
        <v>55</v>
      </c>
      <c r="I11" s="59"/>
      <c r="J11" s="60" t="s">
        <v>44</v>
      </c>
      <c r="K11" s="65">
        <v>55</v>
      </c>
      <c r="L11" s="59"/>
      <c r="M11" s="60" t="s">
        <v>44</v>
      </c>
      <c r="N11" s="65">
        <v>55</v>
      </c>
      <c r="O11" s="59"/>
      <c r="P11" s="60" t="s">
        <v>44</v>
      </c>
      <c r="Q11" s="65">
        <v>55</v>
      </c>
      <c r="R11" s="59"/>
      <c r="S11" s="60" t="s">
        <v>44</v>
      </c>
      <c r="T11" s="65">
        <v>55</v>
      </c>
      <c r="U11" s="59"/>
      <c r="V11" s="60" t="s">
        <v>44</v>
      </c>
      <c r="W11" s="65">
        <v>55</v>
      </c>
      <c r="X11" s="59"/>
      <c r="Y11" s="60" t="s">
        <v>44</v>
      </c>
      <c r="Z11" s="65">
        <v>55</v>
      </c>
      <c r="AA11" s="59"/>
      <c r="AB11" s="60" t="s">
        <v>44</v>
      </c>
      <c r="AC11" s="65">
        <v>55</v>
      </c>
      <c r="AD11" s="59"/>
    </row>
    <row r="12" spans="1:30" ht="15.5" x14ac:dyDescent="0.35">
      <c r="A12" s="60" t="s">
        <v>45</v>
      </c>
      <c r="B12" s="65">
        <v>0</v>
      </c>
      <c r="C12" s="59"/>
      <c r="D12" s="60" t="s">
        <v>45</v>
      </c>
      <c r="E12" s="65">
        <v>0</v>
      </c>
      <c r="F12" s="59"/>
      <c r="G12" s="60" t="s">
        <v>45</v>
      </c>
      <c r="H12" s="65">
        <v>0</v>
      </c>
      <c r="I12" s="59"/>
      <c r="J12" s="60" t="s">
        <v>45</v>
      </c>
      <c r="K12" s="65">
        <v>0</v>
      </c>
      <c r="L12" s="59"/>
      <c r="M12" s="60" t="s">
        <v>45</v>
      </c>
      <c r="N12" s="65">
        <v>0</v>
      </c>
      <c r="O12" s="59"/>
      <c r="P12" s="60" t="s">
        <v>45</v>
      </c>
      <c r="Q12" s="65">
        <v>0</v>
      </c>
      <c r="R12" s="59"/>
      <c r="S12" s="60" t="s">
        <v>45</v>
      </c>
      <c r="T12" s="65">
        <v>0</v>
      </c>
      <c r="U12" s="59"/>
      <c r="V12" s="60" t="s">
        <v>45</v>
      </c>
      <c r="W12" s="65">
        <v>0</v>
      </c>
      <c r="X12" s="59"/>
      <c r="Y12" s="60" t="s">
        <v>45</v>
      </c>
      <c r="Z12" s="65">
        <v>0</v>
      </c>
      <c r="AA12" s="59"/>
      <c r="AB12" s="60" t="s">
        <v>45</v>
      </c>
      <c r="AC12" s="65">
        <v>0</v>
      </c>
      <c r="AD12" s="59"/>
    </row>
    <row r="13" spans="1:30" ht="15.5" x14ac:dyDescent="0.35">
      <c r="A13" s="60" t="s">
        <v>46</v>
      </c>
      <c r="B13" s="66">
        <f>B11+B12-C35</f>
        <v>2.5</v>
      </c>
      <c r="C13" s="59"/>
      <c r="D13" s="60" t="s">
        <v>46</v>
      </c>
      <c r="E13" s="66">
        <f>E11+E12-F35</f>
        <v>5</v>
      </c>
      <c r="F13" s="59"/>
      <c r="G13" s="60" t="s">
        <v>46</v>
      </c>
      <c r="H13" s="66">
        <f>H11+H12-I35</f>
        <v>0.5</v>
      </c>
      <c r="I13" s="59"/>
      <c r="J13" s="60" t="s">
        <v>46</v>
      </c>
      <c r="K13" s="66">
        <f>K11+K12-L35</f>
        <v>55</v>
      </c>
      <c r="L13" s="59"/>
      <c r="M13" s="60" t="s">
        <v>46</v>
      </c>
      <c r="N13" s="66">
        <f>N11+N12-O35</f>
        <v>55</v>
      </c>
      <c r="O13" s="59"/>
      <c r="P13" s="60" t="s">
        <v>46</v>
      </c>
      <c r="Q13" s="66">
        <f>Q11+Q12-R35</f>
        <v>55</v>
      </c>
      <c r="R13" s="59"/>
      <c r="S13" s="60" t="s">
        <v>46</v>
      </c>
      <c r="T13" s="66">
        <f>T11+T12-U35</f>
        <v>55</v>
      </c>
      <c r="U13" s="59"/>
      <c r="V13" s="60" t="s">
        <v>46</v>
      </c>
      <c r="W13" s="66">
        <f>W11+W12-X35</f>
        <v>55</v>
      </c>
      <c r="X13" s="59"/>
      <c r="Y13" s="60" t="s">
        <v>46</v>
      </c>
      <c r="Z13" s="66">
        <f>Z11+Z12-AA35</f>
        <v>55</v>
      </c>
      <c r="AA13" s="59"/>
      <c r="AB13" s="60" t="s">
        <v>46</v>
      </c>
      <c r="AC13" s="66">
        <f>AC11+AC12-AD35</f>
        <v>55</v>
      </c>
      <c r="AD13" s="59"/>
    </row>
    <row r="14" spans="1:30" x14ac:dyDescent="0.35">
      <c r="A14" s="52" t="s">
        <v>48</v>
      </c>
      <c r="B14" s="5"/>
      <c r="C14" s="53" t="s">
        <v>49</v>
      </c>
      <c r="D14" s="52" t="s">
        <v>48</v>
      </c>
      <c r="E14" s="5"/>
      <c r="F14" s="53" t="s">
        <v>49</v>
      </c>
      <c r="G14" s="52" t="s">
        <v>48</v>
      </c>
      <c r="H14" s="5"/>
      <c r="I14" s="53" t="s">
        <v>49</v>
      </c>
      <c r="J14" s="52" t="s">
        <v>48</v>
      </c>
      <c r="K14" s="5"/>
      <c r="L14" s="53" t="s">
        <v>49</v>
      </c>
      <c r="M14" s="52" t="s">
        <v>48</v>
      </c>
      <c r="N14" s="5"/>
      <c r="O14" s="53" t="s">
        <v>49</v>
      </c>
      <c r="P14" s="52" t="s">
        <v>48</v>
      </c>
      <c r="Q14" s="5"/>
      <c r="R14" s="53" t="s">
        <v>50</v>
      </c>
      <c r="S14" s="52" t="s">
        <v>48</v>
      </c>
      <c r="T14" s="5"/>
      <c r="U14" s="53" t="s">
        <v>50</v>
      </c>
      <c r="V14" s="5" t="s">
        <v>48</v>
      </c>
      <c r="W14" s="5"/>
      <c r="X14" s="5" t="s">
        <v>50</v>
      </c>
      <c r="Y14" s="52" t="s">
        <v>48</v>
      </c>
      <c r="Z14" s="5"/>
      <c r="AA14" s="53" t="s">
        <v>50</v>
      </c>
      <c r="AB14" s="52" t="s">
        <v>48</v>
      </c>
      <c r="AC14" s="5"/>
      <c r="AD14" s="53" t="s">
        <v>50</v>
      </c>
    </row>
    <row r="15" spans="1:30" x14ac:dyDescent="0.35">
      <c r="A15" s="85" t="s">
        <v>303</v>
      </c>
      <c r="B15" s="86"/>
      <c r="C15" s="54">
        <f t="shared" ref="C15:C34" si="0">_xlfn.XLOOKUP(A15,Drop_Down_Name,Optical_Length__mm,"")</f>
        <v>0</v>
      </c>
      <c r="D15" s="85" t="s">
        <v>303</v>
      </c>
      <c r="E15" s="86"/>
      <c r="F15" s="54">
        <f t="shared" ref="F15:F34" si="1">_xlfn.XLOOKUP(D15,Drop_Down_Name,Optical_Length__mm,"")</f>
        <v>0</v>
      </c>
      <c r="G15" s="85" t="s">
        <v>55</v>
      </c>
      <c r="H15" s="86"/>
      <c r="I15" s="54">
        <f t="shared" ref="I15:I34" si="2">_xlfn.XLOOKUP(G15,Drop_Down_Name,Optical_Length__mm,"")</f>
        <v>0</v>
      </c>
      <c r="J15" s="75"/>
      <c r="K15" s="76"/>
      <c r="L15" s="54">
        <f t="shared" ref="L15:L34" si="3">_xlfn.XLOOKUP(J15,Drop_Down_Name,Optical_Length__mm,"")</f>
        <v>0</v>
      </c>
      <c r="M15" s="75"/>
      <c r="N15" s="76"/>
      <c r="O15" s="54">
        <f t="shared" ref="O15:O34" si="4">_xlfn.XLOOKUP(M15,Drop_Down_Name,Optical_Length__mm,"")</f>
        <v>0</v>
      </c>
      <c r="P15" s="75"/>
      <c r="Q15" s="76"/>
      <c r="R15" s="54">
        <f t="shared" ref="R15:R34" si="5">_xlfn.XLOOKUP(P15,Drop_Down_Name,Optical_Length__mm,"")</f>
        <v>0</v>
      </c>
      <c r="S15" s="75"/>
      <c r="T15" s="76"/>
      <c r="U15" s="54">
        <f t="shared" ref="U15:U34" si="6">_xlfn.XLOOKUP(S15,Drop_Down_Name,Optical_Length__mm,"")</f>
        <v>0</v>
      </c>
      <c r="V15" s="75"/>
      <c r="W15" s="76"/>
      <c r="X15" s="54">
        <f t="shared" ref="X15:X34" si="7">_xlfn.XLOOKUP(V15,Drop_Down_Name,Optical_Length__mm,"")</f>
        <v>0</v>
      </c>
      <c r="Y15" s="75"/>
      <c r="Z15" s="76"/>
      <c r="AA15" s="54">
        <f t="shared" ref="AA15:AA34" si="8">_xlfn.XLOOKUP(Y15,Drop_Down_Name,Optical_Length__mm,"")</f>
        <v>0</v>
      </c>
      <c r="AB15" s="75"/>
      <c r="AC15" s="76"/>
      <c r="AD15" s="54">
        <f t="shared" ref="AD15:AD34" si="9">_xlfn.XLOOKUP(AB15,Drop_Down_Name,Optical_Length__mm,"")</f>
        <v>0</v>
      </c>
    </row>
    <row r="16" spans="1:30" x14ac:dyDescent="0.35">
      <c r="A16" s="85" t="s">
        <v>310</v>
      </c>
      <c r="B16" s="86"/>
      <c r="C16" s="54">
        <f t="shared" si="0"/>
        <v>2</v>
      </c>
      <c r="D16" s="75"/>
      <c r="E16" s="76"/>
      <c r="F16" s="54">
        <f t="shared" si="1"/>
        <v>0</v>
      </c>
      <c r="G16" s="75"/>
      <c r="H16" s="76"/>
      <c r="I16" s="54">
        <f t="shared" si="2"/>
        <v>0</v>
      </c>
      <c r="J16" s="75"/>
      <c r="K16" s="76"/>
      <c r="L16" s="54">
        <f t="shared" si="3"/>
        <v>0</v>
      </c>
      <c r="M16" s="75"/>
      <c r="N16" s="76"/>
      <c r="O16" s="54">
        <f t="shared" si="4"/>
        <v>0</v>
      </c>
      <c r="P16" s="75"/>
      <c r="Q16" s="76"/>
      <c r="R16" s="54">
        <f t="shared" si="5"/>
        <v>0</v>
      </c>
      <c r="S16" s="75"/>
      <c r="T16" s="76"/>
      <c r="U16" s="54">
        <f t="shared" si="6"/>
        <v>0</v>
      </c>
      <c r="V16" s="75"/>
      <c r="W16" s="76"/>
      <c r="X16" s="54">
        <f t="shared" si="7"/>
        <v>0</v>
      </c>
      <c r="Y16" s="75"/>
      <c r="Z16" s="76"/>
      <c r="AA16" s="54">
        <f t="shared" si="8"/>
        <v>0</v>
      </c>
      <c r="AB16" s="75"/>
      <c r="AC16" s="76"/>
      <c r="AD16" s="54">
        <f t="shared" si="9"/>
        <v>0</v>
      </c>
    </row>
    <row r="17" spans="1:30" x14ac:dyDescent="0.35">
      <c r="A17" s="85" t="s">
        <v>68</v>
      </c>
      <c r="B17" s="86"/>
      <c r="C17" s="54">
        <f t="shared" si="0"/>
        <v>18</v>
      </c>
      <c r="D17" s="75"/>
      <c r="E17" s="76"/>
      <c r="F17" s="54">
        <f t="shared" si="1"/>
        <v>0</v>
      </c>
      <c r="G17" s="75"/>
      <c r="H17" s="76"/>
      <c r="I17" s="54">
        <f t="shared" si="2"/>
        <v>0</v>
      </c>
      <c r="J17" s="75"/>
      <c r="K17" s="76"/>
      <c r="L17" s="54">
        <f t="shared" si="3"/>
        <v>0</v>
      </c>
      <c r="M17" s="75"/>
      <c r="N17" s="76"/>
      <c r="O17" s="54">
        <f t="shared" si="4"/>
        <v>0</v>
      </c>
      <c r="P17" s="75"/>
      <c r="Q17" s="76"/>
      <c r="R17" s="54">
        <f t="shared" si="5"/>
        <v>0</v>
      </c>
      <c r="S17" s="75"/>
      <c r="T17" s="76"/>
      <c r="U17" s="54">
        <f t="shared" si="6"/>
        <v>0</v>
      </c>
      <c r="V17" s="75"/>
      <c r="W17" s="76"/>
      <c r="X17" s="54">
        <f t="shared" si="7"/>
        <v>0</v>
      </c>
      <c r="Y17" s="75"/>
      <c r="Z17" s="76"/>
      <c r="AA17" s="54">
        <f t="shared" si="8"/>
        <v>0</v>
      </c>
      <c r="AB17" s="75"/>
      <c r="AC17" s="76"/>
      <c r="AD17" s="54">
        <f t="shared" si="9"/>
        <v>0</v>
      </c>
    </row>
    <row r="18" spans="1:30" x14ac:dyDescent="0.35">
      <c r="A18" s="75"/>
      <c r="B18" s="76"/>
      <c r="C18" s="54">
        <f t="shared" si="0"/>
        <v>0</v>
      </c>
      <c r="D18" s="75"/>
      <c r="E18" s="76"/>
      <c r="F18" s="54">
        <f t="shared" si="1"/>
        <v>0</v>
      </c>
      <c r="G18" s="75"/>
      <c r="H18" s="76"/>
      <c r="I18" s="54">
        <f t="shared" si="2"/>
        <v>0</v>
      </c>
      <c r="J18" s="75"/>
      <c r="K18" s="76"/>
      <c r="L18" s="54">
        <f t="shared" si="3"/>
        <v>0</v>
      </c>
      <c r="M18" s="75"/>
      <c r="N18" s="76"/>
      <c r="O18" s="54">
        <f t="shared" si="4"/>
        <v>0</v>
      </c>
      <c r="P18" s="75"/>
      <c r="Q18" s="76"/>
      <c r="R18" s="54">
        <f t="shared" si="5"/>
        <v>0</v>
      </c>
      <c r="S18" s="75"/>
      <c r="T18" s="76"/>
      <c r="U18" s="54">
        <f t="shared" si="6"/>
        <v>0</v>
      </c>
      <c r="V18" s="75"/>
      <c r="W18" s="76"/>
      <c r="X18" s="54">
        <f t="shared" si="7"/>
        <v>0</v>
      </c>
      <c r="Y18" s="75"/>
      <c r="Z18" s="76"/>
      <c r="AA18" s="54">
        <f t="shared" si="8"/>
        <v>0</v>
      </c>
      <c r="AB18" s="75"/>
      <c r="AC18" s="76"/>
      <c r="AD18" s="54">
        <f t="shared" si="9"/>
        <v>0</v>
      </c>
    </row>
    <row r="19" spans="1:30" x14ac:dyDescent="0.35">
      <c r="A19" s="75"/>
      <c r="B19" s="76"/>
      <c r="C19" s="54">
        <f t="shared" si="0"/>
        <v>0</v>
      </c>
      <c r="D19" s="75"/>
      <c r="E19" s="76"/>
      <c r="F19" s="54">
        <f t="shared" si="1"/>
        <v>0</v>
      </c>
      <c r="G19" s="75"/>
      <c r="H19" s="76"/>
      <c r="I19" s="54">
        <f t="shared" si="2"/>
        <v>0</v>
      </c>
      <c r="J19" s="75"/>
      <c r="K19" s="76"/>
      <c r="L19" s="54">
        <f t="shared" si="3"/>
        <v>0</v>
      </c>
      <c r="M19" s="75"/>
      <c r="N19" s="76"/>
      <c r="O19" s="54">
        <f t="shared" si="4"/>
        <v>0</v>
      </c>
      <c r="P19" s="75"/>
      <c r="Q19" s="76"/>
      <c r="R19" s="54">
        <f t="shared" si="5"/>
        <v>0</v>
      </c>
      <c r="S19" s="75"/>
      <c r="T19" s="76"/>
      <c r="U19" s="54">
        <f t="shared" si="6"/>
        <v>0</v>
      </c>
      <c r="V19" s="75"/>
      <c r="W19" s="76"/>
      <c r="X19" s="54">
        <f t="shared" si="7"/>
        <v>0</v>
      </c>
      <c r="Y19" s="75"/>
      <c r="Z19" s="76"/>
      <c r="AA19" s="54">
        <f t="shared" si="8"/>
        <v>0</v>
      </c>
      <c r="AB19" s="75"/>
      <c r="AC19" s="76"/>
      <c r="AD19" s="54">
        <f t="shared" si="9"/>
        <v>0</v>
      </c>
    </row>
    <row r="20" spans="1:30" x14ac:dyDescent="0.35">
      <c r="A20" s="75"/>
      <c r="B20" s="76"/>
      <c r="C20" s="54">
        <f t="shared" si="0"/>
        <v>0</v>
      </c>
      <c r="D20" s="75"/>
      <c r="E20" s="76"/>
      <c r="F20" s="54">
        <f t="shared" si="1"/>
        <v>0</v>
      </c>
      <c r="G20" s="75"/>
      <c r="H20" s="76"/>
      <c r="I20" s="54">
        <f t="shared" si="2"/>
        <v>0</v>
      </c>
      <c r="J20" s="75"/>
      <c r="K20" s="76"/>
      <c r="L20" s="54">
        <f t="shared" si="3"/>
        <v>0</v>
      </c>
      <c r="M20" s="75"/>
      <c r="N20" s="76"/>
      <c r="O20" s="54">
        <f t="shared" si="4"/>
        <v>0</v>
      </c>
      <c r="P20" s="75"/>
      <c r="Q20" s="76"/>
      <c r="R20" s="54">
        <f t="shared" si="5"/>
        <v>0</v>
      </c>
      <c r="S20" s="75"/>
      <c r="T20" s="76"/>
      <c r="U20" s="54">
        <f t="shared" si="6"/>
        <v>0</v>
      </c>
      <c r="V20" s="75"/>
      <c r="W20" s="76"/>
      <c r="X20" s="54">
        <f t="shared" si="7"/>
        <v>0</v>
      </c>
      <c r="Y20" s="75"/>
      <c r="Z20" s="76"/>
      <c r="AA20" s="54">
        <f t="shared" si="8"/>
        <v>0</v>
      </c>
      <c r="AB20" s="75"/>
      <c r="AC20" s="76"/>
      <c r="AD20" s="54">
        <f t="shared" si="9"/>
        <v>0</v>
      </c>
    </row>
    <row r="21" spans="1:30" x14ac:dyDescent="0.35">
      <c r="A21" s="75"/>
      <c r="B21" s="76"/>
      <c r="C21" s="54">
        <f t="shared" si="0"/>
        <v>0</v>
      </c>
      <c r="D21" s="75"/>
      <c r="E21" s="76"/>
      <c r="F21" s="54">
        <f t="shared" si="1"/>
        <v>0</v>
      </c>
      <c r="G21" s="75"/>
      <c r="H21" s="76"/>
      <c r="I21" s="54">
        <f t="shared" si="2"/>
        <v>0</v>
      </c>
      <c r="J21" s="75"/>
      <c r="K21" s="76"/>
      <c r="L21" s="54">
        <f t="shared" si="3"/>
        <v>0</v>
      </c>
      <c r="M21" s="75"/>
      <c r="N21" s="76"/>
      <c r="O21" s="54">
        <f t="shared" si="4"/>
        <v>0</v>
      </c>
      <c r="P21" s="75"/>
      <c r="Q21" s="76"/>
      <c r="R21" s="54">
        <f t="shared" si="5"/>
        <v>0</v>
      </c>
      <c r="S21" s="75"/>
      <c r="T21" s="76"/>
      <c r="U21" s="54">
        <f t="shared" si="6"/>
        <v>0</v>
      </c>
      <c r="V21" s="75"/>
      <c r="W21" s="76"/>
      <c r="X21" s="54">
        <f t="shared" si="7"/>
        <v>0</v>
      </c>
      <c r="Y21" s="75"/>
      <c r="Z21" s="76"/>
      <c r="AA21" s="54">
        <f t="shared" si="8"/>
        <v>0</v>
      </c>
      <c r="AB21" s="75"/>
      <c r="AC21" s="76"/>
      <c r="AD21" s="54">
        <f t="shared" si="9"/>
        <v>0</v>
      </c>
    </row>
    <row r="22" spans="1:30" x14ac:dyDescent="0.35">
      <c r="A22" s="75"/>
      <c r="B22" s="76"/>
      <c r="C22" s="54">
        <f t="shared" si="0"/>
        <v>0</v>
      </c>
      <c r="D22" s="75"/>
      <c r="E22" s="76"/>
      <c r="F22" s="54">
        <f t="shared" si="1"/>
        <v>0</v>
      </c>
      <c r="I22" s="54">
        <f>_xlfn.XLOOKUP(G21,Drop_Down_Name,Optical_Length__mm,"")</f>
        <v>0</v>
      </c>
      <c r="J22" s="75"/>
      <c r="K22" s="76"/>
      <c r="L22" s="54">
        <f t="shared" si="3"/>
        <v>0</v>
      </c>
      <c r="M22" s="75"/>
      <c r="N22" s="76"/>
      <c r="O22" s="54">
        <f t="shared" si="4"/>
        <v>0</v>
      </c>
      <c r="P22" s="75"/>
      <c r="Q22" s="76"/>
      <c r="R22" s="54">
        <f t="shared" si="5"/>
        <v>0</v>
      </c>
      <c r="S22" s="75"/>
      <c r="T22" s="76"/>
      <c r="U22" s="54">
        <f t="shared" si="6"/>
        <v>0</v>
      </c>
      <c r="V22" s="75"/>
      <c r="W22" s="76"/>
      <c r="X22" s="54">
        <f t="shared" si="7"/>
        <v>0</v>
      </c>
      <c r="Y22" s="75"/>
      <c r="Z22" s="76"/>
      <c r="AA22" s="54">
        <f t="shared" si="8"/>
        <v>0</v>
      </c>
      <c r="AB22" s="75"/>
      <c r="AC22" s="76"/>
      <c r="AD22" s="54">
        <f t="shared" si="9"/>
        <v>0</v>
      </c>
    </row>
    <row r="23" spans="1:30" x14ac:dyDescent="0.35">
      <c r="A23" s="75"/>
      <c r="B23" s="76"/>
      <c r="C23" s="54">
        <f t="shared" si="0"/>
        <v>0</v>
      </c>
      <c r="D23" s="75"/>
      <c r="E23" s="76"/>
      <c r="F23" s="54">
        <f t="shared" si="1"/>
        <v>0</v>
      </c>
      <c r="G23" s="75"/>
      <c r="H23" s="76"/>
      <c r="I23" s="54">
        <f t="shared" si="2"/>
        <v>0</v>
      </c>
      <c r="J23" s="75"/>
      <c r="K23" s="76"/>
      <c r="L23" s="54">
        <f t="shared" si="3"/>
        <v>0</v>
      </c>
      <c r="M23" s="75"/>
      <c r="N23" s="76"/>
      <c r="O23" s="54">
        <f t="shared" si="4"/>
        <v>0</v>
      </c>
      <c r="P23" s="75"/>
      <c r="Q23" s="76"/>
      <c r="R23" s="54">
        <f t="shared" si="5"/>
        <v>0</v>
      </c>
      <c r="S23" s="75"/>
      <c r="T23" s="76"/>
      <c r="U23" s="54">
        <f t="shared" si="6"/>
        <v>0</v>
      </c>
      <c r="V23" s="75"/>
      <c r="W23" s="76"/>
      <c r="X23" s="54">
        <f t="shared" si="7"/>
        <v>0</v>
      </c>
      <c r="Y23" s="75"/>
      <c r="Z23" s="76"/>
      <c r="AA23" s="54">
        <f t="shared" si="8"/>
        <v>0</v>
      </c>
      <c r="AB23" s="75"/>
      <c r="AC23" s="76"/>
      <c r="AD23" s="54">
        <f t="shared" si="9"/>
        <v>0</v>
      </c>
    </row>
    <row r="24" spans="1:30" x14ac:dyDescent="0.35">
      <c r="A24" s="75"/>
      <c r="B24" s="76"/>
      <c r="C24" s="54">
        <f t="shared" si="0"/>
        <v>0</v>
      </c>
      <c r="D24" s="75"/>
      <c r="E24" s="76"/>
      <c r="F24" s="54">
        <f t="shared" si="1"/>
        <v>0</v>
      </c>
      <c r="G24" s="75"/>
      <c r="H24" s="76"/>
      <c r="I24" s="54">
        <f t="shared" si="2"/>
        <v>0</v>
      </c>
      <c r="J24" s="75"/>
      <c r="K24" s="76"/>
      <c r="L24" s="54">
        <f t="shared" si="3"/>
        <v>0</v>
      </c>
      <c r="M24" s="75"/>
      <c r="N24" s="76"/>
      <c r="O24" s="54">
        <f t="shared" si="4"/>
        <v>0</v>
      </c>
      <c r="P24" s="75"/>
      <c r="Q24" s="76"/>
      <c r="R24" s="54">
        <f t="shared" si="5"/>
        <v>0</v>
      </c>
      <c r="S24" s="75"/>
      <c r="T24" s="76"/>
      <c r="U24" s="54">
        <f t="shared" si="6"/>
        <v>0</v>
      </c>
      <c r="V24" s="75"/>
      <c r="W24" s="76"/>
      <c r="X24" s="54">
        <f t="shared" si="7"/>
        <v>0</v>
      </c>
      <c r="Y24" s="75"/>
      <c r="Z24" s="76"/>
      <c r="AA24" s="54">
        <f t="shared" si="8"/>
        <v>0</v>
      </c>
      <c r="AB24" s="75"/>
      <c r="AC24" s="76"/>
      <c r="AD24" s="54">
        <f t="shared" si="9"/>
        <v>0</v>
      </c>
    </row>
    <row r="25" spans="1:30" x14ac:dyDescent="0.35">
      <c r="A25" s="75"/>
      <c r="B25" s="76"/>
      <c r="C25" s="54">
        <f t="shared" si="0"/>
        <v>0</v>
      </c>
      <c r="D25" s="75"/>
      <c r="E25" s="76"/>
      <c r="F25" s="54">
        <f t="shared" si="1"/>
        <v>0</v>
      </c>
      <c r="G25" s="75"/>
      <c r="H25" s="76"/>
      <c r="I25" s="54">
        <f t="shared" si="2"/>
        <v>0</v>
      </c>
      <c r="J25" s="75"/>
      <c r="K25" s="76"/>
      <c r="L25" s="54">
        <f t="shared" si="3"/>
        <v>0</v>
      </c>
      <c r="M25" s="75"/>
      <c r="N25" s="76"/>
      <c r="O25" s="54">
        <f t="shared" si="4"/>
        <v>0</v>
      </c>
      <c r="P25" s="75"/>
      <c r="Q25" s="76"/>
      <c r="R25" s="54">
        <f t="shared" si="5"/>
        <v>0</v>
      </c>
      <c r="S25" s="75"/>
      <c r="T25" s="76"/>
      <c r="U25" s="54">
        <f t="shared" si="6"/>
        <v>0</v>
      </c>
      <c r="V25" s="75"/>
      <c r="W25" s="76"/>
      <c r="X25" s="54">
        <f t="shared" si="7"/>
        <v>0</v>
      </c>
      <c r="Y25" s="75"/>
      <c r="Z25" s="76"/>
      <c r="AA25" s="54">
        <f t="shared" si="8"/>
        <v>0</v>
      </c>
      <c r="AB25" s="75"/>
      <c r="AC25" s="76"/>
      <c r="AD25" s="54">
        <f t="shared" si="9"/>
        <v>0</v>
      </c>
    </row>
    <row r="26" spans="1:30" x14ac:dyDescent="0.35">
      <c r="A26" s="75"/>
      <c r="B26" s="76"/>
      <c r="C26" s="54">
        <f t="shared" si="0"/>
        <v>0</v>
      </c>
      <c r="D26" s="75"/>
      <c r="E26" s="76"/>
      <c r="F26" s="54">
        <f t="shared" si="1"/>
        <v>0</v>
      </c>
      <c r="G26" s="75"/>
      <c r="H26" s="76"/>
      <c r="I26" s="54">
        <f t="shared" si="2"/>
        <v>0</v>
      </c>
      <c r="J26" s="75"/>
      <c r="K26" s="76"/>
      <c r="L26" s="54">
        <f t="shared" si="3"/>
        <v>0</v>
      </c>
      <c r="M26" s="75"/>
      <c r="N26" s="76"/>
      <c r="O26" s="54">
        <f t="shared" si="4"/>
        <v>0</v>
      </c>
      <c r="P26" s="75"/>
      <c r="Q26" s="76"/>
      <c r="R26" s="54">
        <f t="shared" si="5"/>
        <v>0</v>
      </c>
      <c r="S26" s="75"/>
      <c r="T26" s="76"/>
      <c r="U26" s="54">
        <f t="shared" si="6"/>
        <v>0</v>
      </c>
      <c r="V26" s="75"/>
      <c r="W26" s="76"/>
      <c r="X26" s="54">
        <f t="shared" si="7"/>
        <v>0</v>
      </c>
      <c r="Y26" s="75"/>
      <c r="Z26" s="76"/>
      <c r="AA26" s="54">
        <f t="shared" si="8"/>
        <v>0</v>
      </c>
      <c r="AB26" s="75"/>
      <c r="AC26" s="76"/>
      <c r="AD26" s="54">
        <f t="shared" si="9"/>
        <v>0</v>
      </c>
    </row>
    <row r="27" spans="1:30" x14ac:dyDescent="0.35">
      <c r="A27" s="75"/>
      <c r="B27" s="76"/>
      <c r="C27" s="54">
        <f t="shared" si="0"/>
        <v>0</v>
      </c>
      <c r="D27" s="75"/>
      <c r="E27" s="76"/>
      <c r="F27" s="54">
        <f t="shared" si="1"/>
        <v>0</v>
      </c>
      <c r="G27" s="75"/>
      <c r="H27" s="76"/>
      <c r="I27" s="54">
        <f t="shared" si="2"/>
        <v>0</v>
      </c>
      <c r="J27" s="75"/>
      <c r="K27" s="76"/>
      <c r="L27" s="54">
        <f t="shared" si="3"/>
        <v>0</v>
      </c>
      <c r="M27" s="75"/>
      <c r="N27" s="76"/>
      <c r="O27" s="54">
        <f t="shared" si="4"/>
        <v>0</v>
      </c>
      <c r="P27" s="75"/>
      <c r="Q27" s="76"/>
      <c r="R27" s="54">
        <f t="shared" si="5"/>
        <v>0</v>
      </c>
      <c r="S27" s="75"/>
      <c r="T27" s="76"/>
      <c r="U27" s="54">
        <f t="shared" si="6"/>
        <v>0</v>
      </c>
      <c r="V27" s="75"/>
      <c r="W27" s="76"/>
      <c r="X27" s="54">
        <f t="shared" si="7"/>
        <v>0</v>
      </c>
      <c r="Y27" s="75"/>
      <c r="Z27" s="76"/>
      <c r="AA27" s="54">
        <f t="shared" si="8"/>
        <v>0</v>
      </c>
      <c r="AB27" s="75"/>
      <c r="AC27" s="76"/>
      <c r="AD27" s="54">
        <f t="shared" si="9"/>
        <v>0</v>
      </c>
    </row>
    <row r="28" spans="1:30" x14ac:dyDescent="0.35">
      <c r="A28" s="75"/>
      <c r="B28" s="76"/>
      <c r="C28" s="54">
        <f t="shared" si="0"/>
        <v>0</v>
      </c>
      <c r="D28" s="75"/>
      <c r="E28" s="76"/>
      <c r="F28" s="54">
        <f t="shared" si="1"/>
        <v>0</v>
      </c>
      <c r="G28" s="75"/>
      <c r="H28" s="76"/>
      <c r="I28" s="54">
        <f t="shared" si="2"/>
        <v>0</v>
      </c>
      <c r="J28" s="75"/>
      <c r="K28" s="76"/>
      <c r="L28" s="54">
        <f t="shared" si="3"/>
        <v>0</v>
      </c>
      <c r="M28" s="75"/>
      <c r="N28" s="76"/>
      <c r="O28" s="54">
        <f t="shared" si="4"/>
        <v>0</v>
      </c>
      <c r="P28" s="75"/>
      <c r="Q28" s="76"/>
      <c r="R28" s="54">
        <f t="shared" si="5"/>
        <v>0</v>
      </c>
      <c r="S28" s="75"/>
      <c r="T28" s="76"/>
      <c r="U28" s="54">
        <f t="shared" si="6"/>
        <v>0</v>
      </c>
      <c r="V28" s="75"/>
      <c r="W28" s="76"/>
      <c r="X28" s="54">
        <f t="shared" si="7"/>
        <v>0</v>
      </c>
      <c r="Y28" s="75"/>
      <c r="Z28" s="76"/>
      <c r="AA28" s="54">
        <f t="shared" si="8"/>
        <v>0</v>
      </c>
      <c r="AB28" s="75"/>
      <c r="AC28" s="76"/>
      <c r="AD28" s="54">
        <f t="shared" si="9"/>
        <v>0</v>
      </c>
    </row>
    <row r="29" spans="1:30" x14ac:dyDescent="0.35">
      <c r="A29" s="75"/>
      <c r="B29" s="76"/>
      <c r="C29" s="54">
        <f t="shared" si="0"/>
        <v>0</v>
      </c>
      <c r="D29" s="75"/>
      <c r="E29" s="76"/>
      <c r="F29" s="54">
        <f t="shared" si="1"/>
        <v>0</v>
      </c>
      <c r="G29" s="85" t="s">
        <v>69</v>
      </c>
      <c r="H29" s="86"/>
      <c r="I29" s="54">
        <f t="shared" si="2"/>
        <v>0.5</v>
      </c>
      <c r="J29" s="75"/>
      <c r="K29" s="76"/>
      <c r="L29" s="54">
        <f t="shared" si="3"/>
        <v>0</v>
      </c>
      <c r="M29" s="75"/>
      <c r="N29" s="76"/>
      <c r="O29" s="54">
        <f t="shared" si="4"/>
        <v>0</v>
      </c>
      <c r="P29" s="75"/>
      <c r="Q29" s="76"/>
      <c r="R29" s="54">
        <f t="shared" si="5"/>
        <v>0</v>
      </c>
      <c r="S29" s="75"/>
      <c r="T29" s="76"/>
      <c r="U29" s="54">
        <f t="shared" si="6"/>
        <v>0</v>
      </c>
      <c r="V29" s="75"/>
      <c r="W29" s="76"/>
      <c r="X29" s="54">
        <f t="shared" si="7"/>
        <v>0</v>
      </c>
      <c r="Y29" s="75"/>
      <c r="Z29" s="76"/>
      <c r="AA29" s="54">
        <f t="shared" si="8"/>
        <v>0</v>
      </c>
      <c r="AB29" s="75"/>
      <c r="AC29" s="76"/>
      <c r="AD29" s="54">
        <f t="shared" si="9"/>
        <v>0</v>
      </c>
    </row>
    <row r="30" spans="1:30" x14ac:dyDescent="0.35">
      <c r="A30" s="75"/>
      <c r="B30" s="76"/>
      <c r="C30" s="54">
        <f t="shared" si="0"/>
        <v>0</v>
      </c>
      <c r="D30" s="75"/>
      <c r="E30" s="76"/>
      <c r="F30" s="54">
        <f t="shared" si="1"/>
        <v>0</v>
      </c>
      <c r="G30" s="89" t="s">
        <v>81</v>
      </c>
      <c r="H30" s="76"/>
      <c r="I30" s="54">
        <f t="shared" si="2"/>
        <v>0</v>
      </c>
      <c r="J30" s="75"/>
      <c r="K30" s="76"/>
      <c r="L30" s="54">
        <f t="shared" si="3"/>
        <v>0</v>
      </c>
      <c r="M30" s="75"/>
      <c r="N30" s="76"/>
      <c r="O30" s="54">
        <f t="shared" si="4"/>
        <v>0</v>
      </c>
      <c r="P30" s="75"/>
      <c r="Q30" s="76"/>
      <c r="R30" s="54">
        <f t="shared" si="5"/>
        <v>0</v>
      </c>
      <c r="S30" s="75"/>
      <c r="T30" s="76"/>
      <c r="U30" s="54">
        <f t="shared" si="6"/>
        <v>0</v>
      </c>
      <c r="V30" s="75"/>
      <c r="W30" s="76"/>
      <c r="X30" s="54">
        <f t="shared" si="7"/>
        <v>0</v>
      </c>
      <c r="Y30" s="75"/>
      <c r="Z30" s="76"/>
      <c r="AA30" s="54">
        <f t="shared" si="8"/>
        <v>0</v>
      </c>
      <c r="AB30" s="75"/>
      <c r="AC30" s="76"/>
      <c r="AD30" s="54">
        <f t="shared" si="9"/>
        <v>0</v>
      </c>
    </row>
    <row r="31" spans="1:30" x14ac:dyDescent="0.35">
      <c r="A31" s="75"/>
      <c r="B31" s="76"/>
      <c r="C31" s="54">
        <f t="shared" si="0"/>
        <v>0</v>
      </c>
      <c r="D31" s="75"/>
      <c r="E31" s="76"/>
      <c r="F31" s="54">
        <f t="shared" si="1"/>
        <v>0</v>
      </c>
      <c r="G31" s="85" t="s">
        <v>66</v>
      </c>
      <c r="H31" s="86"/>
      <c r="I31" s="54">
        <f t="shared" si="2"/>
        <v>4</v>
      </c>
      <c r="J31" s="75"/>
      <c r="K31" s="76"/>
      <c r="L31" s="54">
        <f t="shared" si="3"/>
        <v>0</v>
      </c>
      <c r="M31" s="75"/>
      <c r="N31" s="76"/>
      <c r="O31" s="54">
        <f t="shared" si="4"/>
        <v>0</v>
      </c>
      <c r="P31" s="75"/>
      <c r="Q31" s="76"/>
      <c r="R31" s="54">
        <f t="shared" si="5"/>
        <v>0</v>
      </c>
      <c r="S31" s="75"/>
      <c r="T31" s="76"/>
      <c r="U31" s="54">
        <f t="shared" si="6"/>
        <v>0</v>
      </c>
      <c r="V31" s="75"/>
      <c r="W31" s="76"/>
      <c r="X31" s="54">
        <f t="shared" si="7"/>
        <v>0</v>
      </c>
      <c r="Y31" s="75"/>
      <c r="Z31" s="76"/>
      <c r="AA31" s="54">
        <f t="shared" si="8"/>
        <v>0</v>
      </c>
      <c r="AB31" s="75"/>
      <c r="AC31" s="76"/>
      <c r="AD31" s="54">
        <f t="shared" si="9"/>
        <v>0</v>
      </c>
    </row>
    <row r="32" spans="1:30" x14ac:dyDescent="0.35">
      <c r="A32" s="75"/>
      <c r="B32" s="76"/>
      <c r="C32" s="54">
        <f t="shared" si="0"/>
        <v>0</v>
      </c>
      <c r="D32" s="85" t="s">
        <v>78</v>
      </c>
      <c r="E32" s="86"/>
      <c r="F32" s="54">
        <f t="shared" si="1"/>
        <v>17.5</v>
      </c>
      <c r="G32" s="85" t="s">
        <v>78</v>
      </c>
      <c r="H32" s="86"/>
      <c r="I32" s="54">
        <f t="shared" si="2"/>
        <v>17.5</v>
      </c>
      <c r="J32" s="75"/>
      <c r="K32" s="76"/>
      <c r="L32" s="54">
        <f t="shared" si="3"/>
        <v>0</v>
      </c>
      <c r="M32" s="75"/>
      <c r="N32" s="76"/>
      <c r="O32" s="54">
        <f t="shared" si="4"/>
        <v>0</v>
      </c>
      <c r="P32" s="75"/>
      <c r="Q32" s="76"/>
      <c r="R32" s="54">
        <f t="shared" si="5"/>
        <v>0</v>
      </c>
      <c r="S32" s="75"/>
      <c r="T32" s="76"/>
      <c r="U32" s="54">
        <f t="shared" si="6"/>
        <v>0</v>
      </c>
      <c r="V32" s="75"/>
      <c r="W32" s="76"/>
      <c r="X32" s="54">
        <f t="shared" si="7"/>
        <v>0</v>
      </c>
      <c r="Y32" s="75"/>
      <c r="Z32" s="76"/>
      <c r="AA32" s="54">
        <f t="shared" si="8"/>
        <v>0</v>
      </c>
      <c r="AB32" s="75"/>
      <c r="AC32" s="76"/>
      <c r="AD32" s="54">
        <f t="shared" si="9"/>
        <v>0</v>
      </c>
    </row>
    <row r="33" spans="1:30" x14ac:dyDescent="0.35">
      <c r="A33" s="85" t="s">
        <v>77</v>
      </c>
      <c r="B33" s="86"/>
      <c r="C33" s="54">
        <f t="shared" si="0"/>
        <v>20</v>
      </c>
      <c r="D33" s="85" t="s">
        <v>77</v>
      </c>
      <c r="E33" s="86"/>
      <c r="F33" s="54">
        <f t="shared" si="1"/>
        <v>20</v>
      </c>
      <c r="G33" s="85" t="s">
        <v>77</v>
      </c>
      <c r="H33" s="86"/>
      <c r="I33" s="54">
        <f t="shared" si="2"/>
        <v>20</v>
      </c>
      <c r="J33" s="75"/>
      <c r="K33" s="76"/>
      <c r="L33" s="54">
        <f t="shared" si="3"/>
        <v>0</v>
      </c>
      <c r="M33" s="75"/>
      <c r="N33" s="76"/>
      <c r="O33" s="54">
        <f t="shared" si="4"/>
        <v>0</v>
      </c>
      <c r="P33" s="75"/>
      <c r="Q33" s="76"/>
      <c r="R33" s="54">
        <f t="shared" si="5"/>
        <v>0</v>
      </c>
      <c r="S33" s="75"/>
      <c r="T33" s="76"/>
      <c r="U33" s="54">
        <f t="shared" si="6"/>
        <v>0</v>
      </c>
      <c r="V33" s="75"/>
      <c r="W33" s="76"/>
      <c r="X33" s="54">
        <f t="shared" si="7"/>
        <v>0</v>
      </c>
      <c r="Y33" s="75"/>
      <c r="Z33" s="76"/>
      <c r="AA33" s="54">
        <f t="shared" si="8"/>
        <v>0</v>
      </c>
      <c r="AB33" s="75"/>
      <c r="AC33" s="76"/>
      <c r="AD33" s="54">
        <f t="shared" si="9"/>
        <v>0</v>
      </c>
    </row>
    <row r="34" spans="1:30" ht="15" thickBot="1" x14ac:dyDescent="0.4">
      <c r="A34" s="85" t="s">
        <v>91</v>
      </c>
      <c r="B34" s="86"/>
      <c r="C34" s="55">
        <f t="shared" si="0"/>
        <v>12.5</v>
      </c>
      <c r="D34" s="85" t="s">
        <v>91</v>
      </c>
      <c r="E34" s="86"/>
      <c r="F34" s="55">
        <f t="shared" si="1"/>
        <v>12.5</v>
      </c>
      <c r="G34" s="85" t="s">
        <v>91</v>
      </c>
      <c r="H34" s="86"/>
      <c r="I34" s="55">
        <f t="shared" si="2"/>
        <v>12.5</v>
      </c>
      <c r="J34" s="83"/>
      <c r="K34" s="84"/>
      <c r="L34" s="55">
        <f t="shared" si="3"/>
        <v>0</v>
      </c>
      <c r="M34" s="83"/>
      <c r="N34" s="84"/>
      <c r="O34" s="55">
        <f t="shared" si="4"/>
        <v>0</v>
      </c>
      <c r="P34" s="83"/>
      <c r="Q34" s="84"/>
      <c r="R34" s="55">
        <f t="shared" si="5"/>
        <v>0</v>
      </c>
      <c r="S34" s="83"/>
      <c r="T34" s="84"/>
      <c r="U34" s="55">
        <f t="shared" si="6"/>
        <v>0</v>
      </c>
      <c r="V34" s="83"/>
      <c r="W34" s="84"/>
      <c r="X34" s="55">
        <f t="shared" si="7"/>
        <v>0</v>
      </c>
      <c r="Y34" s="83"/>
      <c r="Z34" s="84"/>
      <c r="AA34" s="55">
        <f t="shared" si="8"/>
        <v>0</v>
      </c>
      <c r="AB34" s="83"/>
      <c r="AC34" s="84"/>
      <c r="AD34" s="55">
        <f t="shared" si="9"/>
        <v>0</v>
      </c>
    </row>
    <row r="35" spans="1:30" ht="15" thickBot="1" x14ac:dyDescent="0.4">
      <c r="A35" s="46"/>
      <c r="B35" s="49" t="s">
        <v>326</v>
      </c>
      <c r="C35" s="50">
        <f>SUM(C15:C34)</f>
        <v>52.5</v>
      </c>
      <c r="D35" s="46"/>
      <c r="E35" s="49" t="s">
        <v>326</v>
      </c>
      <c r="F35" s="50">
        <f>SUM(F15:F34)</f>
        <v>50</v>
      </c>
      <c r="G35" s="46"/>
      <c r="H35" s="49" t="s">
        <v>326</v>
      </c>
      <c r="I35" s="50">
        <f>SUM(I15:I34)</f>
        <v>54.5</v>
      </c>
      <c r="J35" s="46"/>
      <c r="K35" s="49" t="s">
        <v>326</v>
      </c>
      <c r="L35" s="50">
        <f>SUM(L15:L34)</f>
        <v>0</v>
      </c>
      <c r="M35" s="46"/>
      <c r="N35" s="49" t="s">
        <v>326</v>
      </c>
      <c r="O35" s="50">
        <f>SUM(O15:O34)</f>
        <v>0</v>
      </c>
      <c r="P35" s="46"/>
      <c r="Q35" s="49" t="s">
        <v>326</v>
      </c>
      <c r="R35" s="50">
        <f>SUM(R15:R34)</f>
        <v>0</v>
      </c>
      <c r="S35" s="46"/>
      <c r="T35" s="49" t="s">
        <v>326</v>
      </c>
      <c r="U35" s="50">
        <f>SUM(U15:U34)</f>
        <v>0</v>
      </c>
      <c r="V35" s="46"/>
      <c r="W35" s="49" t="s">
        <v>326</v>
      </c>
      <c r="X35" s="48">
        <f>SUM(X15:X34)</f>
        <v>0</v>
      </c>
      <c r="Y35" s="46"/>
      <c r="Z35" s="49" t="s">
        <v>326</v>
      </c>
      <c r="AA35" s="50">
        <f>SUM(AA15:AA34)</f>
        <v>0</v>
      </c>
      <c r="AB35" s="46"/>
      <c r="AC35" s="49" t="s">
        <v>326</v>
      </c>
      <c r="AD35" s="50">
        <f>SUM(AD15:AD34)</f>
        <v>0</v>
      </c>
    </row>
    <row r="36" spans="1:30" ht="14.5" customHeight="1" x14ac:dyDescent="0.35">
      <c r="A36" s="43" t="s">
        <v>313</v>
      </c>
      <c r="B36" s="77"/>
      <c r="C36" s="78"/>
      <c r="D36" s="43" t="s">
        <v>313</v>
      </c>
      <c r="E36" s="77" t="s">
        <v>314</v>
      </c>
      <c r="F36" s="78"/>
      <c r="G36" s="43" t="s">
        <v>313</v>
      </c>
      <c r="H36" s="77" t="s">
        <v>314</v>
      </c>
      <c r="I36" s="78"/>
      <c r="J36" s="43" t="s">
        <v>313</v>
      </c>
      <c r="K36" s="77"/>
      <c r="L36" s="78"/>
      <c r="M36" s="43" t="s">
        <v>313</v>
      </c>
      <c r="N36" s="77"/>
      <c r="O36" s="78"/>
      <c r="P36" s="43" t="s">
        <v>313</v>
      </c>
      <c r="Q36" s="77"/>
      <c r="R36" s="78"/>
      <c r="S36" s="43" t="s">
        <v>313</v>
      </c>
      <c r="T36" s="77"/>
      <c r="U36" s="78"/>
      <c r="V36" s="43" t="s">
        <v>313</v>
      </c>
      <c r="W36" s="77"/>
      <c r="X36" s="78"/>
      <c r="Y36" s="43" t="s">
        <v>313</v>
      </c>
      <c r="Z36" s="77"/>
      <c r="AA36" s="78"/>
      <c r="AB36" s="43" t="s">
        <v>313</v>
      </c>
      <c r="AC36" s="77"/>
      <c r="AD36" s="78"/>
    </row>
    <row r="37" spans="1:30" x14ac:dyDescent="0.35">
      <c r="B37" s="79"/>
      <c r="C37" s="80"/>
      <c r="E37" s="79"/>
      <c r="F37" s="80"/>
      <c r="G37"/>
      <c r="H37" s="79"/>
      <c r="I37" s="80"/>
      <c r="J37"/>
      <c r="K37" s="79"/>
      <c r="L37" s="80"/>
      <c r="M37"/>
      <c r="N37" s="79"/>
      <c r="O37" s="80"/>
      <c r="P37"/>
      <c r="Q37" s="79"/>
      <c r="R37" s="80"/>
      <c r="S37"/>
      <c r="T37" s="79"/>
      <c r="U37" s="80"/>
      <c r="V37"/>
      <c r="W37" s="79"/>
      <c r="X37" s="80"/>
      <c r="Y37"/>
      <c r="Z37" s="79"/>
      <c r="AA37" s="80"/>
      <c r="AB37"/>
      <c r="AC37" s="79"/>
      <c r="AD37" s="80"/>
    </row>
    <row r="38" spans="1:30" x14ac:dyDescent="0.35">
      <c r="B38" s="79"/>
      <c r="C38" s="80"/>
      <c r="E38" s="79"/>
      <c r="F38" s="80"/>
      <c r="G38"/>
      <c r="H38" s="79"/>
      <c r="I38" s="80"/>
      <c r="J38"/>
      <c r="K38" s="79"/>
      <c r="L38" s="80"/>
      <c r="M38"/>
      <c r="N38" s="79"/>
      <c r="O38" s="80"/>
      <c r="P38"/>
      <c r="Q38" s="79"/>
      <c r="R38" s="80"/>
      <c r="S38"/>
      <c r="T38" s="79"/>
      <c r="U38" s="80"/>
      <c r="V38"/>
      <c r="W38" s="79"/>
      <c r="X38" s="80"/>
      <c r="Y38"/>
      <c r="Z38" s="79"/>
      <c r="AA38" s="80"/>
      <c r="AB38"/>
      <c r="AC38" s="79"/>
      <c r="AD38" s="80"/>
    </row>
    <row r="39" spans="1:30" ht="15" thickBot="1" x14ac:dyDescent="0.4">
      <c r="A39" s="39"/>
      <c r="B39" s="81"/>
      <c r="C39" s="82"/>
      <c r="D39" s="39"/>
      <c r="E39" s="81"/>
      <c r="F39" s="82"/>
      <c r="G39" s="39"/>
      <c r="H39" s="81"/>
      <c r="I39" s="82"/>
      <c r="J39" s="39"/>
      <c r="K39" s="81"/>
      <c r="L39" s="82"/>
      <c r="M39" s="39"/>
      <c r="N39" s="81"/>
      <c r="O39" s="82"/>
      <c r="P39" s="39"/>
      <c r="Q39" s="81"/>
      <c r="R39" s="82"/>
      <c r="S39" s="39"/>
      <c r="T39" s="81"/>
      <c r="U39" s="82"/>
      <c r="V39" s="39"/>
      <c r="W39" s="81"/>
      <c r="X39" s="82"/>
      <c r="Y39" s="39"/>
      <c r="Z39" s="81"/>
      <c r="AA39" s="82"/>
      <c r="AB39" s="39"/>
      <c r="AC39" s="81"/>
      <c r="AD39" s="82"/>
    </row>
    <row r="40" spans="1:30" x14ac:dyDescent="0.35">
      <c r="A40" s="44" t="s">
        <v>312</v>
      </c>
      <c r="B40" t="s">
        <v>311</v>
      </c>
      <c r="D40" s="44" t="s">
        <v>312</v>
      </c>
      <c r="E40" t="s">
        <v>311</v>
      </c>
      <c r="G40" s="44" t="s">
        <v>312</v>
      </c>
      <c r="H40" t="s">
        <v>311</v>
      </c>
      <c r="I40"/>
      <c r="J40" s="44" t="s">
        <v>312</v>
      </c>
      <c r="K40" t="s">
        <v>311</v>
      </c>
      <c r="L40"/>
      <c r="M40" s="44" t="s">
        <v>312</v>
      </c>
      <c r="N40" t="s">
        <v>311</v>
      </c>
      <c r="O40"/>
      <c r="P40" s="44" t="s">
        <v>312</v>
      </c>
      <c r="Q40" t="s">
        <v>311</v>
      </c>
      <c r="R40"/>
      <c r="S40" s="44" t="s">
        <v>312</v>
      </c>
      <c r="T40" t="s">
        <v>311</v>
      </c>
      <c r="U40"/>
      <c r="V40" s="44" t="s">
        <v>312</v>
      </c>
      <c r="W40" t="s">
        <v>311</v>
      </c>
      <c r="X40"/>
      <c r="Y40" s="44" t="s">
        <v>312</v>
      </c>
      <c r="Z40" t="s">
        <v>311</v>
      </c>
      <c r="AA40"/>
      <c r="AB40" s="44" t="s">
        <v>312</v>
      </c>
      <c r="AC40" t="s">
        <v>311</v>
      </c>
      <c r="AD40"/>
    </row>
    <row r="41" spans="1:30" x14ac:dyDescent="0.35">
      <c r="A41" s="45" t="s">
        <v>101</v>
      </c>
      <c r="C41" s="40"/>
      <c r="D41" s="45" t="s">
        <v>101</v>
      </c>
      <c r="F41" s="40"/>
      <c r="G41" s="45" t="s">
        <v>101</v>
      </c>
      <c r="I41" s="40"/>
      <c r="J41" s="45" t="s">
        <v>101</v>
      </c>
      <c r="L41" s="40"/>
      <c r="M41" s="45" t="s">
        <v>101</v>
      </c>
      <c r="O41" s="40"/>
      <c r="P41" s="45" t="s">
        <v>101</v>
      </c>
      <c r="R41" s="40"/>
      <c r="S41" s="45" t="s">
        <v>101</v>
      </c>
      <c r="U41" s="40"/>
      <c r="V41" s="45" t="s">
        <v>101</v>
      </c>
      <c r="X41" s="40"/>
      <c r="Y41" s="45" t="s">
        <v>101</v>
      </c>
      <c r="AA41" s="40"/>
      <c r="AB41" s="45" t="s">
        <v>101</v>
      </c>
      <c r="AD41" s="40"/>
    </row>
    <row r="42" spans="1:30" x14ac:dyDescent="0.35">
      <c r="A42" s="38"/>
      <c r="C42" s="40"/>
      <c r="D42" s="38"/>
      <c r="F42" s="40"/>
      <c r="G42" s="38"/>
      <c r="I42" s="40"/>
      <c r="J42" s="38"/>
      <c r="L42" s="40"/>
      <c r="M42" s="38"/>
      <c r="O42" s="40"/>
      <c r="P42" s="38"/>
      <c r="R42" s="40"/>
      <c r="S42" s="38"/>
      <c r="U42" s="40"/>
      <c r="V42" s="38"/>
      <c r="X42" s="40"/>
      <c r="Y42" s="38"/>
      <c r="AA42" s="40"/>
      <c r="AB42" s="38"/>
      <c r="AD42" s="40"/>
    </row>
    <row r="43" spans="1:30" x14ac:dyDescent="0.35">
      <c r="A43" s="38"/>
      <c r="C43" s="40"/>
      <c r="D43" s="38"/>
      <c r="F43" s="40"/>
      <c r="G43" s="38"/>
      <c r="I43" s="40"/>
      <c r="J43" s="38"/>
      <c r="L43" s="40"/>
      <c r="M43" s="38"/>
      <c r="O43" s="40"/>
      <c r="P43" s="38"/>
      <c r="R43" s="40"/>
      <c r="S43" s="38"/>
      <c r="U43" s="40"/>
      <c r="V43" s="38"/>
      <c r="X43" s="40"/>
      <c r="Y43" s="38"/>
      <c r="AA43" s="40"/>
      <c r="AB43" s="38"/>
      <c r="AD43" s="40"/>
    </row>
    <row r="44" spans="1:30" ht="15" thickBot="1" x14ac:dyDescent="0.4">
      <c r="A44" s="39"/>
      <c r="B44" s="41"/>
      <c r="C44" s="42"/>
      <c r="D44" s="39"/>
      <c r="E44" s="41"/>
      <c r="F44" s="42"/>
      <c r="G44" s="39"/>
      <c r="H44" s="41"/>
      <c r="I44" s="42"/>
      <c r="J44" s="39"/>
      <c r="K44" s="41"/>
      <c r="L44" s="42"/>
      <c r="M44" s="39"/>
      <c r="N44" s="41"/>
      <c r="O44" s="42"/>
      <c r="P44" s="39"/>
      <c r="Q44" s="41"/>
      <c r="R44" s="42"/>
      <c r="S44" s="39"/>
      <c r="T44" s="41"/>
      <c r="U44" s="42"/>
      <c r="V44" s="39"/>
      <c r="W44" s="41"/>
      <c r="X44" s="42"/>
      <c r="Y44" s="39"/>
      <c r="Z44" s="41"/>
      <c r="AA44" s="42"/>
      <c r="AB44" s="39"/>
      <c r="AC44" s="41"/>
      <c r="AD44" s="42"/>
    </row>
  </sheetData>
  <mergeCells count="219">
    <mergeCell ref="AC36:AD39"/>
    <mergeCell ref="S34:T34"/>
    <mergeCell ref="V34:W34"/>
    <mergeCell ref="Y34:Z34"/>
    <mergeCell ref="AB34:AC34"/>
    <mergeCell ref="B36:C39"/>
    <mergeCell ref="E36:F39"/>
    <mergeCell ref="H36:I39"/>
    <mergeCell ref="K36:L39"/>
    <mergeCell ref="N36:O39"/>
    <mergeCell ref="Q36:R39"/>
    <mergeCell ref="A34:B34"/>
    <mergeCell ref="D34:E34"/>
    <mergeCell ref="G34:H34"/>
    <mergeCell ref="J34:K34"/>
    <mergeCell ref="M34:N34"/>
    <mergeCell ref="P34:Q34"/>
    <mergeCell ref="T36:U39"/>
    <mergeCell ref="W36:X39"/>
    <mergeCell ref="Z36:AA39"/>
    <mergeCell ref="AB32:AC32"/>
    <mergeCell ref="A33:B33"/>
    <mergeCell ref="D33:E33"/>
    <mergeCell ref="G33:H33"/>
    <mergeCell ref="J33:K33"/>
    <mergeCell ref="M33:N33"/>
    <mergeCell ref="P33:Q33"/>
    <mergeCell ref="S33:T33"/>
    <mergeCell ref="V33:W33"/>
    <mergeCell ref="Y33:Z33"/>
    <mergeCell ref="AB33:AC33"/>
    <mergeCell ref="A32:B32"/>
    <mergeCell ref="D32:E32"/>
    <mergeCell ref="G32:H32"/>
    <mergeCell ref="J32:K32"/>
    <mergeCell ref="M32:N32"/>
    <mergeCell ref="P32:Q32"/>
    <mergeCell ref="S32:T32"/>
    <mergeCell ref="V32:W32"/>
    <mergeCell ref="Y32:Z32"/>
    <mergeCell ref="AB30:AC30"/>
    <mergeCell ref="A31:B31"/>
    <mergeCell ref="D31:E31"/>
    <mergeCell ref="G31:H31"/>
    <mergeCell ref="J31:K31"/>
    <mergeCell ref="M31:N31"/>
    <mergeCell ref="P31:Q31"/>
    <mergeCell ref="S31:T31"/>
    <mergeCell ref="V31:W31"/>
    <mergeCell ref="Y31:Z31"/>
    <mergeCell ref="AB31:AC31"/>
    <mergeCell ref="A30:B30"/>
    <mergeCell ref="D30:E30"/>
    <mergeCell ref="G30:H30"/>
    <mergeCell ref="J30:K30"/>
    <mergeCell ref="M30:N30"/>
    <mergeCell ref="P30:Q30"/>
    <mergeCell ref="S30:T30"/>
    <mergeCell ref="V30:W30"/>
    <mergeCell ref="Y30:Z30"/>
    <mergeCell ref="AB28:AC28"/>
    <mergeCell ref="A29:B29"/>
    <mergeCell ref="D29:E29"/>
    <mergeCell ref="G29:H29"/>
    <mergeCell ref="J29:K29"/>
    <mergeCell ref="M29:N29"/>
    <mergeCell ref="P29:Q29"/>
    <mergeCell ref="S29:T29"/>
    <mergeCell ref="V29:W29"/>
    <mergeCell ref="Y29:Z29"/>
    <mergeCell ref="AB29:AC29"/>
    <mergeCell ref="A28:B28"/>
    <mergeCell ref="D28:E28"/>
    <mergeCell ref="G28:H28"/>
    <mergeCell ref="J28:K28"/>
    <mergeCell ref="M28:N28"/>
    <mergeCell ref="P28:Q28"/>
    <mergeCell ref="S28:T28"/>
    <mergeCell ref="V28:W28"/>
    <mergeCell ref="Y28:Z28"/>
    <mergeCell ref="AB26:AC26"/>
    <mergeCell ref="A27:B27"/>
    <mergeCell ref="D27:E27"/>
    <mergeCell ref="G27:H27"/>
    <mergeCell ref="J27:K27"/>
    <mergeCell ref="M27:N27"/>
    <mergeCell ref="P27:Q27"/>
    <mergeCell ref="S27:T27"/>
    <mergeCell ref="V27:W27"/>
    <mergeCell ref="Y27:Z27"/>
    <mergeCell ref="AB27:AC27"/>
    <mergeCell ref="A26:B26"/>
    <mergeCell ref="D26:E26"/>
    <mergeCell ref="G26:H26"/>
    <mergeCell ref="J26:K26"/>
    <mergeCell ref="M26:N26"/>
    <mergeCell ref="P26:Q26"/>
    <mergeCell ref="S26:T26"/>
    <mergeCell ref="V26:W26"/>
    <mergeCell ref="Y26:Z26"/>
    <mergeCell ref="AB24:AC24"/>
    <mergeCell ref="A25:B25"/>
    <mergeCell ref="D25:E25"/>
    <mergeCell ref="G25:H25"/>
    <mergeCell ref="J25:K25"/>
    <mergeCell ref="M25:N25"/>
    <mergeCell ref="P25:Q25"/>
    <mergeCell ref="S25:T25"/>
    <mergeCell ref="V25:W25"/>
    <mergeCell ref="Y25:Z25"/>
    <mergeCell ref="AB25:AC25"/>
    <mergeCell ref="A24:B24"/>
    <mergeCell ref="D24:E24"/>
    <mergeCell ref="G24:H24"/>
    <mergeCell ref="J24:K24"/>
    <mergeCell ref="M24:N24"/>
    <mergeCell ref="P24:Q24"/>
    <mergeCell ref="S24:T24"/>
    <mergeCell ref="V24:W24"/>
    <mergeCell ref="Y24:Z24"/>
    <mergeCell ref="AB22:AC22"/>
    <mergeCell ref="A23:B23"/>
    <mergeCell ref="D23:E23"/>
    <mergeCell ref="G23:H23"/>
    <mergeCell ref="J23:K23"/>
    <mergeCell ref="M23:N23"/>
    <mergeCell ref="P23:Q23"/>
    <mergeCell ref="S23:T23"/>
    <mergeCell ref="V23:W23"/>
    <mergeCell ref="Y23:Z23"/>
    <mergeCell ref="AB23:AC23"/>
    <mergeCell ref="A22:B22"/>
    <mergeCell ref="D22:E22"/>
    <mergeCell ref="G21:H21"/>
    <mergeCell ref="J22:K22"/>
    <mergeCell ref="M22:N22"/>
    <mergeCell ref="P22:Q22"/>
    <mergeCell ref="S22:T22"/>
    <mergeCell ref="V22:W22"/>
    <mergeCell ref="Y22:Z22"/>
    <mergeCell ref="AB20:AC20"/>
    <mergeCell ref="A21:B21"/>
    <mergeCell ref="D21:E21"/>
    <mergeCell ref="J21:K21"/>
    <mergeCell ref="M21:N21"/>
    <mergeCell ref="P21:Q21"/>
    <mergeCell ref="S21:T21"/>
    <mergeCell ref="V21:W21"/>
    <mergeCell ref="Y21:Z21"/>
    <mergeCell ref="AB21:AC21"/>
    <mergeCell ref="A20:B20"/>
    <mergeCell ref="D20:E20"/>
    <mergeCell ref="G20:H20"/>
    <mergeCell ref="J20:K20"/>
    <mergeCell ref="M20:N20"/>
    <mergeCell ref="P20:Q20"/>
    <mergeCell ref="S20:T20"/>
    <mergeCell ref="V20:W20"/>
    <mergeCell ref="Y20:Z20"/>
    <mergeCell ref="AB18:AC18"/>
    <mergeCell ref="A19:B19"/>
    <mergeCell ref="D19:E19"/>
    <mergeCell ref="G19:H19"/>
    <mergeCell ref="J19:K19"/>
    <mergeCell ref="M19:N19"/>
    <mergeCell ref="P19:Q19"/>
    <mergeCell ref="S19:T19"/>
    <mergeCell ref="V19:W19"/>
    <mergeCell ref="Y19:Z19"/>
    <mergeCell ref="AB19:AC19"/>
    <mergeCell ref="A18:B18"/>
    <mergeCell ref="D18:E18"/>
    <mergeCell ref="G18:H18"/>
    <mergeCell ref="J18:K18"/>
    <mergeCell ref="M18:N18"/>
    <mergeCell ref="P18:Q18"/>
    <mergeCell ref="S18:T18"/>
    <mergeCell ref="V18:W18"/>
    <mergeCell ref="Y18:Z18"/>
    <mergeCell ref="AB16:AC16"/>
    <mergeCell ref="A17:B17"/>
    <mergeCell ref="D17:E17"/>
    <mergeCell ref="G17:H17"/>
    <mergeCell ref="J17:K17"/>
    <mergeCell ref="M17:N17"/>
    <mergeCell ref="P17:Q17"/>
    <mergeCell ref="S17:T17"/>
    <mergeCell ref="V17:W17"/>
    <mergeCell ref="Y17:Z17"/>
    <mergeCell ref="AB17:AC17"/>
    <mergeCell ref="A16:B16"/>
    <mergeCell ref="D16:E16"/>
    <mergeCell ref="G16:H16"/>
    <mergeCell ref="J16:K16"/>
    <mergeCell ref="M16:N16"/>
    <mergeCell ref="P16:Q16"/>
    <mergeCell ref="S16:T16"/>
    <mergeCell ref="V16:W16"/>
    <mergeCell ref="Y16:Z16"/>
    <mergeCell ref="T1:U1"/>
    <mergeCell ref="W1:X1"/>
    <mergeCell ref="Z1:AA1"/>
    <mergeCell ref="AC1:AD1"/>
    <mergeCell ref="A15:B15"/>
    <mergeCell ref="D15:E15"/>
    <mergeCell ref="G15:H15"/>
    <mergeCell ref="J15:K15"/>
    <mergeCell ref="M15:N15"/>
    <mergeCell ref="P15:Q15"/>
    <mergeCell ref="B1:C1"/>
    <mergeCell ref="E1:F1"/>
    <mergeCell ref="H1:I1"/>
    <mergeCell ref="K1:L1"/>
    <mergeCell ref="N1:O1"/>
    <mergeCell ref="Q1:R1"/>
    <mergeCell ref="S15:T15"/>
    <mergeCell ref="V15:W15"/>
    <mergeCell ref="Y15:Z15"/>
    <mergeCell ref="AB15:AC15"/>
  </mergeCells>
  <conditionalFormatting sqref="C15:C34">
    <cfRule type="containsBlanks" dxfId="44" priority="10">
      <formula>LEN(TRIM(C15))=0</formula>
    </cfRule>
  </conditionalFormatting>
  <conditionalFormatting sqref="F15:F34">
    <cfRule type="containsBlanks" dxfId="43" priority="9">
      <formula>LEN(TRIM(F15))=0</formula>
    </cfRule>
  </conditionalFormatting>
  <conditionalFormatting sqref="I15:I34">
    <cfRule type="containsBlanks" dxfId="42" priority="8">
      <formula>LEN(TRIM(I15))=0</formula>
    </cfRule>
  </conditionalFormatting>
  <conditionalFormatting sqref="L15:L34">
    <cfRule type="containsBlanks" dxfId="41" priority="7">
      <formula>LEN(TRIM(L15))=0</formula>
    </cfRule>
  </conditionalFormatting>
  <conditionalFormatting sqref="O15:O34">
    <cfRule type="containsBlanks" dxfId="40" priority="6">
      <formula>LEN(TRIM(O15))=0</formula>
    </cfRule>
  </conditionalFormatting>
  <conditionalFormatting sqref="R15:R34">
    <cfRule type="containsBlanks" dxfId="39" priority="5">
      <formula>LEN(TRIM(R15))=0</formula>
    </cfRule>
  </conditionalFormatting>
  <conditionalFormatting sqref="U15:U34">
    <cfRule type="containsBlanks" dxfId="38" priority="4">
      <formula>LEN(TRIM(U15))=0</formula>
    </cfRule>
  </conditionalFormatting>
  <conditionalFormatting sqref="X15:X34">
    <cfRule type="containsBlanks" dxfId="37" priority="3">
      <formula>LEN(TRIM(X15))=0</formula>
    </cfRule>
  </conditionalFormatting>
  <conditionalFormatting sqref="AA15:AA34">
    <cfRule type="containsBlanks" dxfId="36" priority="2">
      <formula>LEN(TRIM(AA15))=0</formula>
    </cfRule>
  </conditionalFormatting>
  <conditionalFormatting sqref="AD15:AD34">
    <cfRule type="containsBlanks" dxfId="35" priority="1">
      <formula>LEN(TRIM(AD15))=0</formula>
    </cfRule>
  </conditionalFormatting>
  <dataValidations count="1">
    <dataValidation type="list" allowBlank="1" showInputMessage="1" showErrorMessage="1" sqref="Y15:Y34 A15:A34 AB15:AB34 J15:J34 D15:D34 M15:M34 P15:P34 S15:S34 V15:V34 G15:G21 G23:G34" xr:uid="{9A01B12A-0407-47D9-8769-D291BEBBBC04}">
      <formula1>Drop_Down_Name</formula1>
    </dataValidation>
  </dataValidations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50D4D5-A228-4402-B43A-709D412BA52B}">
          <x14:formula1>
            <xm:f>'Camera Specs'!$A:$A</xm:f>
          </x14:formula1>
          <xm:sqref>C9 AA9 F9 I9 L9 O9 R9 U9 X9 AD9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1EE42-C4AE-42A4-AC33-70E69599D1DF}">
  <dimension ref="A1:AD44"/>
  <sheetViews>
    <sheetView zoomScale="130" zoomScaleNormal="130" workbookViewId="0">
      <selection activeCell="D24" sqref="D24:E24"/>
    </sheetView>
  </sheetViews>
  <sheetFormatPr defaultRowHeight="14.5" x14ac:dyDescent="0.35"/>
  <cols>
    <col min="1" max="1" width="34.08984375" customWidth="1"/>
    <col min="2" max="2" width="39.6328125" customWidth="1"/>
    <col min="3" max="3" width="15" customWidth="1"/>
    <col min="4" max="4" width="32" customWidth="1"/>
    <col min="5" max="5" width="36.453125" customWidth="1"/>
    <col min="6" max="6" width="12.1796875" customWidth="1"/>
    <col min="7" max="7" width="32" style="7" customWidth="1"/>
    <col min="8" max="8" width="45.54296875" customWidth="1"/>
    <col min="9" max="9" width="13.1796875" style="8" customWidth="1"/>
    <col min="10" max="10" width="32" style="7" customWidth="1"/>
    <col min="11" max="11" width="45.54296875" customWidth="1"/>
    <col min="12" max="12" width="12.1796875" style="8" customWidth="1"/>
    <col min="13" max="13" width="32" style="7" customWidth="1"/>
    <col min="14" max="14" width="45.54296875" customWidth="1"/>
    <col min="15" max="15" width="11.6328125" style="8" customWidth="1"/>
    <col min="16" max="16" width="32" style="7" customWidth="1"/>
    <col min="17" max="17" width="45.54296875" customWidth="1"/>
    <col min="18" max="18" width="12.08984375" style="8" customWidth="1"/>
    <col min="19" max="19" width="32" style="7" customWidth="1"/>
    <col min="20" max="20" width="45.54296875" customWidth="1"/>
    <col min="21" max="21" width="11.6328125" style="8" customWidth="1"/>
    <col min="22" max="22" width="32" style="7" customWidth="1"/>
    <col min="23" max="23" width="45.54296875" customWidth="1"/>
    <col min="24" max="24" width="12.26953125" style="8" customWidth="1"/>
    <col min="25" max="25" width="32" style="7" customWidth="1"/>
    <col min="26" max="26" width="45.54296875" customWidth="1"/>
    <col min="27" max="27" width="12.36328125" style="8" customWidth="1"/>
    <col min="28" max="28" width="32" style="7" customWidth="1"/>
    <col min="29" max="29" width="45.54296875" customWidth="1"/>
    <col min="30" max="30" width="12.6328125" style="8" customWidth="1"/>
  </cols>
  <sheetData>
    <row r="1" spans="1:30" s="1" customFormat="1" ht="14.5" customHeight="1" x14ac:dyDescent="0.35">
      <c r="A1" s="44" t="s">
        <v>0</v>
      </c>
      <c r="B1" s="74" t="s">
        <v>345</v>
      </c>
      <c r="C1" s="107"/>
      <c r="D1" s="44" t="s">
        <v>0</v>
      </c>
      <c r="E1" s="74" t="s">
        <v>346</v>
      </c>
      <c r="F1" s="107"/>
      <c r="G1" s="56" t="s">
        <v>0</v>
      </c>
      <c r="H1" s="72"/>
      <c r="I1" s="73"/>
      <c r="J1" s="56" t="s">
        <v>0</v>
      </c>
      <c r="K1" s="72"/>
      <c r="L1" s="73"/>
      <c r="M1" s="56" t="s">
        <v>0</v>
      </c>
      <c r="N1" s="72"/>
      <c r="O1" s="73"/>
      <c r="P1" s="58" t="s">
        <v>0</v>
      </c>
      <c r="Q1" s="72"/>
      <c r="R1" s="73"/>
      <c r="S1" s="58" t="s">
        <v>0</v>
      </c>
      <c r="T1" s="72"/>
      <c r="U1" s="73"/>
      <c r="V1" s="57" t="s">
        <v>0</v>
      </c>
      <c r="W1" s="74"/>
      <c r="X1" s="74"/>
      <c r="Y1" s="58" t="s">
        <v>0</v>
      </c>
      <c r="Z1" s="72"/>
      <c r="AA1" s="73"/>
      <c r="AB1" s="58" t="s">
        <v>0</v>
      </c>
      <c r="AC1" s="72"/>
      <c r="AD1" s="73"/>
    </row>
    <row r="2" spans="1:30" ht="15.5" x14ac:dyDescent="0.35">
      <c r="A2" s="60" t="s">
        <v>14</v>
      </c>
      <c r="B2" s="61" t="s">
        <v>17</v>
      </c>
      <c r="C2" s="59"/>
      <c r="D2" s="60" t="s">
        <v>14</v>
      </c>
      <c r="E2" s="61"/>
      <c r="F2" s="59"/>
      <c r="G2" s="60" t="s">
        <v>14</v>
      </c>
      <c r="H2" s="61"/>
      <c r="I2" s="59"/>
      <c r="J2" s="60" t="s">
        <v>14</v>
      </c>
      <c r="K2" s="61"/>
      <c r="L2" s="59"/>
      <c r="M2" s="60" t="s">
        <v>14</v>
      </c>
      <c r="N2" s="61"/>
      <c r="O2" s="59"/>
      <c r="P2" s="60" t="s">
        <v>14</v>
      </c>
      <c r="Q2" s="61"/>
      <c r="R2" s="59"/>
      <c r="S2" s="60" t="s">
        <v>14</v>
      </c>
      <c r="T2" s="61"/>
      <c r="U2" s="59"/>
      <c r="V2" s="60" t="s">
        <v>14</v>
      </c>
      <c r="W2" s="61"/>
      <c r="X2" s="59"/>
      <c r="Y2" s="60" t="s">
        <v>14</v>
      </c>
      <c r="Z2" s="61"/>
      <c r="AA2" s="59"/>
      <c r="AB2" s="60" t="s">
        <v>14</v>
      </c>
      <c r="AC2" s="61"/>
      <c r="AD2" s="59"/>
    </row>
    <row r="3" spans="1:30" ht="15.5" x14ac:dyDescent="0.35">
      <c r="A3" s="60" t="s">
        <v>24</v>
      </c>
      <c r="B3" s="61" t="s">
        <v>26</v>
      </c>
      <c r="C3" s="59"/>
      <c r="D3" s="60" t="s">
        <v>24</v>
      </c>
      <c r="E3" s="61" t="s">
        <v>333</v>
      </c>
      <c r="F3" s="59"/>
      <c r="G3" s="60" t="s">
        <v>24</v>
      </c>
      <c r="H3" s="61"/>
      <c r="I3" s="59"/>
      <c r="J3" s="60" t="s">
        <v>24</v>
      </c>
      <c r="K3" s="61"/>
      <c r="L3" s="59"/>
      <c r="M3" s="60" t="s">
        <v>24</v>
      </c>
      <c r="N3" s="61"/>
      <c r="O3" s="59"/>
      <c r="P3" s="60" t="s">
        <v>24</v>
      </c>
      <c r="Q3" s="61"/>
      <c r="R3" s="59"/>
      <c r="S3" s="60" t="s">
        <v>24</v>
      </c>
      <c r="T3" s="61"/>
      <c r="U3" s="59"/>
      <c r="V3" s="60" t="s">
        <v>24</v>
      </c>
      <c r="W3" s="61"/>
      <c r="X3" s="59"/>
      <c r="Y3" s="60" t="s">
        <v>24</v>
      </c>
      <c r="Z3" s="61"/>
      <c r="AA3" s="59"/>
      <c r="AB3" s="60" t="s">
        <v>24</v>
      </c>
      <c r="AC3" s="61"/>
      <c r="AD3" s="59"/>
    </row>
    <row r="4" spans="1:30" ht="15.5" x14ac:dyDescent="0.35">
      <c r="A4" s="63" t="s">
        <v>331</v>
      </c>
      <c r="B4" s="62">
        <v>250</v>
      </c>
      <c r="C4" s="59"/>
      <c r="D4" s="63" t="s">
        <v>331</v>
      </c>
      <c r="E4" s="62">
        <v>250</v>
      </c>
      <c r="F4" s="59"/>
      <c r="G4" s="63" t="s">
        <v>323</v>
      </c>
      <c r="H4" s="62"/>
      <c r="I4" s="59"/>
      <c r="J4" s="63" t="s">
        <v>323</v>
      </c>
      <c r="K4" s="62"/>
      <c r="L4" s="59"/>
      <c r="M4" s="63" t="s">
        <v>323</v>
      </c>
      <c r="N4" s="62"/>
      <c r="O4" s="59"/>
      <c r="P4" s="63" t="s">
        <v>323</v>
      </c>
      <c r="Q4" s="62"/>
      <c r="R4" s="59"/>
      <c r="S4" s="63" t="s">
        <v>323</v>
      </c>
      <c r="T4" s="62"/>
      <c r="U4" s="59"/>
      <c r="V4" s="63" t="s">
        <v>323</v>
      </c>
      <c r="W4" s="62"/>
      <c r="X4" s="59"/>
      <c r="Y4" s="63" t="s">
        <v>323</v>
      </c>
      <c r="Z4" s="62"/>
      <c r="AA4" s="59"/>
      <c r="AB4" s="63" t="s">
        <v>323</v>
      </c>
      <c r="AC4" s="62"/>
      <c r="AD4" s="59"/>
    </row>
    <row r="5" spans="1:30" ht="15.5" x14ac:dyDescent="0.35">
      <c r="A5" s="60" t="s">
        <v>327</v>
      </c>
      <c r="B5" s="62">
        <v>1000</v>
      </c>
      <c r="C5" s="59"/>
      <c r="D5" s="60" t="s">
        <v>327</v>
      </c>
      <c r="E5" s="62">
        <v>1000</v>
      </c>
      <c r="F5" s="59"/>
      <c r="G5" s="60" t="s">
        <v>327</v>
      </c>
      <c r="H5" s="62"/>
      <c r="I5" s="59"/>
      <c r="J5" s="60" t="s">
        <v>327</v>
      </c>
      <c r="K5" s="62"/>
      <c r="L5" s="59"/>
      <c r="M5" s="60" t="s">
        <v>327</v>
      </c>
      <c r="N5" s="62"/>
      <c r="O5" s="59"/>
      <c r="P5" s="60" t="s">
        <v>327</v>
      </c>
      <c r="Q5" s="62"/>
      <c r="R5" s="59"/>
      <c r="S5" s="60" t="s">
        <v>327</v>
      </c>
      <c r="T5" s="62"/>
      <c r="U5" s="59"/>
      <c r="V5" s="60" t="s">
        <v>327</v>
      </c>
      <c r="W5" s="62"/>
      <c r="X5" s="59"/>
      <c r="Y5" s="60" t="s">
        <v>327</v>
      </c>
      <c r="Z5" s="62"/>
      <c r="AA5" s="59"/>
      <c r="AB5" s="60" t="s">
        <v>327</v>
      </c>
      <c r="AC5" s="62"/>
      <c r="AD5" s="59"/>
    </row>
    <row r="6" spans="1:30" ht="15.5" x14ac:dyDescent="0.35">
      <c r="A6" s="63" t="s">
        <v>329</v>
      </c>
      <c r="B6" s="62">
        <v>1</v>
      </c>
      <c r="C6" s="59"/>
      <c r="D6" s="63" t="s">
        <v>329</v>
      </c>
      <c r="E6" s="62">
        <v>0.75</v>
      </c>
      <c r="F6" s="59"/>
      <c r="G6" s="63" t="s">
        <v>329</v>
      </c>
      <c r="H6" s="62">
        <v>1</v>
      </c>
      <c r="I6" s="59"/>
      <c r="J6" s="63" t="s">
        <v>329</v>
      </c>
      <c r="K6" s="62">
        <v>1</v>
      </c>
      <c r="L6" s="59"/>
      <c r="M6" s="63" t="s">
        <v>329</v>
      </c>
      <c r="N6" s="62">
        <v>1</v>
      </c>
      <c r="O6" s="59"/>
      <c r="P6" s="63" t="s">
        <v>329</v>
      </c>
      <c r="Q6" s="62">
        <v>1</v>
      </c>
      <c r="R6" s="59"/>
      <c r="S6" s="63" t="s">
        <v>329</v>
      </c>
      <c r="T6" s="62">
        <v>1</v>
      </c>
      <c r="U6" s="59"/>
      <c r="V6" s="63" t="s">
        <v>329</v>
      </c>
      <c r="W6" s="62">
        <v>1</v>
      </c>
      <c r="X6" s="59"/>
      <c r="Y6" s="63" t="s">
        <v>329</v>
      </c>
      <c r="Z6" s="62">
        <v>1</v>
      </c>
      <c r="AA6" s="59"/>
      <c r="AB6" s="63" t="s">
        <v>329</v>
      </c>
      <c r="AC6" s="62">
        <v>1</v>
      </c>
      <c r="AD6" s="59"/>
    </row>
    <row r="7" spans="1:30" ht="15.5" x14ac:dyDescent="0.35">
      <c r="A7" s="63" t="s">
        <v>328</v>
      </c>
      <c r="B7" s="48">
        <f>B5*B6</f>
        <v>1000</v>
      </c>
      <c r="C7" s="59"/>
      <c r="D7" s="63" t="s">
        <v>328</v>
      </c>
      <c r="E7" s="48">
        <f>E5*E6</f>
        <v>750</v>
      </c>
      <c r="F7" s="59"/>
      <c r="G7" s="63" t="s">
        <v>328</v>
      </c>
      <c r="H7" s="48">
        <f>H5*H6</f>
        <v>0</v>
      </c>
      <c r="I7" s="59"/>
      <c r="J7" s="63" t="s">
        <v>328</v>
      </c>
      <c r="K7" s="48">
        <f>K5*K6</f>
        <v>0</v>
      </c>
      <c r="L7" s="59"/>
      <c r="M7" s="63" t="s">
        <v>328</v>
      </c>
      <c r="N7" s="48">
        <f>N5*N6</f>
        <v>0</v>
      </c>
      <c r="O7" s="59"/>
      <c r="P7" s="63" t="s">
        <v>328</v>
      </c>
      <c r="Q7" s="48">
        <f>Q5*Q6</f>
        <v>0</v>
      </c>
      <c r="R7" s="59"/>
      <c r="S7" s="63" t="s">
        <v>328</v>
      </c>
      <c r="T7" s="48">
        <f>T5*T6</f>
        <v>0</v>
      </c>
      <c r="U7" s="59"/>
      <c r="V7" s="63" t="s">
        <v>328</v>
      </c>
      <c r="W7" s="48">
        <f>W5*W6</f>
        <v>0</v>
      </c>
      <c r="X7" s="59"/>
      <c r="Y7" s="63" t="s">
        <v>328</v>
      </c>
      <c r="Z7" s="48">
        <f>Z5*Z6</f>
        <v>0</v>
      </c>
      <c r="AA7" s="59"/>
      <c r="AB7" s="63" t="s">
        <v>328</v>
      </c>
      <c r="AC7" s="48">
        <f>AC5*AC6</f>
        <v>0</v>
      </c>
      <c r="AD7" s="59"/>
    </row>
    <row r="8" spans="1:30" ht="15.5" x14ac:dyDescent="0.35">
      <c r="A8" s="63" t="s">
        <v>325</v>
      </c>
      <c r="B8" s="69">
        <f>(B5*B6/B4)</f>
        <v>4</v>
      </c>
      <c r="C8" s="53" t="s">
        <v>142</v>
      </c>
      <c r="D8" s="63" t="s">
        <v>325</v>
      </c>
      <c r="E8" s="69">
        <f>(E5*E6/E4)</f>
        <v>3</v>
      </c>
      <c r="F8" s="53" t="s">
        <v>142</v>
      </c>
      <c r="G8" s="63" t="s">
        <v>325</v>
      </c>
      <c r="H8" s="69" t="e">
        <f>(H5*H6/H4)</f>
        <v>#DIV/0!</v>
      </c>
      <c r="I8" s="53" t="s">
        <v>142</v>
      </c>
      <c r="J8" s="63" t="s">
        <v>325</v>
      </c>
      <c r="K8" s="69" t="e">
        <f>(K5*K6/K4)</f>
        <v>#DIV/0!</v>
      </c>
      <c r="L8" s="53" t="s">
        <v>142</v>
      </c>
      <c r="M8" s="63" t="s">
        <v>325</v>
      </c>
      <c r="N8" s="69" t="e">
        <f>(N5*N6/N4)</f>
        <v>#DIV/0!</v>
      </c>
      <c r="O8" s="53" t="s">
        <v>142</v>
      </c>
      <c r="P8" s="63" t="s">
        <v>325</v>
      </c>
      <c r="Q8" s="69" t="e">
        <f>(Q5*Q6/Q4)</f>
        <v>#DIV/0!</v>
      </c>
      <c r="R8" s="53" t="s">
        <v>142</v>
      </c>
      <c r="S8" s="63" t="s">
        <v>325</v>
      </c>
      <c r="T8" s="69" t="e">
        <f>(T5*T6/T4)</f>
        <v>#DIV/0!</v>
      </c>
      <c r="U8" s="53" t="s">
        <v>142</v>
      </c>
      <c r="V8" s="63" t="s">
        <v>325</v>
      </c>
      <c r="W8" s="69" t="e">
        <f>(W5*W6/W4)</f>
        <v>#DIV/0!</v>
      </c>
      <c r="X8" s="53" t="s">
        <v>142</v>
      </c>
      <c r="Y8" s="63" t="s">
        <v>325</v>
      </c>
      <c r="Z8" s="69" t="e">
        <f>(Z5*Z6/Z4)</f>
        <v>#DIV/0!</v>
      </c>
      <c r="AA8" s="53" t="s">
        <v>142</v>
      </c>
      <c r="AB8" s="63" t="s">
        <v>325</v>
      </c>
      <c r="AC8" s="69" t="e">
        <f>(AC5*AC6/AC4)</f>
        <v>#DIV/0!</v>
      </c>
      <c r="AD8" s="53" t="s">
        <v>142</v>
      </c>
    </row>
    <row r="9" spans="1:30" ht="15.5" x14ac:dyDescent="0.35">
      <c r="A9" s="63" t="s">
        <v>324</v>
      </c>
      <c r="B9" s="48">
        <f>_xlfn.XLOOKUP(C9,'Camera Specs'!$A:$A,'Camera Specs'!$C:$C,100)</f>
        <v>3.76</v>
      </c>
      <c r="C9" s="51" t="s">
        <v>296</v>
      </c>
      <c r="D9" s="63" t="s">
        <v>324</v>
      </c>
      <c r="E9" s="48">
        <f>_xlfn.XLOOKUP(F9,'Camera Specs'!$A:$A,'Camera Specs'!$C:$C,100)</f>
        <v>3.76</v>
      </c>
      <c r="F9" s="51" t="s">
        <v>296</v>
      </c>
      <c r="G9" s="63" t="s">
        <v>324</v>
      </c>
      <c r="H9" s="48">
        <f>_xlfn.XLOOKUP(I9,'Camera Specs'!$A:$A,'Camera Specs'!$C:$C,100)</f>
        <v>3.76</v>
      </c>
      <c r="I9" s="51" t="s">
        <v>296</v>
      </c>
      <c r="J9" s="63" t="s">
        <v>324</v>
      </c>
      <c r="K9" s="48">
        <f>_xlfn.XLOOKUP(L9,'Camera Specs'!$A:$A,'Camera Specs'!$C:$C,100)</f>
        <v>3.76</v>
      </c>
      <c r="L9" s="51" t="s">
        <v>296</v>
      </c>
      <c r="M9" s="63" t="s">
        <v>324</v>
      </c>
      <c r="N9" s="48">
        <f>_xlfn.XLOOKUP(O9,'Camera Specs'!$A:$A,'Camera Specs'!$C:$C,100)</f>
        <v>3.76</v>
      </c>
      <c r="O9" s="51" t="s">
        <v>296</v>
      </c>
      <c r="P9" s="63" t="s">
        <v>324</v>
      </c>
      <c r="Q9" s="48">
        <f>_xlfn.XLOOKUP(R9,'Camera Specs'!$A:$A,'Camera Specs'!$C:$C,100)</f>
        <v>3.76</v>
      </c>
      <c r="R9" s="51" t="s">
        <v>296</v>
      </c>
      <c r="S9" s="63" t="s">
        <v>324</v>
      </c>
      <c r="T9" s="48">
        <f>_xlfn.XLOOKUP(U9,'Camera Specs'!$A:$A,'Camera Specs'!$C:$C,100)</f>
        <v>3.76</v>
      </c>
      <c r="U9" s="51" t="s">
        <v>296</v>
      </c>
      <c r="V9" s="63" t="s">
        <v>324</v>
      </c>
      <c r="W9" s="48">
        <f>_xlfn.XLOOKUP(X9,'Camera Specs'!$A:$A,'Camera Specs'!$C:$C,100)</f>
        <v>3.76</v>
      </c>
      <c r="X9" s="51" t="s">
        <v>296</v>
      </c>
      <c r="Y9" s="63" t="s">
        <v>324</v>
      </c>
      <c r="Z9" s="48">
        <f>_xlfn.XLOOKUP(AA9,'Camera Specs'!$A:$A,'Camera Specs'!$C:$C,100)</f>
        <v>3.76</v>
      </c>
      <c r="AA9" s="51" t="s">
        <v>296</v>
      </c>
      <c r="AB9" s="63" t="s">
        <v>324</v>
      </c>
      <c r="AC9" s="48">
        <f>_xlfn.XLOOKUP(AD9,'Camera Specs'!$A:$A,'Camera Specs'!$C:$C,100)</f>
        <v>3.76</v>
      </c>
      <c r="AD9" s="51" t="s">
        <v>296</v>
      </c>
    </row>
    <row r="10" spans="1:30" ht="15.5" x14ac:dyDescent="0.35">
      <c r="A10" s="64" t="s">
        <v>38</v>
      </c>
      <c r="B10" s="68">
        <f>B9*206.265 / B7</f>
        <v>0.77555639999999992</v>
      </c>
      <c r="C10" s="59"/>
      <c r="D10" s="64" t="s">
        <v>38</v>
      </c>
      <c r="E10" s="68">
        <f>E9*206.265 / E7</f>
        <v>1.0340752</v>
      </c>
      <c r="F10" s="59"/>
      <c r="G10" s="64" t="s">
        <v>38</v>
      </c>
      <c r="H10" s="68" t="e">
        <f>H9*206.265 / H7</f>
        <v>#DIV/0!</v>
      </c>
      <c r="I10" s="59"/>
      <c r="J10" s="64" t="s">
        <v>38</v>
      </c>
      <c r="K10" s="68" t="e">
        <f>K9*206.265 / K7</f>
        <v>#DIV/0!</v>
      </c>
      <c r="L10" s="59"/>
      <c r="M10" s="64" t="s">
        <v>38</v>
      </c>
      <c r="N10" s="68" t="e">
        <f>N9*206.265 / N7</f>
        <v>#DIV/0!</v>
      </c>
      <c r="O10" s="59"/>
      <c r="P10" s="64" t="s">
        <v>38</v>
      </c>
      <c r="Q10" s="68" t="e">
        <f>Q9*206.265 / Q7</f>
        <v>#DIV/0!</v>
      </c>
      <c r="R10" s="59"/>
      <c r="S10" s="64" t="s">
        <v>38</v>
      </c>
      <c r="T10" s="68" t="e">
        <f>T9*206.265 / T7</f>
        <v>#DIV/0!</v>
      </c>
      <c r="U10" s="59"/>
      <c r="V10" s="64" t="s">
        <v>38</v>
      </c>
      <c r="W10" s="68" t="e">
        <f>W9*206.265 / W7</f>
        <v>#DIV/0!</v>
      </c>
      <c r="X10" s="59"/>
      <c r="Y10" s="64" t="s">
        <v>38</v>
      </c>
      <c r="Z10" s="68" t="e">
        <f>Z9*206.265 / Z7</f>
        <v>#DIV/0!</v>
      </c>
      <c r="AA10" s="59"/>
      <c r="AB10" s="64" t="s">
        <v>38</v>
      </c>
      <c r="AC10" s="68" t="e">
        <f>AC9*206.265 / AC7</f>
        <v>#DIV/0!</v>
      </c>
      <c r="AD10" s="59"/>
    </row>
    <row r="11" spans="1:30" ht="15.5" x14ac:dyDescent="0.35">
      <c r="A11" s="60" t="s">
        <v>44</v>
      </c>
      <c r="B11" s="65">
        <v>92.5</v>
      </c>
      <c r="C11" s="59"/>
      <c r="D11" s="60" t="s">
        <v>44</v>
      </c>
      <c r="E11" s="65">
        <v>55</v>
      </c>
      <c r="F11" s="59"/>
      <c r="G11" s="60" t="s">
        <v>44</v>
      </c>
      <c r="H11" s="65">
        <v>55</v>
      </c>
      <c r="I11" s="59"/>
      <c r="J11" s="60" t="s">
        <v>44</v>
      </c>
      <c r="K11" s="65">
        <v>55</v>
      </c>
      <c r="L11" s="59"/>
      <c r="M11" s="60" t="s">
        <v>44</v>
      </c>
      <c r="N11" s="65">
        <v>55</v>
      </c>
      <c r="O11" s="59"/>
      <c r="P11" s="60" t="s">
        <v>44</v>
      </c>
      <c r="Q11" s="65">
        <v>55</v>
      </c>
      <c r="R11" s="59"/>
      <c r="S11" s="60" t="s">
        <v>44</v>
      </c>
      <c r="T11" s="65">
        <v>55</v>
      </c>
      <c r="U11" s="59"/>
      <c r="V11" s="60" t="s">
        <v>44</v>
      </c>
      <c r="W11" s="65">
        <v>55</v>
      </c>
      <c r="X11" s="59"/>
      <c r="Y11" s="60" t="s">
        <v>44</v>
      </c>
      <c r="Z11" s="65">
        <v>55</v>
      </c>
      <c r="AA11" s="59"/>
      <c r="AB11" s="60" t="s">
        <v>44</v>
      </c>
      <c r="AC11" s="65">
        <v>55</v>
      </c>
      <c r="AD11" s="59"/>
    </row>
    <row r="12" spans="1:30" ht="15.5" x14ac:dyDescent="0.35">
      <c r="A12" s="60" t="s">
        <v>45</v>
      </c>
      <c r="B12" s="65">
        <v>0</v>
      </c>
      <c r="C12" s="59"/>
      <c r="D12" s="60" t="s">
        <v>45</v>
      </c>
      <c r="E12" s="65">
        <v>0</v>
      </c>
      <c r="F12" s="59"/>
      <c r="G12" s="60" t="s">
        <v>45</v>
      </c>
      <c r="H12" s="65">
        <v>0</v>
      </c>
      <c r="I12" s="59"/>
      <c r="J12" s="60" t="s">
        <v>45</v>
      </c>
      <c r="K12" s="65">
        <v>0</v>
      </c>
      <c r="L12" s="59"/>
      <c r="M12" s="60" t="s">
        <v>45</v>
      </c>
      <c r="N12" s="65">
        <v>0</v>
      </c>
      <c r="O12" s="59"/>
      <c r="P12" s="60" t="s">
        <v>45</v>
      </c>
      <c r="Q12" s="65">
        <v>0</v>
      </c>
      <c r="R12" s="59"/>
      <c r="S12" s="60" t="s">
        <v>45</v>
      </c>
      <c r="T12" s="65">
        <v>0</v>
      </c>
      <c r="U12" s="59"/>
      <c r="V12" s="60" t="s">
        <v>45</v>
      </c>
      <c r="W12" s="65">
        <v>0</v>
      </c>
      <c r="X12" s="59"/>
      <c r="Y12" s="60" t="s">
        <v>45</v>
      </c>
      <c r="Z12" s="65">
        <v>0</v>
      </c>
      <c r="AA12" s="59"/>
      <c r="AB12" s="60" t="s">
        <v>45</v>
      </c>
      <c r="AC12" s="65">
        <v>0</v>
      </c>
      <c r="AD12" s="59"/>
    </row>
    <row r="13" spans="1:30" ht="15.5" x14ac:dyDescent="0.35">
      <c r="A13" s="60" t="s">
        <v>46</v>
      </c>
      <c r="B13" s="66">
        <f>B11+B12-C35</f>
        <v>-1.2999999999999972</v>
      </c>
      <c r="C13" s="59"/>
      <c r="D13" s="60" t="s">
        <v>46</v>
      </c>
      <c r="E13" s="66">
        <f>E11+E12-F35</f>
        <v>1.5</v>
      </c>
      <c r="F13" s="59"/>
      <c r="G13" s="60" t="s">
        <v>46</v>
      </c>
      <c r="H13" s="66">
        <f>H11+H12-I35</f>
        <v>55</v>
      </c>
      <c r="I13" s="59"/>
      <c r="J13" s="60" t="s">
        <v>46</v>
      </c>
      <c r="K13" s="66">
        <f>K11+K12-L35</f>
        <v>55</v>
      </c>
      <c r="L13" s="59"/>
      <c r="M13" s="60" t="s">
        <v>46</v>
      </c>
      <c r="N13" s="66">
        <f>N11+N12-O35</f>
        <v>55</v>
      </c>
      <c r="O13" s="59"/>
      <c r="P13" s="60" t="s">
        <v>46</v>
      </c>
      <c r="Q13" s="66">
        <f>Q11+Q12-R35</f>
        <v>55</v>
      </c>
      <c r="R13" s="59"/>
      <c r="S13" s="60" t="s">
        <v>46</v>
      </c>
      <c r="T13" s="66">
        <f>T11+T12-U35</f>
        <v>55</v>
      </c>
      <c r="U13" s="59"/>
      <c r="V13" s="60" t="s">
        <v>46</v>
      </c>
      <c r="W13" s="66">
        <f>W11+W12-X35</f>
        <v>55</v>
      </c>
      <c r="X13" s="59"/>
      <c r="Y13" s="60" t="s">
        <v>46</v>
      </c>
      <c r="Z13" s="66">
        <f>Z11+Z12-AA35</f>
        <v>55</v>
      </c>
      <c r="AA13" s="59"/>
      <c r="AB13" s="60" t="s">
        <v>46</v>
      </c>
      <c r="AC13" s="66">
        <f>AC11+AC12-AD35</f>
        <v>55</v>
      </c>
      <c r="AD13" s="59"/>
    </row>
    <row r="14" spans="1:30" x14ac:dyDescent="0.35">
      <c r="A14" s="52" t="s">
        <v>48</v>
      </c>
      <c r="B14" s="5"/>
      <c r="C14" s="53" t="s">
        <v>49</v>
      </c>
      <c r="D14" s="52" t="s">
        <v>48</v>
      </c>
      <c r="E14" s="5"/>
      <c r="F14" s="53" t="s">
        <v>49</v>
      </c>
      <c r="G14" s="52" t="s">
        <v>48</v>
      </c>
      <c r="H14" s="5"/>
      <c r="I14" s="53" t="s">
        <v>49</v>
      </c>
      <c r="J14" s="52" t="s">
        <v>48</v>
      </c>
      <c r="K14" s="5"/>
      <c r="L14" s="53" t="s">
        <v>49</v>
      </c>
      <c r="M14" s="52" t="s">
        <v>48</v>
      </c>
      <c r="N14" s="5"/>
      <c r="O14" s="53" t="s">
        <v>49</v>
      </c>
      <c r="P14" s="52" t="s">
        <v>48</v>
      </c>
      <c r="Q14" s="5"/>
      <c r="R14" s="53" t="s">
        <v>50</v>
      </c>
      <c r="S14" s="52" t="s">
        <v>48</v>
      </c>
      <c r="T14" s="5"/>
      <c r="U14" s="53" t="s">
        <v>50</v>
      </c>
      <c r="V14" s="5" t="s">
        <v>48</v>
      </c>
      <c r="W14" s="5"/>
      <c r="X14" s="5" t="s">
        <v>50</v>
      </c>
      <c r="Y14" s="52" t="s">
        <v>48</v>
      </c>
      <c r="Z14" s="5"/>
      <c r="AA14" s="53" t="s">
        <v>50</v>
      </c>
      <c r="AB14" s="52" t="s">
        <v>48</v>
      </c>
      <c r="AC14" s="5"/>
      <c r="AD14" s="53" t="s">
        <v>50</v>
      </c>
    </row>
    <row r="15" spans="1:30" x14ac:dyDescent="0.35">
      <c r="A15" s="75" t="s">
        <v>341</v>
      </c>
      <c r="B15" s="76"/>
      <c r="C15" s="54">
        <f t="shared" ref="C15:C34" si="0">_xlfn.XLOOKUP(A15,Drop_Down_Name,Optical_Length__mm,"")</f>
        <v>0</v>
      </c>
      <c r="D15" s="85" t="s">
        <v>303</v>
      </c>
      <c r="E15" s="86"/>
      <c r="F15" s="54">
        <f t="shared" ref="F15:F34" si="1">_xlfn.XLOOKUP(D15,Drop_Down_Name,Optical_Length__mm,"")</f>
        <v>0</v>
      </c>
      <c r="G15" s="75"/>
      <c r="H15" s="76"/>
      <c r="I15" s="54">
        <f t="shared" ref="I15:I34" si="2">_xlfn.XLOOKUP(G15,Drop_Down_Name,Optical_Length__mm,"")</f>
        <v>0</v>
      </c>
      <c r="J15" s="75"/>
      <c r="K15" s="76"/>
      <c r="L15" s="54">
        <f t="shared" ref="L15:L34" si="3">_xlfn.XLOOKUP(J15,Drop_Down_Name,Optical_Length__mm,"")</f>
        <v>0</v>
      </c>
      <c r="M15" s="75"/>
      <c r="N15" s="76"/>
      <c r="O15" s="54">
        <f t="shared" ref="O15:O34" si="4">_xlfn.XLOOKUP(M15,Drop_Down_Name,Optical_Length__mm,"")</f>
        <v>0</v>
      </c>
      <c r="P15" s="75"/>
      <c r="Q15" s="76"/>
      <c r="R15" s="54">
        <f t="shared" ref="R15:R34" si="5">_xlfn.XLOOKUP(P15,Drop_Down_Name,Optical_Length__mm,"")</f>
        <v>0</v>
      </c>
      <c r="S15" s="75"/>
      <c r="T15" s="76"/>
      <c r="U15" s="54">
        <f t="shared" ref="U15:U34" si="6">_xlfn.XLOOKUP(S15,Drop_Down_Name,Optical_Length__mm,"")</f>
        <v>0</v>
      </c>
      <c r="V15" s="75"/>
      <c r="W15" s="76"/>
      <c r="X15" s="54">
        <f t="shared" ref="X15:X34" si="7">_xlfn.XLOOKUP(V15,Drop_Down_Name,Optical_Length__mm,"")</f>
        <v>0</v>
      </c>
      <c r="Y15" s="75"/>
      <c r="Z15" s="76"/>
      <c r="AA15" s="54">
        <f t="shared" ref="AA15:AA34" si="8">_xlfn.XLOOKUP(Y15,Drop_Down_Name,Optical_Length__mm,"")</f>
        <v>0</v>
      </c>
      <c r="AB15" s="75"/>
      <c r="AC15" s="76"/>
      <c r="AD15" s="54">
        <f t="shared" ref="AD15:AD34" si="9">_xlfn.XLOOKUP(AB15,Drop_Down_Name,Optical_Length__mm,"")</f>
        <v>0</v>
      </c>
    </row>
    <row r="16" spans="1:30" x14ac:dyDescent="0.35">
      <c r="A16" s="85" t="s">
        <v>59</v>
      </c>
      <c r="B16" s="86"/>
      <c r="C16" s="54">
        <f t="shared" si="0"/>
        <v>17.3</v>
      </c>
      <c r="D16" s="85" t="s">
        <v>310</v>
      </c>
      <c r="E16" s="86"/>
      <c r="F16" s="54">
        <f t="shared" si="1"/>
        <v>2</v>
      </c>
      <c r="G16" s="75"/>
      <c r="H16" s="76"/>
      <c r="I16" s="54">
        <f t="shared" si="2"/>
        <v>0</v>
      </c>
      <c r="J16" s="75"/>
      <c r="K16" s="76"/>
      <c r="L16" s="54">
        <f t="shared" si="3"/>
        <v>0</v>
      </c>
      <c r="M16" s="75"/>
      <c r="N16" s="76"/>
      <c r="O16" s="54">
        <f t="shared" si="4"/>
        <v>0</v>
      </c>
      <c r="P16" s="75"/>
      <c r="Q16" s="76"/>
      <c r="R16" s="54">
        <f t="shared" si="5"/>
        <v>0</v>
      </c>
      <c r="S16" s="75"/>
      <c r="T16" s="76"/>
      <c r="U16" s="54">
        <f t="shared" si="6"/>
        <v>0</v>
      </c>
      <c r="V16" s="75"/>
      <c r="W16" s="76"/>
      <c r="X16" s="54">
        <f t="shared" si="7"/>
        <v>0</v>
      </c>
      <c r="Y16" s="75"/>
      <c r="Z16" s="76"/>
      <c r="AA16" s="54">
        <f t="shared" si="8"/>
        <v>0</v>
      </c>
      <c r="AB16" s="75"/>
      <c r="AC16" s="76"/>
      <c r="AD16" s="54">
        <f t="shared" si="9"/>
        <v>0</v>
      </c>
    </row>
    <row r="17" spans="1:30" x14ac:dyDescent="0.35">
      <c r="A17" s="75"/>
      <c r="B17" s="76"/>
      <c r="C17" s="54">
        <f t="shared" si="0"/>
        <v>0</v>
      </c>
      <c r="D17" s="85" t="s">
        <v>68</v>
      </c>
      <c r="E17" s="86"/>
      <c r="F17" s="54">
        <f t="shared" si="1"/>
        <v>18</v>
      </c>
      <c r="G17" s="75"/>
      <c r="H17" s="76"/>
      <c r="I17" s="54">
        <f t="shared" si="2"/>
        <v>0</v>
      </c>
      <c r="J17" s="75"/>
      <c r="K17" s="76"/>
      <c r="L17" s="54">
        <f t="shared" si="3"/>
        <v>0</v>
      </c>
      <c r="M17" s="75"/>
      <c r="N17" s="76"/>
      <c r="O17" s="54">
        <f t="shared" si="4"/>
        <v>0</v>
      </c>
      <c r="P17" s="75"/>
      <c r="Q17" s="76"/>
      <c r="R17" s="54">
        <f t="shared" si="5"/>
        <v>0</v>
      </c>
      <c r="S17" s="75"/>
      <c r="T17" s="76"/>
      <c r="U17" s="54">
        <f t="shared" si="6"/>
        <v>0</v>
      </c>
      <c r="V17" s="75"/>
      <c r="W17" s="76"/>
      <c r="X17" s="54">
        <f t="shared" si="7"/>
        <v>0</v>
      </c>
      <c r="Y17" s="75"/>
      <c r="Z17" s="76"/>
      <c r="AA17" s="54">
        <f t="shared" si="8"/>
        <v>0</v>
      </c>
      <c r="AB17" s="75"/>
      <c r="AC17" s="76"/>
      <c r="AD17" s="54">
        <f t="shared" si="9"/>
        <v>0</v>
      </c>
    </row>
    <row r="18" spans="1:30" x14ac:dyDescent="0.35">
      <c r="A18" s="75"/>
      <c r="B18" s="76"/>
      <c r="C18" s="54">
        <f t="shared" si="0"/>
        <v>0</v>
      </c>
      <c r="D18" s="75" t="s">
        <v>347</v>
      </c>
      <c r="E18" s="76"/>
      <c r="F18" s="54">
        <f t="shared" si="1"/>
        <v>1</v>
      </c>
      <c r="G18" s="75"/>
      <c r="H18" s="76"/>
      <c r="I18" s="54">
        <f t="shared" si="2"/>
        <v>0</v>
      </c>
      <c r="J18" s="75"/>
      <c r="K18" s="76"/>
      <c r="L18" s="54">
        <f t="shared" si="3"/>
        <v>0</v>
      </c>
      <c r="M18" s="75"/>
      <c r="N18" s="76"/>
      <c r="O18" s="54">
        <f t="shared" si="4"/>
        <v>0</v>
      </c>
      <c r="P18" s="75"/>
      <c r="Q18" s="76"/>
      <c r="R18" s="54">
        <f t="shared" si="5"/>
        <v>0</v>
      </c>
      <c r="S18" s="75"/>
      <c r="T18" s="76"/>
      <c r="U18" s="54">
        <f t="shared" si="6"/>
        <v>0</v>
      </c>
      <c r="V18" s="75"/>
      <c r="W18" s="76"/>
      <c r="X18" s="54">
        <f t="shared" si="7"/>
        <v>0</v>
      </c>
      <c r="Y18" s="75"/>
      <c r="Z18" s="76"/>
      <c r="AA18" s="54">
        <f t="shared" si="8"/>
        <v>0</v>
      </c>
      <c r="AB18" s="75"/>
      <c r="AC18" s="76"/>
      <c r="AD18" s="54">
        <f t="shared" si="9"/>
        <v>0</v>
      </c>
    </row>
    <row r="19" spans="1:30" x14ac:dyDescent="0.35">
      <c r="A19" s="85" t="s">
        <v>72</v>
      </c>
      <c r="B19" s="86"/>
      <c r="C19" s="54">
        <f t="shared" si="0"/>
        <v>2</v>
      </c>
      <c r="D19" s="75" t="s">
        <v>351</v>
      </c>
      <c r="E19" s="76"/>
      <c r="F19" s="54">
        <f t="shared" si="1"/>
        <v>0</v>
      </c>
      <c r="G19" s="75"/>
      <c r="H19" s="76"/>
      <c r="I19" s="54">
        <f t="shared" si="2"/>
        <v>0</v>
      </c>
      <c r="J19" s="75"/>
      <c r="K19" s="76"/>
      <c r="L19" s="54">
        <f t="shared" si="3"/>
        <v>0</v>
      </c>
      <c r="M19" s="75"/>
      <c r="N19" s="76"/>
      <c r="O19" s="54">
        <f t="shared" si="4"/>
        <v>0</v>
      </c>
      <c r="P19" s="75"/>
      <c r="Q19" s="76"/>
      <c r="R19" s="54">
        <f t="shared" si="5"/>
        <v>0</v>
      </c>
      <c r="S19" s="75"/>
      <c r="T19" s="76"/>
      <c r="U19" s="54">
        <f t="shared" si="6"/>
        <v>0</v>
      </c>
      <c r="V19" s="75"/>
      <c r="W19" s="76"/>
      <c r="X19" s="54">
        <f t="shared" si="7"/>
        <v>0</v>
      </c>
      <c r="Y19" s="75"/>
      <c r="Z19" s="76"/>
      <c r="AA19" s="54">
        <f t="shared" si="8"/>
        <v>0</v>
      </c>
      <c r="AB19" s="75"/>
      <c r="AC19" s="76"/>
      <c r="AD19" s="54">
        <f t="shared" si="9"/>
        <v>0</v>
      </c>
    </row>
    <row r="20" spans="1:30" x14ac:dyDescent="0.35">
      <c r="A20" s="85" t="s">
        <v>68</v>
      </c>
      <c r="B20" s="86"/>
      <c r="C20" s="54">
        <f t="shared" si="0"/>
        <v>18</v>
      </c>
      <c r="D20" s="75"/>
      <c r="E20" s="76"/>
      <c r="F20" s="54">
        <f t="shared" si="1"/>
        <v>0</v>
      </c>
      <c r="G20" s="75"/>
      <c r="H20" s="76"/>
      <c r="I20" s="54">
        <f t="shared" si="2"/>
        <v>0</v>
      </c>
      <c r="J20" s="75"/>
      <c r="K20" s="76"/>
      <c r="L20" s="54">
        <f t="shared" si="3"/>
        <v>0</v>
      </c>
      <c r="M20" s="75"/>
      <c r="N20" s="76"/>
      <c r="O20" s="54">
        <f t="shared" si="4"/>
        <v>0</v>
      </c>
      <c r="P20" s="75"/>
      <c r="Q20" s="76"/>
      <c r="R20" s="54">
        <f t="shared" si="5"/>
        <v>0</v>
      </c>
      <c r="S20" s="75"/>
      <c r="T20" s="76"/>
      <c r="U20" s="54">
        <f t="shared" si="6"/>
        <v>0</v>
      </c>
      <c r="V20" s="75"/>
      <c r="W20" s="76"/>
      <c r="X20" s="54">
        <f t="shared" si="7"/>
        <v>0</v>
      </c>
      <c r="Y20" s="75"/>
      <c r="Z20" s="76"/>
      <c r="AA20" s="54">
        <f t="shared" si="8"/>
        <v>0</v>
      </c>
      <c r="AB20" s="75"/>
      <c r="AC20" s="76"/>
      <c r="AD20" s="54">
        <f t="shared" si="9"/>
        <v>0</v>
      </c>
    </row>
    <row r="21" spans="1:30" x14ac:dyDescent="0.35">
      <c r="A21" s="85" t="s">
        <v>74</v>
      </c>
      <c r="B21" s="86"/>
      <c r="C21" s="54">
        <f t="shared" si="0"/>
        <v>2</v>
      </c>
      <c r="D21" s="75"/>
      <c r="E21" s="76"/>
      <c r="F21" s="54">
        <f t="shared" si="1"/>
        <v>0</v>
      </c>
      <c r="G21" s="75"/>
      <c r="H21" s="76"/>
      <c r="I21" s="54">
        <f t="shared" si="2"/>
        <v>0</v>
      </c>
      <c r="J21" s="75"/>
      <c r="K21" s="76"/>
      <c r="L21" s="54">
        <f t="shared" si="3"/>
        <v>0</v>
      </c>
      <c r="M21" s="75"/>
      <c r="N21" s="76"/>
      <c r="O21" s="54">
        <f t="shared" si="4"/>
        <v>0</v>
      </c>
      <c r="P21" s="75"/>
      <c r="Q21" s="76"/>
      <c r="R21" s="54">
        <f t="shared" si="5"/>
        <v>0</v>
      </c>
      <c r="S21" s="75"/>
      <c r="T21" s="76"/>
      <c r="U21" s="54">
        <f t="shared" si="6"/>
        <v>0</v>
      </c>
      <c r="V21" s="75"/>
      <c r="W21" s="76"/>
      <c r="X21" s="54">
        <f t="shared" si="7"/>
        <v>0</v>
      </c>
      <c r="Y21" s="75"/>
      <c r="Z21" s="76"/>
      <c r="AA21" s="54">
        <f t="shared" si="8"/>
        <v>0</v>
      </c>
      <c r="AB21" s="75"/>
      <c r="AC21" s="76"/>
      <c r="AD21" s="54">
        <f t="shared" si="9"/>
        <v>0</v>
      </c>
    </row>
    <row r="22" spans="1:30" x14ac:dyDescent="0.35">
      <c r="A22" s="85" t="s">
        <v>75</v>
      </c>
      <c r="B22" s="86"/>
      <c r="C22" s="54">
        <f t="shared" si="0"/>
        <v>4</v>
      </c>
      <c r="D22" s="75"/>
      <c r="E22" s="76"/>
      <c r="F22" s="54">
        <f t="shared" si="1"/>
        <v>0</v>
      </c>
      <c r="G22" s="75"/>
      <c r="H22" s="76"/>
      <c r="I22" s="54">
        <f t="shared" si="2"/>
        <v>0</v>
      </c>
      <c r="J22" s="75"/>
      <c r="K22" s="76"/>
      <c r="L22" s="54">
        <f t="shared" si="3"/>
        <v>0</v>
      </c>
      <c r="M22" s="75"/>
      <c r="N22" s="76"/>
      <c r="O22" s="54">
        <f t="shared" si="4"/>
        <v>0</v>
      </c>
      <c r="P22" s="75"/>
      <c r="Q22" s="76"/>
      <c r="R22" s="54">
        <f t="shared" si="5"/>
        <v>0</v>
      </c>
      <c r="S22" s="75"/>
      <c r="T22" s="76"/>
      <c r="U22" s="54">
        <f t="shared" si="6"/>
        <v>0</v>
      </c>
      <c r="V22" s="75"/>
      <c r="W22" s="76"/>
      <c r="X22" s="54">
        <f t="shared" si="7"/>
        <v>0</v>
      </c>
      <c r="Y22" s="75"/>
      <c r="Z22" s="76"/>
      <c r="AA22" s="54">
        <f t="shared" si="8"/>
        <v>0</v>
      </c>
      <c r="AB22" s="75"/>
      <c r="AC22" s="76"/>
      <c r="AD22" s="54">
        <f t="shared" si="9"/>
        <v>0</v>
      </c>
    </row>
    <row r="23" spans="1:30" x14ac:dyDescent="0.35">
      <c r="A23" s="85" t="s">
        <v>69</v>
      </c>
      <c r="B23" s="86"/>
      <c r="C23" s="54">
        <f t="shared" si="0"/>
        <v>0.5</v>
      </c>
      <c r="D23" s="75"/>
      <c r="E23" s="76"/>
      <c r="F23" s="54">
        <f t="shared" si="1"/>
        <v>0</v>
      </c>
      <c r="G23" s="75"/>
      <c r="H23" s="76"/>
      <c r="I23" s="54">
        <f t="shared" si="2"/>
        <v>0</v>
      </c>
      <c r="J23" s="75"/>
      <c r="K23" s="76"/>
      <c r="L23" s="54">
        <f t="shared" si="3"/>
        <v>0</v>
      </c>
      <c r="M23" s="75"/>
      <c r="N23" s="76"/>
      <c r="O23" s="54">
        <f t="shared" si="4"/>
        <v>0</v>
      </c>
      <c r="P23" s="75"/>
      <c r="Q23" s="76"/>
      <c r="R23" s="54">
        <f t="shared" si="5"/>
        <v>0</v>
      </c>
      <c r="S23" s="75"/>
      <c r="T23" s="76"/>
      <c r="U23" s="54">
        <f t="shared" si="6"/>
        <v>0</v>
      </c>
      <c r="V23" s="75"/>
      <c r="W23" s="76"/>
      <c r="X23" s="54">
        <f t="shared" si="7"/>
        <v>0</v>
      </c>
      <c r="Y23" s="75"/>
      <c r="Z23" s="76"/>
      <c r="AA23" s="54">
        <f t="shared" si="8"/>
        <v>0</v>
      </c>
      <c r="AB23" s="75"/>
      <c r="AC23" s="76"/>
      <c r="AD23" s="54">
        <f t="shared" si="9"/>
        <v>0</v>
      </c>
    </row>
    <row r="24" spans="1:30" x14ac:dyDescent="0.35">
      <c r="A24" s="75"/>
      <c r="B24" s="76"/>
      <c r="C24" s="54">
        <f t="shared" si="0"/>
        <v>0</v>
      </c>
      <c r="D24" s="75"/>
      <c r="E24" s="76"/>
      <c r="F24" s="54">
        <f t="shared" si="1"/>
        <v>0</v>
      </c>
      <c r="G24" s="75"/>
      <c r="H24" s="76"/>
      <c r="I24" s="54">
        <f t="shared" si="2"/>
        <v>0</v>
      </c>
      <c r="J24" s="75"/>
      <c r="K24" s="76"/>
      <c r="L24" s="54">
        <f t="shared" si="3"/>
        <v>0</v>
      </c>
      <c r="M24" s="75"/>
      <c r="N24" s="76"/>
      <c r="O24" s="54">
        <f t="shared" si="4"/>
        <v>0</v>
      </c>
      <c r="P24" s="75"/>
      <c r="Q24" s="76"/>
      <c r="R24" s="54">
        <f t="shared" si="5"/>
        <v>0</v>
      </c>
      <c r="S24" s="75"/>
      <c r="T24" s="76"/>
      <c r="U24" s="54">
        <f t="shared" si="6"/>
        <v>0</v>
      </c>
      <c r="V24" s="75"/>
      <c r="W24" s="76"/>
      <c r="X24" s="54">
        <f t="shared" si="7"/>
        <v>0</v>
      </c>
      <c r="Y24" s="75"/>
      <c r="Z24" s="76"/>
      <c r="AA24" s="54">
        <f t="shared" si="8"/>
        <v>0</v>
      </c>
      <c r="AB24" s="75"/>
      <c r="AC24" s="76"/>
      <c r="AD24" s="54">
        <f t="shared" si="9"/>
        <v>0</v>
      </c>
    </row>
    <row r="25" spans="1:30" x14ac:dyDescent="0.35">
      <c r="A25" s="89" t="s">
        <v>78</v>
      </c>
      <c r="B25" s="76"/>
      <c r="C25" s="54">
        <f t="shared" si="0"/>
        <v>17.5</v>
      </c>
      <c r="D25" s="75"/>
      <c r="E25" s="76"/>
      <c r="F25" s="54">
        <f t="shared" si="1"/>
        <v>0</v>
      </c>
      <c r="G25" s="75"/>
      <c r="H25" s="76"/>
      <c r="I25" s="54">
        <f t="shared" si="2"/>
        <v>0</v>
      </c>
      <c r="J25" s="75"/>
      <c r="K25" s="76"/>
      <c r="L25" s="54">
        <f t="shared" si="3"/>
        <v>0</v>
      </c>
      <c r="M25" s="75"/>
      <c r="N25" s="76"/>
      <c r="O25" s="54">
        <f t="shared" si="4"/>
        <v>0</v>
      </c>
      <c r="P25" s="75"/>
      <c r="Q25" s="76"/>
      <c r="R25" s="54">
        <f t="shared" si="5"/>
        <v>0</v>
      </c>
      <c r="S25" s="75"/>
      <c r="T25" s="76"/>
      <c r="U25" s="54">
        <f t="shared" si="6"/>
        <v>0</v>
      </c>
      <c r="V25" s="75"/>
      <c r="W25" s="76"/>
      <c r="X25" s="54">
        <f t="shared" si="7"/>
        <v>0</v>
      </c>
      <c r="Y25" s="75"/>
      <c r="Z25" s="76"/>
      <c r="AA25" s="54">
        <f t="shared" si="8"/>
        <v>0</v>
      </c>
      <c r="AB25" s="75"/>
      <c r="AC25" s="76"/>
      <c r="AD25" s="54">
        <f t="shared" si="9"/>
        <v>0</v>
      </c>
    </row>
    <row r="26" spans="1:30" x14ac:dyDescent="0.35">
      <c r="A26" s="85" t="s">
        <v>77</v>
      </c>
      <c r="B26" s="86"/>
      <c r="C26" s="54">
        <f t="shared" si="0"/>
        <v>20</v>
      </c>
      <c r="D26" s="75"/>
      <c r="E26" s="76"/>
      <c r="F26" s="54">
        <f t="shared" si="1"/>
        <v>0</v>
      </c>
      <c r="G26" s="75"/>
      <c r="H26" s="76"/>
      <c r="I26" s="54">
        <f t="shared" si="2"/>
        <v>0</v>
      </c>
      <c r="J26" s="75"/>
      <c r="K26" s="76"/>
      <c r="L26" s="54">
        <f t="shared" si="3"/>
        <v>0</v>
      </c>
      <c r="M26" s="75"/>
      <c r="N26" s="76"/>
      <c r="O26" s="54">
        <f t="shared" si="4"/>
        <v>0</v>
      </c>
      <c r="P26" s="75"/>
      <c r="Q26" s="76"/>
      <c r="R26" s="54">
        <f t="shared" si="5"/>
        <v>0</v>
      </c>
      <c r="S26" s="75"/>
      <c r="T26" s="76"/>
      <c r="U26" s="54">
        <f t="shared" si="6"/>
        <v>0</v>
      </c>
      <c r="V26" s="75"/>
      <c r="W26" s="76"/>
      <c r="X26" s="54">
        <f t="shared" si="7"/>
        <v>0</v>
      </c>
      <c r="Y26" s="75"/>
      <c r="Z26" s="76"/>
      <c r="AA26" s="54">
        <f t="shared" si="8"/>
        <v>0</v>
      </c>
      <c r="AB26" s="75"/>
      <c r="AC26" s="76"/>
      <c r="AD26" s="54">
        <f t="shared" si="9"/>
        <v>0</v>
      </c>
    </row>
    <row r="27" spans="1:30" x14ac:dyDescent="0.35">
      <c r="A27" s="75"/>
      <c r="B27" s="76"/>
      <c r="C27" s="54">
        <f t="shared" si="0"/>
        <v>0</v>
      </c>
      <c r="D27" s="75"/>
      <c r="E27" s="76"/>
      <c r="F27" s="54">
        <f t="shared" si="1"/>
        <v>0</v>
      </c>
      <c r="G27" s="75"/>
      <c r="H27" s="76"/>
      <c r="I27" s="54">
        <f t="shared" si="2"/>
        <v>0</v>
      </c>
      <c r="J27" s="75"/>
      <c r="K27" s="76"/>
      <c r="L27" s="54">
        <f t="shared" si="3"/>
        <v>0</v>
      </c>
      <c r="M27" s="75"/>
      <c r="N27" s="76"/>
      <c r="O27" s="54">
        <f t="shared" si="4"/>
        <v>0</v>
      </c>
      <c r="P27" s="75"/>
      <c r="Q27" s="76"/>
      <c r="R27" s="54">
        <f t="shared" si="5"/>
        <v>0</v>
      </c>
      <c r="S27" s="75"/>
      <c r="T27" s="76"/>
      <c r="U27" s="54">
        <f t="shared" si="6"/>
        <v>0</v>
      </c>
      <c r="V27" s="75"/>
      <c r="W27" s="76"/>
      <c r="X27" s="54">
        <f t="shared" si="7"/>
        <v>0</v>
      </c>
      <c r="Y27" s="75"/>
      <c r="Z27" s="76"/>
      <c r="AA27" s="54">
        <f t="shared" si="8"/>
        <v>0</v>
      </c>
      <c r="AB27" s="75"/>
      <c r="AC27" s="76"/>
      <c r="AD27" s="54">
        <f t="shared" si="9"/>
        <v>0</v>
      </c>
    </row>
    <row r="28" spans="1:30" x14ac:dyDescent="0.35">
      <c r="A28" s="85" t="s">
        <v>91</v>
      </c>
      <c r="B28" s="86"/>
      <c r="C28" s="54">
        <f t="shared" si="0"/>
        <v>12.5</v>
      </c>
      <c r="D28" s="75"/>
      <c r="E28" s="76"/>
      <c r="F28" s="54">
        <f t="shared" si="1"/>
        <v>0</v>
      </c>
      <c r="G28" s="75"/>
      <c r="H28" s="76"/>
      <c r="I28" s="54">
        <f t="shared" si="2"/>
        <v>0</v>
      </c>
      <c r="J28" s="75"/>
      <c r="K28" s="76"/>
      <c r="L28" s="54">
        <f t="shared" si="3"/>
        <v>0</v>
      </c>
      <c r="M28" s="75"/>
      <c r="N28" s="76"/>
      <c r="O28" s="54">
        <f t="shared" si="4"/>
        <v>0</v>
      </c>
      <c r="P28" s="75"/>
      <c r="Q28" s="76"/>
      <c r="R28" s="54">
        <f t="shared" si="5"/>
        <v>0</v>
      </c>
      <c r="S28" s="75"/>
      <c r="T28" s="76"/>
      <c r="U28" s="54">
        <f t="shared" si="6"/>
        <v>0</v>
      </c>
      <c r="V28" s="75"/>
      <c r="W28" s="76"/>
      <c r="X28" s="54">
        <f t="shared" si="7"/>
        <v>0</v>
      </c>
      <c r="Y28" s="75"/>
      <c r="Z28" s="76"/>
      <c r="AA28" s="54">
        <f t="shared" si="8"/>
        <v>0</v>
      </c>
      <c r="AB28" s="75"/>
      <c r="AC28" s="76"/>
      <c r="AD28" s="54">
        <f t="shared" si="9"/>
        <v>0</v>
      </c>
    </row>
    <row r="29" spans="1:30" x14ac:dyDescent="0.35">
      <c r="A29" s="75"/>
      <c r="B29" s="76"/>
      <c r="C29" s="54">
        <f t="shared" si="0"/>
        <v>0</v>
      </c>
      <c r="D29" s="85"/>
      <c r="E29" s="86"/>
      <c r="F29" s="54">
        <f t="shared" si="1"/>
        <v>0</v>
      </c>
      <c r="G29" s="75"/>
      <c r="H29" s="76"/>
      <c r="I29" s="54">
        <f t="shared" si="2"/>
        <v>0</v>
      </c>
      <c r="J29" s="75"/>
      <c r="K29" s="76"/>
      <c r="L29" s="54">
        <f t="shared" si="3"/>
        <v>0</v>
      </c>
      <c r="M29" s="75"/>
      <c r="N29" s="76"/>
      <c r="O29" s="54">
        <f t="shared" si="4"/>
        <v>0</v>
      </c>
      <c r="P29" s="75"/>
      <c r="Q29" s="76"/>
      <c r="R29" s="54">
        <f t="shared" si="5"/>
        <v>0</v>
      </c>
      <c r="S29" s="75"/>
      <c r="T29" s="76"/>
      <c r="U29" s="54">
        <f t="shared" si="6"/>
        <v>0</v>
      </c>
      <c r="V29" s="75"/>
      <c r="W29" s="76"/>
      <c r="X29" s="54">
        <f t="shared" si="7"/>
        <v>0</v>
      </c>
      <c r="Y29" s="75"/>
      <c r="Z29" s="76"/>
      <c r="AA29" s="54">
        <f t="shared" si="8"/>
        <v>0</v>
      </c>
      <c r="AB29" s="75"/>
      <c r="AC29" s="76"/>
      <c r="AD29" s="54">
        <f t="shared" si="9"/>
        <v>0</v>
      </c>
    </row>
    <row r="30" spans="1:30" x14ac:dyDescent="0.35">
      <c r="A30" s="75"/>
      <c r="B30" s="76"/>
      <c r="C30" s="54">
        <f t="shared" si="0"/>
        <v>0</v>
      </c>
      <c r="D30" s="85" t="s">
        <v>77</v>
      </c>
      <c r="E30" s="86"/>
      <c r="F30" s="54">
        <f t="shared" si="1"/>
        <v>20</v>
      </c>
      <c r="G30" s="75"/>
      <c r="H30" s="76"/>
      <c r="I30" s="54">
        <f t="shared" si="2"/>
        <v>0</v>
      </c>
      <c r="J30" s="75"/>
      <c r="K30" s="76"/>
      <c r="L30" s="54">
        <f t="shared" si="3"/>
        <v>0</v>
      </c>
      <c r="M30" s="75"/>
      <c r="N30" s="76"/>
      <c r="O30" s="54">
        <f t="shared" si="4"/>
        <v>0</v>
      </c>
      <c r="P30" s="75"/>
      <c r="Q30" s="76"/>
      <c r="R30" s="54">
        <f t="shared" si="5"/>
        <v>0</v>
      </c>
      <c r="S30" s="75"/>
      <c r="T30" s="76"/>
      <c r="U30" s="54">
        <f t="shared" si="6"/>
        <v>0</v>
      </c>
      <c r="V30" s="75"/>
      <c r="W30" s="76"/>
      <c r="X30" s="54">
        <f t="shared" si="7"/>
        <v>0</v>
      </c>
      <c r="Y30" s="75"/>
      <c r="Z30" s="76"/>
      <c r="AA30" s="54">
        <f t="shared" si="8"/>
        <v>0</v>
      </c>
      <c r="AB30" s="75"/>
      <c r="AC30" s="76"/>
      <c r="AD30" s="54">
        <f t="shared" si="9"/>
        <v>0</v>
      </c>
    </row>
    <row r="31" spans="1:30" x14ac:dyDescent="0.35">
      <c r="A31" s="75"/>
      <c r="B31" s="76"/>
      <c r="C31" s="54">
        <f t="shared" si="0"/>
        <v>0</v>
      </c>
      <c r="D31" s="85" t="s">
        <v>91</v>
      </c>
      <c r="E31" s="86"/>
      <c r="F31" s="54">
        <f t="shared" si="1"/>
        <v>12.5</v>
      </c>
      <c r="G31" s="75"/>
      <c r="H31" s="76"/>
      <c r="I31" s="54">
        <f t="shared" si="2"/>
        <v>0</v>
      </c>
      <c r="J31" s="75"/>
      <c r="K31" s="76"/>
      <c r="L31" s="54">
        <f t="shared" si="3"/>
        <v>0</v>
      </c>
      <c r="M31" s="75"/>
      <c r="N31" s="76"/>
      <c r="O31" s="54">
        <f t="shared" si="4"/>
        <v>0</v>
      </c>
      <c r="P31" s="75"/>
      <c r="Q31" s="76"/>
      <c r="R31" s="54">
        <f t="shared" si="5"/>
        <v>0</v>
      </c>
      <c r="S31" s="75"/>
      <c r="T31" s="76"/>
      <c r="U31" s="54">
        <f t="shared" si="6"/>
        <v>0</v>
      </c>
      <c r="V31" s="75"/>
      <c r="W31" s="76"/>
      <c r="X31" s="54">
        <f t="shared" si="7"/>
        <v>0</v>
      </c>
      <c r="Y31" s="75"/>
      <c r="Z31" s="76"/>
      <c r="AA31" s="54">
        <f t="shared" si="8"/>
        <v>0</v>
      </c>
      <c r="AB31" s="75"/>
      <c r="AC31" s="76"/>
      <c r="AD31" s="54">
        <f t="shared" si="9"/>
        <v>0</v>
      </c>
    </row>
    <row r="32" spans="1:30" x14ac:dyDescent="0.35">
      <c r="A32" s="75"/>
      <c r="B32" s="76"/>
      <c r="C32" s="54">
        <f t="shared" si="0"/>
        <v>0</v>
      </c>
      <c r="D32" s="75"/>
      <c r="E32" s="76"/>
      <c r="F32" s="54">
        <f t="shared" si="1"/>
        <v>0</v>
      </c>
      <c r="G32" s="75"/>
      <c r="H32" s="76"/>
      <c r="I32" s="54">
        <f t="shared" si="2"/>
        <v>0</v>
      </c>
      <c r="J32" s="75"/>
      <c r="K32" s="76"/>
      <c r="L32" s="54">
        <f t="shared" si="3"/>
        <v>0</v>
      </c>
      <c r="M32" s="75"/>
      <c r="N32" s="76"/>
      <c r="O32" s="54">
        <f t="shared" si="4"/>
        <v>0</v>
      </c>
      <c r="P32" s="75"/>
      <c r="Q32" s="76"/>
      <c r="R32" s="54">
        <f t="shared" si="5"/>
        <v>0</v>
      </c>
      <c r="S32" s="75"/>
      <c r="T32" s="76"/>
      <c r="U32" s="54">
        <f t="shared" si="6"/>
        <v>0</v>
      </c>
      <c r="V32" s="75"/>
      <c r="W32" s="76"/>
      <c r="X32" s="54">
        <f t="shared" si="7"/>
        <v>0</v>
      </c>
      <c r="Y32" s="75"/>
      <c r="Z32" s="76"/>
      <c r="AA32" s="54">
        <f t="shared" si="8"/>
        <v>0</v>
      </c>
      <c r="AB32" s="75"/>
      <c r="AC32" s="76"/>
      <c r="AD32" s="54">
        <f t="shared" si="9"/>
        <v>0</v>
      </c>
    </row>
    <row r="33" spans="1:30" x14ac:dyDescent="0.35">
      <c r="A33" s="75"/>
      <c r="B33" s="76"/>
      <c r="C33" s="54">
        <f t="shared" si="0"/>
        <v>0</v>
      </c>
      <c r="D33" s="75"/>
      <c r="E33" s="76"/>
      <c r="F33" s="54">
        <f t="shared" si="1"/>
        <v>0</v>
      </c>
      <c r="G33" s="75"/>
      <c r="H33" s="76"/>
      <c r="I33" s="54">
        <f t="shared" si="2"/>
        <v>0</v>
      </c>
      <c r="J33" s="75"/>
      <c r="K33" s="76"/>
      <c r="L33" s="54">
        <f t="shared" si="3"/>
        <v>0</v>
      </c>
      <c r="M33" s="75"/>
      <c r="N33" s="76"/>
      <c r="O33" s="54">
        <f t="shared" si="4"/>
        <v>0</v>
      </c>
      <c r="P33" s="75"/>
      <c r="Q33" s="76"/>
      <c r="R33" s="54">
        <f t="shared" si="5"/>
        <v>0</v>
      </c>
      <c r="S33" s="75"/>
      <c r="T33" s="76"/>
      <c r="U33" s="54">
        <f t="shared" si="6"/>
        <v>0</v>
      </c>
      <c r="V33" s="75"/>
      <c r="W33" s="76"/>
      <c r="X33" s="54">
        <f t="shared" si="7"/>
        <v>0</v>
      </c>
      <c r="Y33" s="75"/>
      <c r="Z33" s="76"/>
      <c r="AA33" s="54">
        <f t="shared" si="8"/>
        <v>0</v>
      </c>
      <c r="AB33" s="75"/>
      <c r="AC33" s="76"/>
      <c r="AD33" s="54">
        <f t="shared" si="9"/>
        <v>0</v>
      </c>
    </row>
    <row r="34" spans="1:30" ht="15" thickBot="1" x14ac:dyDescent="0.4">
      <c r="A34" s="83"/>
      <c r="B34" s="84"/>
      <c r="C34" s="55">
        <f t="shared" si="0"/>
        <v>0</v>
      </c>
      <c r="D34" s="83"/>
      <c r="E34" s="84"/>
      <c r="F34" s="55">
        <f t="shared" si="1"/>
        <v>0</v>
      </c>
      <c r="G34" s="83"/>
      <c r="H34" s="84"/>
      <c r="I34" s="55">
        <f t="shared" si="2"/>
        <v>0</v>
      </c>
      <c r="J34" s="83"/>
      <c r="K34" s="84"/>
      <c r="L34" s="55">
        <f t="shared" si="3"/>
        <v>0</v>
      </c>
      <c r="M34" s="83"/>
      <c r="N34" s="84"/>
      <c r="O34" s="55">
        <f t="shared" si="4"/>
        <v>0</v>
      </c>
      <c r="P34" s="83"/>
      <c r="Q34" s="84"/>
      <c r="R34" s="55">
        <f t="shared" si="5"/>
        <v>0</v>
      </c>
      <c r="S34" s="83"/>
      <c r="T34" s="84"/>
      <c r="U34" s="55">
        <f t="shared" si="6"/>
        <v>0</v>
      </c>
      <c r="V34" s="83"/>
      <c r="W34" s="84"/>
      <c r="X34" s="55">
        <f t="shared" si="7"/>
        <v>0</v>
      </c>
      <c r="Y34" s="83"/>
      <c r="Z34" s="84"/>
      <c r="AA34" s="55">
        <f t="shared" si="8"/>
        <v>0</v>
      </c>
      <c r="AB34" s="83"/>
      <c r="AC34" s="84"/>
      <c r="AD34" s="55">
        <f t="shared" si="9"/>
        <v>0</v>
      </c>
    </row>
    <row r="35" spans="1:30" ht="15" thickBot="1" x14ac:dyDescent="0.4">
      <c r="A35" s="46"/>
      <c r="B35" s="49" t="s">
        <v>326</v>
      </c>
      <c r="C35" s="50">
        <f>SUM(C15:C34)</f>
        <v>93.8</v>
      </c>
      <c r="D35" s="46"/>
      <c r="E35" s="49" t="s">
        <v>326</v>
      </c>
      <c r="F35" s="50">
        <f>SUM(F15:F34)</f>
        <v>53.5</v>
      </c>
      <c r="G35" s="46"/>
      <c r="H35" s="49" t="s">
        <v>326</v>
      </c>
      <c r="I35" s="50">
        <f>SUM(I15:I34)</f>
        <v>0</v>
      </c>
      <c r="J35" s="46"/>
      <c r="K35" s="49" t="s">
        <v>326</v>
      </c>
      <c r="L35" s="50">
        <f>SUM(L15:L34)</f>
        <v>0</v>
      </c>
      <c r="M35" s="46"/>
      <c r="N35" s="49" t="s">
        <v>326</v>
      </c>
      <c r="O35" s="50">
        <f>SUM(O15:O34)</f>
        <v>0</v>
      </c>
      <c r="P35" s="46"/>
      <c r="Q35" s="49" t="s">
        <v>326</v>
      </c>
      <c r="R35" s="50">
        <f>SUM(R15:R34)</f>
        <v>0</v>
      </c>
      <c r="S35" s="46"/>
      <c r="T35" s="49" t="s">
        <v>326</v>
      </c>
      <c r="U35" s="50">
        <f>SUM(U15:U34)</f>
        <v>0</v>
      </c>
      <c r="V35" s="46"/>
      <c r="W35" s="49" t="s">
        <v>326</v>
      </c>
      <c r="X35" s="48">
        <f>SUM(X15:X34)</f>
        <v>0</v>
      </c>
      <c r="Y35" s="46"/>
      <c r="Z35" s="49" t="s">
        <v>326</v>
      </c>
      <c r="AA35" s="50">
        <f>SUM(AA15:AA34)</f>
        <v>0</v>
      </c>
      <c r="AB35" s="46"/>
      <c r="AC35" s="49" t="s">
        <v>326</v>
      </c>
      <c r="AD35" s="50">
        <f>SUM(AD15:AD34)</f>
        <v>0</v>
      </c>
    </row>
    <row r="36" spans="1:30" ht="14.5" customHeight="1" x14ac:dyDescent="0.35">
      <c r="A36" s="43" t="s">
        <v>313</v>
      </c>
      <c r="B36" s="77"/>
      <c r="C36" s="78"/>
      <c r="D36" s="43" t="s">
        <v>313</v>
      </c>
      <c r="E36" s="77"/>
      <c r="F36" s="78"/>
      <c r="G36" s="43" t="s">
        <v>313</v>
      </c>
      <c r="H36" s="77"/>
      <c r="I36" s="78"/>
      <c r="J36" s="43" t="s">
        <v>313</v>
      </c>
      <c r="K36" s="77"/>
      <c r="L36" s="78"/>
      <c r="M36" s="43" t="s">
        <v>313</v>
      </c>
      <c r="N36" s="77"/>
      <c r="O36" s="78"/>
      <c r="P36" s="43" t="s">
        <v>313</v>
      </c>
      <c r="Q36" s="77"/>
      <c r="R36" s="78"/>
      <c r="S36" s="43" t="s">
        <v>313</v>
      </c>
      <c r="T36" s="77"/>
      <c r="U36" s="78"/>
      <c r="V36" s="43" t="s">
        <v>313</v>
      </c>
      <c r="W36" s="77"/>
      <c r="X36" s="78"/>
      <c r="Y36" s="43" t="s">
        <v>313</v>
      </c>
      <c r="Z36" s="77"/>
      <c r="AA36" s="78"/>
      <c r="AB36" s="43" t="s">
        <v>313</v>
      </c>
      <c r="AC36" s="77"/>
      <c r="AD36" s="78"/>
    </row>
    <row r="37" spans="1:30" x14ac:dyDescent="0.35">
      <c r="B37" s="79"/>
      <c r="C37" s="80"/>
      <c r="E37" s="79"/>
      <c r="F37" s="80"/>
      <c r="G37"/>
      <c r="H37" s="79"/>
      <c r="I37" s="80"/>
      <c r="J37"/>
      <c r="K37" s="79"/>
      <c r="L37" s="80"/>
      <c r="M37"/>
      <c r="N37" s="79"/>
      <c r="O37" s="80"/>
      <c r="P37"/>
      <c r="Q37" s="79"/>
      <c r="R37" s="80"/>
      <c r="S37"/>
      <c r="T37" s="79"/>
      <c r="U37" s="80"/>
      <c r="V37"/>
      <c r="W37" s="79"/>
      <c r="X37" s="80"/>
      <c r="Y37"/>
      <c r="Z37" s="79"/>
      <c r="AA37" s="80"/>
      <c r="AB37"/>
      <c r="AC37" s="79"/>
      <c r="AD37" s="80"/>
    </row>
    <row r="38" spans="1:30" x14ac:dyDescent="0.35">
      <c r="B38" s="79"/>
      <c r="C38" s="80"/>
      <c r="E38" s="79"/>
      <c r="F38" s="80"/>
      <c r="G38"/>
      <c r="H38" s="79"/>
      <c r="I38" s="80"/>
      <c r="J38"/>
      <c r="K38" s="79"/>
      <c r="L38" s="80"/>
      <c r="M38"/>
      <c r="N38" s="79"/>
      <c r="O38" s="80"/>
      <c r="P38"/>
      <c r="Q38" s="79"/>
      <c r="R38" s="80"/>
      <c r="S38"/>
      <c r="T38" s="79"/>
      <c r="U38" s="80"/>
      <c r="V38"/>
      <c r="W38" s="79"/>
      <c r="X38" s="80"/>
      <c r="Y38"/>
      <c r="Z38" s="79"/>
      <c r="AA38" s="80"/>
      <c r="AB38"/>
      <c r="AC38" s="79"/>
      <c r="AD38" s="80"/>
    </row>
    <row r="39" spans="1:30" ht="15" thickBot="1" x14ac:dyDescent="0.4">
      <c r="A39" s="39"/>
      <c r="B39" s="81"/>
      <c r="C39" s="82"/>
      <c r="D39" s="39"/>
      <c r="E39" s="81"/>
      <c r="F39" s="82"/>
      <c r="G39" s="39"/>
      <c r="H39" s="81"/>
      <c r="I39" s="82"/>
      <c r="J39" s="39"/>
      <c r="K39" s="81"/>
      <c r="L39" s="82"/>
      <c r="M39" s="39"/>
      <c r="N39" s="81"/>
      <c r="O39" s="82"/>
      <c r="P39" s="39"/>
      <c r="Q39" s="81"/>
      <c r="R39" s="82"/>
      <c r="S39" s="39"/>
      <c r="T39" s="81"/>
      <c r="U39" s="82"/>
      <c r="V39" s="39"/>
      <c r="W39" s="81"/>
      <c r="X39" s="82"/>
      <c r="Y39" s="39"/>
      <c r="Z39" s="81"/>
      <c r="AA39" s="82"/>
      <c r="AB39" s="39"/>
      <c r="AC39" s="81"/>
      <c r="AD39" s="82"/>
    </row>
    <row r="40" spans="1:30" x14ac:dyDescent="0.35">
      <c r="A40" s="44" t="s">
        <v>312</v>
      </c>
      <c r="B40" t="s">
        <v>311</v>
      </c>
      <c r="D40" s="44" t="s">
        <v>312</v>
      </c>
      <c r="E40" t="s">
        <v>311</v>
      </c>
      <c r="G40" s="44" t="s">
        <v>312</v>
      </c>
      <c r="H40" t="s">
        <v>311</v>
      </c>
      <c r="I40"/>
      <c r="J40" s="44" t="s">
        <v>312</v>
      </c>
      <c r="K40" t="s">
        <v>311</v>
      </c>
      <c r="L40"/>
      <c r="M40" s="44" t="s">
        <v>312</v>
      </c>
      <c r="N40" t="s">
        <v>311</v>
      </c>
      <c r="O40"/>
      <c r="P40" s="44" t="s">
        <v>312</v>
      </c>
      <c r="Q40" t="s">
        <v>311</v>
      </c>
      <c r="R40"/>
      <c r="S40" s="44" t="s">
        <v>312</v>
      </c>
      <c r="T40" t="s">
        <v>311</v>
      </c>
      <c r="U40"/>
      <c r="V40" s="44" t="s">
        <v>312</v>
      </c>
      <c r="W40" t="s">
        <v>311</v>
      </c>
      <c r="X40"/>
      <c r="Y40" s="44" t="s">
        <v>312</v>
      </c>
      <c r="Z40" t="s">
        <v>311</v>
      </c>
      <c r="AA40"/>
      <c r="AB40" s="44" t="s">
        <v>312</v>
      </c>
      <c r="AC40" t="s">
        <v>311</v>
      </c>
      <c r="AD40"/>
    </row>
    <row r="41" spans="1:30" x14ac:dyDescent="0.35">
      <c r="A41" s="45" t="s">
        <v>101</v>
      </c>
      <c r="C41" s="40"/>
      <c r="D41" s="45" t="s">
        <v>101</v>
      </c>
      <c r="F41" s="40"/>
      <c r="G41" s="45" t="s">
        <v>101</v>
      </c>
      <c r="I41" s="40"/>
      <c r="J41" s="45" t="s">
        <v>101</v>
      </c>
      <c r="L41" s="40"/>
      <c r="M41" s="45" t="s">
        <v>101</v>
      </c>
      <c r="O41" s="40"/>
      <c r="P41" s="45" t="s">
        <v>101</v>
      </c>
      <c r="R41" s="40"/>
      <c r="S41" s="45" t="s">
        <v>101</v>
      </c>
      <c r="U41" s="40"/>
      <c r="V41" s="45" t="s">
        <v>101</v>
      </c>
      <c r="X41" s="40"/>
      <c r="Y41" s="45" t="s">
        <v>101</v>
      </c>
      <c r="AA41" s="40"/>
      <c r="AB41" s="45" t="s">
        <v>101</v>
      </c>
      <c r="AD41" s="40"/>
    </row>
    <row r="42" spans="1:30" x14ac:dyDescent="0.35">
      <c r="A42" s="38"/>
      <c r="C42" s="40"/>
      <c r="D42" s="38"/>
      <c r="F42" s="40"/>
      <c r="G42" s="38"/>
      <c r="I42" s="40"/>
      <c r="J42" s="38"/>
      <c r="L42" s="40"/>
      <c r="M42" s="38"/>
      <c r="O42" s="40"/>
      <c r="P42" s="38"/>
      <c r="R42" s="40"/>
      <c r="S42" s="38"/>
      <c r="U42" s="40"/>
      <c r="V42" s="38"/>
      <c r="X42" s="40"/>
      <c r="Y42" s="38"/>
      <c r="AA42" s="40"/>
      <c r="AB42" s="38"/>
      <c r="AD42" s="40"/>
    </row>
    <row r="43" spans="1:30" x14ac:dyDescent="0.35">
      <c r="A43" s="38"/>
      <c r="C43" s="40"/>
      <c r="D43" s="38"/>
      <c r="F43" s="40"/>
      <c r="G43" s="38"/>
      <c r="I43" s="40"/>
      <c r="J43" s="38"/>
      <c r="L43" s="40"/>
      <c r="M43" s="38"/>
      <c r="O43" s="40"/>
      <c r="P43" s="38"/>
      <c r="R43" s="40"/>
      <c r="S43" s="38"/>
      <c r="U43" s="40"/>
      <c r="V43" s="38"/>
      <c r="X43" s="40"/>
      <c r="Y43" s="38"/>
      <c r="AA43" s="40"/>
      <c r="AB43" s="38"/>
      <c r="AD43" s="40"/>
    </row>
    <row r="44" spans="1:30" ht="15" thickBot="1" x14ac:dyDescent="0.4">
      <c r="A44" s="39"/>
      <c r="B44" s="41"/>
      <c r="C44" s="42"/>
      <c r="D44" s="39"/>
      <c r="E44" s="41"/>
      <c r="F44" s="42"/>
      <c r="G44" s="39"/>
      <c r="H44" s="41"/>
      <c r="I44" s="42"/>
      <c r="J44" s="39"/>
      <c r="K44" s="41"/>
      <c r="L44" s="42"/>
      <c r="M44" s="39"/>
      <c r="N44" s="41"/>
      <c r="O44" s="42"/>
      <c r="P44" s="39"/>
      <c r="Q44" s="41"/>
      <c r="R44" s="42"/>
      <c r="S44" s="39"/>
      <c r="T44" s="41"/>
      <c r="U44" s="42"/>
      <c r="V44" s="39"/>
      <c r="W44" s="41"/>
      <c r="X44" s="42"/>
      <c r="Y44" s="39"/>
      <c r="Z44" s="41"/>
      <c r="AA44" s="42"/>
      <c r="AB44" s="39"/>
      <c r="AC44" s="41"/>
      <c r="AD44" s="42"/>
    </row>
  </sheetData>
  <mergeCells count="220">
    <mergeCell ref="AC36:AD39"/>
    <mergeCell ref="S34:T34"/>
    <mergeCell ref="V34:W34"/>
    <mergeCell ref="Y34:Z34"/>
    <mergeCell ref="AB34:AC34"/>
    <mergeCell ref="B36:C39"/>
    <mergeCell ref="E36:F39"/>
    <mergeCell ref="H36:I39"/>
    <mergeCell ref="K36:L39"/>
    <mergeCell ref="N36:O39"/>
    <mergeCell ref="Q36:R39"/>
    <mergeCell ref="A34:B34"/>
    <mergeCell ref="D34:E34"/>
    <mergeCell ref="G34:H34"/>
    <mergeCell ref="J34:K34"/>
    <mergeCell ref="M34:N34"/>
    <mergeCell ref="P34:Q34"/>
    <mergeCell ref="T36:U39"/>
    <mergeCell ref="W36:X39"/>
    <mergeCell ref="Z36:AA39"/>
    <mergeCell ref="AB32:AC32"/>
    <mergeCell ref="A33:B33"/>
    <mergeCell ref="D33:E33"/>
    <mergeCell ref="G33:H33"/>
    <mergeCell ref="J33:K33"/>
    <mergeCell ref="M33:N33"/>
    <mergeCell ref="P33:Q33"/>
    <mergeCell ref="S33:T33"/>
    <mergeCell ref="V33:W33"/>
    <mergeCell ref="Y33:Z33"/>
    <mergeCell ref="AB33:AC33"/>
    <mergeCell ref="A32:B32"/>
    <mergeCell ref="D32:E32"/>
    <mergeCell ref="G32:H32"/>
    <mergeCell ref="J32:K32"/>
    <mergeCell ref="M32:N32"/>
    <mergeCell ref="P32:Q32"/>
    <mergeCell ref="S32:T32"/>
    <mergeCell ref="V32:W32"/>
    <mergeCell ref="Y32:Z32"/>
    <mergeCell ref="AB30:AC30"/>
    <mergeCell ref="A31:B31"/>
    <mergeCell ref="D31:E31"/>
    <mergeCell ref="G31:H31"/>
    <mergeCell ref="J31:K31"/>
    <mergeCell ref="M31:N31"/>
    <mergeCell ref="P31:Q31"/>
    <mergeCell ref="S31:T31"/>
    <mergeCell ref="V31:W31"/>
    <mergeCell ref="Y31:Z31"/>
    <mergeCell ref="AB31:AC31"/>
    <mergeCell ref="A30:B30"/>
    <mergeCell ref="D30:E30"/>
    <mergeCell ref="G30:H30"/>
    <mergeCell ref="J30:K30"/>
    <mergeCell ref="M30:N30"/>
    <mergeCell ref="P30:Q30"/>
    <mergeCell ref="S30:T30"/>
    <mergeCell ref="V30:W30"/>
    <mergeCell ref="Y30:Z30"/>
    <mergeCell ref="AB28:AC28"/>
    <mergeCell ref="A29:B29"/>
    <mergeCell ref="D29:E29"/>
    <mergeCell ref="G29:H29"/>
    <mergeCell ref="J29:K29"/>
    <mergeCell ref="M29:N29"/>
    <mergeCell ref="P29:Q29"/>
    <mergeCell ref="S29:T29"/>
    <mergeCell ref="V29:W29"/>
    <mergeCell ref="Y29:Z29"/>
    <mergeCell ref="AB29:AC29"/>
    <mergeCell ref="A28:B28"/>
    <mergeCell ref="D28:E28"/>
    <mergeCell ref="G28:H28"/>
    <mergeCell ref="J28:K28"/>
    <mergeCell ref="M28:N28"/>
    <mergeCell ref="P28:Q28"/>
    <mergeCell ref="S28:T28"/>
    <mergeCell ref="V28:W28"/>
    <mergeCell ref="Y28:Z28"/>
    <mergeCell ref="AB26:AC26"/>
    <mergeCell ref="A27:B27"/>
    <mergeCell ref="D27:E27"/>
    <mergeCell ref="G27:H27"/>
    <mergeCell ref="J27:K27"/>
    <mergeCell ref="M27:N27"/>
    <mergeCell ref="P27:Q27"/>
    <mergeCell ref="S27:T27"/>
    <mergeCell ref="V27:W27"/>
    <mergeCell ref="Y27:Z27"/>
    <mergeCell ref="AB27:AC27"/>
    <mergeCell ref="A26:B26"/>
    <mergeCell ref="D26:E26"/>
    <mergeCell ref="G26:H26"/>
    <mergeCell ref="J26:K26"/>
    <mergeCell ref="M26:N26"/>
    <mergeCell ref="P26:Q26"/>
    <mergeCell ref="S26:T26"/>
    <mergeCell ref="V26:W26"/>
    <mergeCell ref="Y26:Z26"/>
    <mergeCell ref="AB24:AC24"/>
    <mergeCell ref="A25:B25"/>
    <mergeCell ref="D25:E25"/>
    <mergeCell ref="G25:H25"/>
    <mergeCell ref="J25:K25"/>
    <mergeCell ref="M25:N25"/>
    <mergeCell ref="P25:Q25"/>
    <mergeCell ref="S25:T25"/>
    <mergeCell ref="V25:W25"/>
    <mergeCell ref="Y25:Z25"/>
    <mergeCell ref="AB25:AC25"/>
    <mergeCell ref="A24:B24"/>
    <mergeCell ref="D24:E24"/>
    <mergeCell ref="G24:H24"/>
    <mergeCell ref="J24:K24"/>
    <mergeCell ref="M24:N24"/>
    <mergeCell ref="P24:Q24"/>
    <mergeCell ref="S24:T24"/>
    <mergeCell ref="V24:W24"/>
    <mergeCell ref="Y24:Z24"/>
    <mergeCell ref="AB22:AC22"/>
    <mergeCell ref="A23:B23"/>
    <mergeCell ref="D23:E23"/>
    <mergeCell ref="G23:H23"/>
    <mergeCell ref="J23:K23"/>
    <mergeCell ref="M23:N23"/>
    <mergeCell ref="P23:Q23"/>
    <mergeCell ref="S23:T23"/>
    <mergeCell ref="V23:W23"/>
    <mergeCell ref="Y23:Z23"/>
    <mergeCell ref="AB23:AC23"/>
    <mergeCell ref="A22:B22"/>
    <mergeCell ref="D22:E22"/>
    <mergeCell ref="G22:H22"/>
    <mergeCell ref="J22:K22"/>
    <mergeCell ref="M22:N22"/>
    <mergeCell ref="P22:Q22"/>
    <mergeCell ref="S22:T22"/>
    <mergeCell ref="V22:W22"/>
    <mergeCell ref="Y22:Z22"/>
    <mergeCell ref="AB20:AC20"/>
    <mergeCell ref="A21:B21"/>
    <mergeCell ref="D21:E21"/>
    <mergeCell ref="G21:H21"/>
    <mergeCell ref="J21:K21"/>
    <mergeCell ref="M21:N21"/>
    <mergeCell ref="P21:Q21"/>
    <mergeCell ref="S21:T21"/>
    <mergeCell ref="V21:W21"/>
    <mergeCell ref="Y21:Z21"/>
    <mergeCell ref="AB21:AC21"/>
    <mergeCell ref="A20:B20"/>
    <mergeCell ref="D20:E20"/>
    <mergeCell ref="G20:H20"/>
    <mergeCell ref="J20:K20"/>
    <mergeCell ref="M20:N20"/>
    <mergeCell ref="P20:Q20"/>
    <mergeCell ref="S20:T20"/>
    <mergeCell ref="V20:W20"/>
    <mergeCell ref="Y20:Z20"/>
    <mergeCell ref="AB18:AC18"/>
    <mergeCell ref="A19:B19"/>
    <mergeCell ref="D19:E19"/>
    <mergeCell ref="G19:H19"/>
    <mergeCell ref="J19:K19"/>
    <mergeCell ref="M19:N19"/>
    <mergeCell ref="P19:Q19"/>
    <mergeCell ref="S19:T19"/>
    <mergeCell ref="V19:W19"/>
    <mergeCell ref="Y19:Z19"/>
    <mergeCell ref="AB19:AC19"/>
    <mergeCell ref="A18:B18"/>
    <mergeCell ref="D18:E18"/>
    <mergeCell ref="G18:H18"/>
    <mergeCell ref="J18:K18"/>
    <mergeCell ref="M18:N18"/>
    <mergeCell ref="P18:Q18"/>
    <mergeCell ref="S18:T18"/>
    <mergeCell ref="V18:W18"/>
    <mergeCell ref="Y18:Z18"/>
    <mergeCell ref="AB16:AC16"/>
    <mergeCell ref="A17:B17"/>
    <mergeCell ref="D17:E17"/>
    <mergeCell ref="G17:H17"/>
    <mergeCell ref="J17:K17"/>
    <mergeCell ref="M17:N17"/>
    <mergeCell ref="P17:Q17"/>
    <mergeCell ref="S17:T17"/>
    <mergeCell ref="V17:W17"/>
    <mergeCell ref="Y17:Z17"/>
    <mergeCell ref="AB17:AC17"/>
    <mergeCell ref="A16:B16"/>
    <mergeCell ref="D16:E16"/>
    <mergeCell ref="G16:H16"/>
    <mergeCell ref="J16:K16"/>
    <mergeCell ref="M16:N16"/>
    <mergeCell ref="P16:Q16"/>
    <mergeCell ref="S16:T16"/>
    <mergeCell ref="V16:W16"/>
    <mergeCell ref="Y16:Z16"/>
    <mergeCell ref="T1:U1"/>
    <mergeCell ref="W1:X1"/>
    <mergeCell ref="Z1:AA1"/>
    <mergeCell ref="AC1:AD1"/>
    <mergeCell ref="A15:B15"/>
    <mergeCell ref="D15:E15"/>
    <mergeCell ref="G15:H15"/>
    <mergeCell ref="J15:K15"/>
    <mergeCell ref="M15:N15"/>
    <mergeCell ref="P15:Q15"/>
    <mergeCell ref="B1:C1"/>
    <mergeCell ref="E1:F1"/>
    <mergeCell ref="H1:I1"/>
    <mergeCell ref="K1:L1"/>
    <mergeCell ref="N1:O1"/>
    <mergeCell ref="Q1:R1"/>
    <mergeCell ref="S15:T15"/>
    <mergeCell ref="V15:W15"/>
    <mergeCell ref="Y15:Z15"/>
    <mergeCell ref="AB15:AC15"/>
  </mergeCells>
  <conditionalFormatting sqref="C15:C34">
    <cfRule type="containsBlanks" dxfId="34" priority="10">
      <formula>LEN(TRIM(C15))=0</formula>
    </cfRule>
  </conditionalFormatting>
  <conditionalFormatting sqref="F15:F34">
    <cfRule type="containsBlanks" dxfId="33" priority="9">
      <formula>LEN(TRIM(F15))=0</formula>
    </cfRule>
  </conditionalFormatting>
  <conditionalFormatting sqref="I15:I34">
    <cfRule type="containsBlanks" dxfId="32" priority="8">
      <formula>LEN(TRIM(I15))=0</formula>
    </cfRule>
  </conditionalFormatting>
  <conditionalFormatting sqref="L15:L34">
    <cfRule type="containsBlanks" dxfId="31" priority="7">
      <formula>LEN(TRIM(L15))=0</formula>
    </cfRule>
  </conditionalFormatting>
  <conditionalFormatting sqref="O15:O34">
    <cfRule type="containsBlanks" dxfId="30" priority="6">
      <formula>LEN(TRIM(O15))=0</formula>
    </cfRule>
  </conditionalFormatting>
  <conditionalFormatting sqref="R15:R34">
    <cfRule type="containsBlanks" dxfId="29" priority="5">
      <formula>LEN(TRIM(R15))=0</formula>
    </cfRule>
  </conditionalFormatting>
  <conditionalFormatting sqref="U15:U34">
    <cfRule type="containsBlanks" dxfId="28" priority="4">
      <formula>LEN(TRIM(U15))=0</formula>
    </cfRule>
  </conditionalFormatting>
  <conditionalFormatting sqref="X15:X34">
    <cfRule type="containsBlanks" dxfId="27" priority="3">
      <formula>LEN(TRIM(X15))=0</formula>
    </cfRule>
  </conditionalFormatting>
  <conditionalFormatting sqref="AA15:AA34">
    <cfRule type="containsBlanks" dxfId="26" priority="2">
      <formula>LEN(TRIM(AA15))=0</formula>
    </cfRule>
  </conditionalFormatting>
  <conditionalFormatting sqref="AD15:AD34">
    <cfRule type="containsBlanks" dxfId="25" priority="1">
      <formula>LEN(TRIM(AD15))=0</formula>
    </cfRule>
  </conditionalFormatting>
  <dataValidations count="1">
    <dataValidation type="list" allowBlank="1" showInputMessage="1" showErrorMessage="1" sqref="Y15:Y34 A15:A34 AB15:AB34 J15:J34 G15:G34 M15:M34 P15:P34 S15:S34 V15:V34 D15:D34" xr:uid="{C88B9C02-1AA9-4689-AB1F-6888194D745B}">
      <formula1>Drop_Down_Name</formula1>
    </dataValidation>
  </dataValidations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A2EA01-FFB7-4E0D-8E1F-46D9D77B8266}">
          <x14:formula1>
            <xm:f>'Camera Specs'!$A:$A</xm:f>
          </x14:formula1>
          <xm:sqref>C9 AA9 F9 I9 L9 O9 R9 U9 X9 AD9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DF9CC-3F76-4C78-86A6-D83701292CB2}">
  <dimension ref="A1:AD44"/>
  <sheetViews>
    <sheetView zoomScaleNormal="100" workbookViewId="0">
      <pane xSplit="33980" topLeftCell="AZ1"/>
      <selection activeCell="D32" sqref="D32:E32"/>
      <selection pane="topRight" activeCell="AZ32" sqref="AZ32"/>
    </sheetView>
  </sheetViews>
  <sheetFormatPr defaultRowHeight="14.5" x14ac:dyDescent="0.35"/>
  <cols>
    <col min="1" max="1" width="34.08984375" customWidth="1"/>
    <col min="2" max="2" width="39.6328125" customWidth="1"/>
    <col min="3" max="3" width="15" customWidth="1"/>
    <col min="4" max="4" width="32" customWidth="1"/>
    <col min="5" max="5" width="36.453125" customWidth="1"/>
    <col min="6" max="6" width="12.1796875" customWidth="1"/>
    <col min="7" max="7" width="32" style="7" customWidth="1"/>
    <col min="8" max="8" width="45.54296875" customWidth="1"/>
    <col min="9" max="9" width="13.1796875" style="8" customWidth="1"/>
    <col min="10" max="10" width="32" style="7" customWidth="1"/>
    <col min="11" max="11" width="45.54296875" customWidth="1"/>
    <col min="12" max="12" width="12.1796875" style="8" customWidth="1"/>
    <col min="13" max="13" width="32" style="7" customWidth="1"/>
    <col min="14" max="14" width="45.54296875" customWidth="1"/>
    <col min="15" max="15" width="11.6328125" style="8" customWidth="1"/>
    <col min="16" max="16" width="32" style="7" customWidth="1"/>
    <col min="17" max="17" width="45.54296875" customWidth="1"/>
    <col min="18" max="18" width="12.08984375" style="8" customWidth="1"/>
    <col min="19" max="19" width="32" style="7" customWidth="1"/>
    <col min="20" max="20" width="45.54296875" customWidth="1"/>
    <col min="21" max="21" width="11.6328125" style="8" customWidth="1"/>
    <col min="22" max="22" width="32" style="7" customWidth="1"/>
    <col min="23" max="23" width="45.54296875" customWidth="1"/>
    <col min="24" max="24" width="12.26953125" style="8" customWidth="1"/>
    <col min="25" max="25" width="32" style="7" customWidth="1"/>
    <col min="26" max="26" width="45.54296875" customWidth="1"/>
    <col min="27" max="27" width="12.36328125" style="8" customWidth="1"/>
    <col min="28" max="28" width="32" style="7" customWidth="1"/>
    <col min="29" max="29" width="45.54296875" customWidth="1"/>
    <col min="30" max="30" width="12.6328125" style="8" customWidth="1"/>
  </cols>
  <sheetData>
    <row r="1" spans="1:30" s="1" customFormat="1" ht="14.5" customHeight="1" x14ac:dyDescent="0.35">
      <c r="A1" s="44" t="s">
        <v>0</v>
      </c>
      <c r="B1" s="72" t="s">
        <v>340</v>
      </c>
      <c r="C1" s="73"/>
      <c r="D1" s="44" t="s">
        <v>0</v>
      </c>
      <c r="E1" s="72"/>
      <c r="F1" s="73"/>
      <c r="G1" s="56" t="s">
        <v>0</v>
      </c>
      <c r="H1" s="72"/>
      <c r="I1" s="73"/>
      <c r="J1" s="56" t="s">
        <v>0</v>
      </c>
      <c r="K1" s="72"/>
      <c r="L1" s="73"/>
      <c r="M1" s="56" t="s">
        <v>0</v>
      </c>
      <c r="N1" s="72"/>
      <c r="O1" s="73"/>
      <c r="P1" s="58" t="s">
        <v>0</v>
      </c>
      <c r="Q1" s="72"/>
      <c r="R1" s="73"/>
      <c r="S1" s="58" t="s">
        <v>0</v>
      </c>
      <c r="T1" s="72"/>
      <c r="U1" s="73"/>
      <c r="V1" s="57" t="s">
        <v>0</v>
      </c>
      <c r="W1" s="74"/>
      <c r="X1" s="74"/>
      <c r="Y1" s="58" t="s">
        <v>0</v>
      </c>
      <c r="Z1" s="72"/>
      <c r="AA1" s="73"/>
      <c r="AB1" s="58" t="s">
        <v>0</v>
      </c>
      <c r="AC1" s="72"/>
      <c r="AD1" s="73"/>
    </row>
    <row r="2" spans="1:30" ht="15.5" x14ac:dyDescent="0.35">
      <c r="A2" s="60" t="s">
        <v>14</v>
      </c>
      <c r="B2" s="61" t="s">
        <v>339</v>
      </c>
      <c r="C2" s="59"/>
      <c r="D2" s="60" t="s">
        <v>14</v>
      </c>
      <c r="E2" s="61"/>
      <c r="F2" s="59"/>
      <c r="G2" s="60" t="s">
        <v>14</v>
      </c>
      <c r="H2" s="61"/>
      <c r="I2" s="59"/>
      <c r="J2" s="60" t="s">
        <v>14</v>
      </c>
      <c r="K2" s="61"/>
      <c r="L2" s="59"/>
      <c r="M2" s="60" t="s">
        <v>14</v>
      </c>
      <c r="N2" s="61"/>
      <c r="O2" s="59"/>
      <c r="P2" s="60" t="s">
        <v>14</v>
      </c>
      <c r="Q2" s="61"/>
      <c r="R2" s="59"/>
      <c r="S2" s="60" t="s">
        <v>14</v>
      </c>
      <c r="T2" s="61"/>
      <c r="U2" s="59"/>
      <c r="V2" s="60" t="s">
        <v>14</v>
      </c>
      <c r="W2" s="61"/>
      <c r="X2" s="59"/>
      <c r="Y2" s="60" t="s">
        <v>14</v>
      </c>
      <c r="Z2" s="61"/>
      <c r="AA2" s="59"/>
      <c r="AB2" s="60" t="s">
        <v>14</v>
      </c>
      <c r="AC2" s="61"/>
      <c r="AD2" s="59"/>
    </row>
    <row r="3" spans="1:30" ht="15.5" x14ac:dyDescent="0.35">
      <c r="A3" s="60" t="s">
        <v>24</v>
      </c>
      <c r="B3" s="61" t="s">
        <v>338</v>
      </c>
      <c r="C3" s="59"/>
      <c r="D3" s="60" t="s">
        <v>24</v>
      </c>
      <c r="E3" s="61"/>
      <c r="F3" s="59"/>
      <c r="G3" s="60" t="s">
        <v>24</v>
      </c>
      <c r="H3" s="61"/>
      <c r="I3" s="59"/>
      <c r="J3" s="60" t="s">
        <v>24</v>
      </c>
      <c r="K3" s="61"/>
      <c r="L3" s="59"/>
      <c r="M3" s="60" t="s">
        <v>24</v>
      </c>
      <c r="N3" s="61"/>
      <c r="O3" s="59"/>
      <c r="P3" s="60" t="s">
        <v>24</v>
      </c>
      <c r="Q3" s="61"/>
      <c r="R3" s="59"/>
      <c r="S3" s="60" t="s">
        <v>24</v>
      </c>
      <c r="T3" s="61"/>
      <c r="U3" s="59"/>
      <c r="V3" s="60" t="s">
        <v>24</v>
      </c>
      <c r="W3" s="61"/>
      <c r="X3" s="59"/>
      <c r="Y3" s="60" t="s">
        <v>24</v>
      </c>
      <c r="Z3" s="61"/>
      <c r="AA3" s="59"/>
      <c r="AB3" s="60" t="s">
        <v>24</v>
      </c>
      <c r="AC3" s="61"/>
      <c r="AD3" s="59"/>
    </row>
    <row r="4" spans="1:30" ht="15.5" x14ac:dyDescent="0.35">
      <c r="A4" s="63" t="s">
        <v>331</v>
      </c>
      <c r="B4" s="62">
        <v>61</v>
      </c>
      <c r="C4" s="59"/>
      <c r="D4" s="63" t="s">
        <v>331</v>
      </c>
      <c r="E4" s="62"/>
      <c r="F4" s="59"/>
      <c r="G4" s="63" t="s">
        <v>323</v>
      </c>
      <c r="H4" s="62"/>
      <c r="I4" s="59"/>
      <c r="J4" s="63" t="s">
        <v>323</v>
      </c>
      <c r="K4" s="62"/>
      <c r="L4" s="59"/>
      <c r="M4" s="63" t="s">
        <v>323</v>
      </c>
      <c r="N4" s="62"/>
      <c r="O4" s="59"/>
      <c r="P4" s="63" t="s">
        <v>323</v>
      </c>
      <c r="Q4" s="62"/>
      <c r="R4" s="59"/>
      <c r="S4" s="63" t="s">
        <v>323</v>
      </c>
      <c r="T4" s="62"/>
      <c r="U4" s="59"/>
      <c r="V4" s="63" t="s">
        <v>323</v>
      </c>
      <c r="W4" s="62"/>
      <c r="X4" s="59"/>
      <c r="Y4" s="63" t="s">
        <v>323</v>
      </c>
      <c r="Z4" s="62"/>
      <c r="AA4" s="59"/>
      <c r="AB4" s="63" t="s">
        <v>323</v>
      </c>
      <c r="AC4" s="62"/>
      <c r="AD4" s="59"/>
    </row>
    <row r="5" spans="1:30" ht="15.5" x14ac:dyDescent="0.35">
      <c r="A5" s="60" t="s">
        <v>327</v>
      </c>
      <c r="B5" s="62">
        <v>280</v>
      </c>
      <c r="C5" s="59"/>
      <c r="D5" s="60" t="s">
        <v>327</v>
      </c>
      <c r="E5" s="62"/>
      <c r="F5" s="59"/>
      <c r="G5" s="60" t="s">
        <v>327</v>
      </c>
      <c r="H5" s="62"/>
      <c r="I5" s="59"/>
      <c r="J5" s="60" t="s">
        <v>327</v>
      </c>
      <c r="K5" s="62"/>
      <c r="L5" s="59"/>
      <c r="M5" s="60" t="s">
        <v>327</v>
      </c>
      <c r="N5" s="62"/>
      <c r="O5" s="59"/>
      <c r="P5" s="60" t="s">
        <v>327</v>
      </c>
      <c r="Q5" s="62"/>
      <c r="R5" s="59"/>
      <c r="S5" s="60" t="s">
        <v>327</v>
      </c>
      <c r="T5" s="62"/>
      <c r="U5" s="59"/>
      <c r="V5" s="60" t="s">
        <v>327</v>
      </c>
      <c r="W5" s="62"/>
      <c r="X5" s="59"/>
      <c r="Y5" s="60" t="s">
        <v>327</v>
      </c>
      <c r="Z5" s="62"/>
      <c r="AA5" s="59"/>
      <c r="AB5" s="60" t="s">
        <v>327</v>
      </c>
      <c r="AC5" s="62"/>
      <c r="AD5" s="59"/>
    </row>
    <row r="6" spans="1:30" ht="15.5" x14ac:dyDescent="0.35">
      <c r="A6" s="63" t="s">
        <v>329</v>
      </c>
      <c r="B6" s="62">
        <v>1</v>
      </c>
      <c r="C6" s="59"/>
      <c r="D6" s="63" t="s">
        <v>329</v>
      </c>
      <c r="E6" s="62">
        <v>1</v>
      </c>
      <c r="F6" s="59"/>
      <c r="G6" s="63" t="s">
        <v>329</v>
      </c>
      <c r="H6" s="62">
        <v>1</v>
      </c>
      <c r="I6" s="59"/>
      <c r="J6" s="63" t="s">
        <v>329</v>
      </c>
      <c r="K6" s="62">
        <v>1</v>
      </c>
      <c r="L6" s="59"/>
      <c r="M6" s="63" t="s">
        <v>329</v>
      </c>
      <c r="N6" s="62">
        <v>1</v>
      </c>
      <c r="O6" s="59"/>
      <c r="P6" s="63" t="s">
        <v>329</v>
      </c>
      <c r="Q6" s="62">
        <v>1</v>
      </c>
      <c r="R6" s="59"/>
      <c r="S6" s="63" t="s">
        <v>329</v>
      </c>
      <c r="T6" s="62">
        <v>1</v>
      </c>
      <c r="U6" s="59"/>
      <c r="V6" s="63" t="s">
        <v>329</v>
      </c>
      <c r="W6" s="62">
        <v>1</v>
      </c>
      <c r="X6" s="59"/>
      <c r="Y6" s="63" t="s">
        <v>329</v>
      </c>
      <c r="Z6" s="62">
        <v>1</v>
      </c>
      <c r="AA6" s="59"/>
      <c r="AB6" s="63" t="s">
        <v>329</v>
      </c>
      <c r="AC6" s="62">
        <v>1</v>
      </c>
      <c r="AD6" s="59"/>
    </row>
    <row r="7" spans="1:30" ht="15.5" x14ac:dyDescent="0.35">
      <c r="A7" s="63" t="s">
        <v>328</v>
      </c>
      <c r="B7" s="48">
        <f>B5*B6</f>
        <v>280</v>
      </c>
      <c r="C7" s="59"/>
      <c r="D7" s="63" t="s">
        <v>328</v>
      </c>
      <c r="E7" s="48">
        <f>E5*E6</f>
        <v>0</v>
      </c>
      <c r="F7" s="59"/>
      <c r="G7" s="63" t="s">
        <v>328</v>
      </c>
      <c r="H7" s="48">
        <f>H5*H6</f>
        <v>0</v>
      </c>
      <c r="I7" s="59"/>
      <c r="J7" s="63" t="s">
        <v>328</v>
      </c>
      <c r="K7" s="48">
        <f>K5*K6</f>
        <v>0</v>
      </c>
      <c r="L7" s="59"/>
      <c r="M7" s="63" t="s">
        <v>328</v>
      </c>
      <c r="N7" s="48">
        <f>N5*N6</f>
        <v>0</v>
      </c>
      <c r="O7" s="59"/>
      <c r="P7" s="63" t="s">
        <v>328</v>
      </c>
      <c r="Q7" s="48">
        <f>Q5*Q6</f>
        <v>0</v>
      </c>
      <c r="R7" s="59"/>
      <c r="S7" s="63" t="s">
        <v>328</v>
      </c>
      <c r="T7" s="48">
        <f>T5*T6</f>
        <v>0</v>
      </c>
      <c r="U7" s="59"/>
      <c r="V7" s="63" t="s">
        <v>328</v>
      </c>
      <c r="W7" s="48">
        <f>W5*W6</f>
        <v>0</v>
      </c>
      <c r="X7" s="59"/>
      <c r="Y7" s="63" t="s">
        <v>328</v>
      </c>
      <c r="Z7" s="48">
        <f>Z5*Z6</f>
        <v>0</v>
      </c>
      <c r="AA7" s="59"/>
      <c r="AB7" s="63" t="s">
        <v>328</v>
      </c>
      <c r="AC7" s="48">
        <f>AC5*AC6</f>
        <v>0</v>
      </c>
      <c r="AD7" s="59"/>
    </row>
    <row r="8" spans="1:30" ht="15.5" x14ac:dyDescent="0.35">
      <c r="A8" s="63" t="s">
        <v>325</v>
      </c>
      <c r="B8" s="69">
        <f>(B5*B6/B4)</f>
        <v>4.5901639344262293</v>
      </c>
      <c r="C8" s="53" t="s">
        <v>142</v>
      </c>
      <c r="D8" s="63" t="s">
        <v>325</v>
      </c>
      <c r="E8" s="69" t="e">
        <f>(E5*E6/E4)</f>
        <v>#DIV/0!</v>
      </c>
      <c r="F8" s="53" t="s">
        <v>142</v>
      </c>
      <c r="G8" s="63" t="s">
        <v>325</v>
      </c>
      <c r="H8" s="69" t="e">
        <f>(H5*H6/H4)</f>
        <v>#DIV/0!</v>
      </c>
      <c r="I8" s="53" t="s">
        <v>142</v>
      </c>
      <c r="J8" s="63" t="s">
        <v>325</v>
      </c>
      <c r="K8" s="69" t="e">
        <f>(K5*K6/K4)</f>
        <v>#DIV/0!</v>
      </c>
      <c r="L8" s="53" t="s">
        <v>142</v>
      </c>
      <c r="M8" s="63" t="s">
        <v>325</v>
      </c>
      <c r="N8" s="69" t="e">
        <f>(N5*N6/N4)</f>
        <v>#DIV/0!</v>
      </c>
      <c r="O8" s="53" t="s">
        <v>142</v>
      </c>
      <c r="P8" s="63" t="s">
        <v>325</v>
      </c>
      <c r="Q8" s="69" t="e">
        <f>(Q5*Q6/Q4)</f>
        <v>#DIV/0!</v>
      </c>
      <c r="R8" s="53" t="s">
        <v>142</v>
      </c>
      <c r="S8" s="63" t="s">
        <v>325</v>
      </c>
      <c r="T8" s="69" t="e">
        <f>(T5*T6/T4)</f>
        <v>#DIV/0!</v>
      </c>
      <c r="U8" s="53" t="s">
        <v>142</v>
      </c>
      <c r="V8" s="63" t="s">
        <v>325</v>
      </c>
      <c r="W8" s="69" t="e">
        <f>(W5*W6/W4)</f>
        <v>#DIV/0!</v>
      </c>
      <c r="X8" s="53" t="s">
        <v>142</v>
      </c>
      <c r="Y8" s="63" t="s">
        <v>325</v>
      </c>
      <c r="Z8" s="69" t="e">
        <f>(Z5*Z6/Z4)</f>
        <v>#DIV/0!</v>
      </c>
      <c r="AA8" s="53" t="s">
        <v>142</v>
      </c>
      <c r="AB8" s="63" t="s">
        <v>325</v>
      </c>
      <c r="AC8" s="69" t="e">
        <f>(AC5*AC6/AC4)</f>
        <v>#DIV/0!</v>
      </c>
      <c r="AD8" s="53" t="s">
        <v>142</v>
      </c>
    </row>
    <row r="9" spans="1:30" ht="15.5" x14ac:dyDescent="0.35">
      <c r="A9" s="63" t="s">
        <v>324</v>
      </c>
      <c r="B9" s="48">
        <f>_xlfn.XLOOKUP(C9,'Camera Specs'!$A:$A,'Camera Specs'!$C:$C,100)</f>
        <v>3.76</v>
      </c>
      <c r="C9" s="51" t="s">
        <v>296</v>
      </c>
      <c r="D9" s="63" t="s">
        <v>324</v>
      </c>
      <c r="E9" s="48">
        <f>_xlfn.XLOOKUP(F9,'Camera Specs'!$A:$A,'Camera Specs'!$C:$C,100)</f>
        <v>3.76</v>
      </c>
      <c r="F9" s="51" t="s">
        <v>296</v>
      </c>
      <c r="G9" s="63" t="s">
        <v>324</v>
      </c>
      <c r="H9" s="48">
        <f>_xlfn.XLOOKUP(I9,'Camera Specs'!$A:$A,'Camera Specs'!$C:$C,100)</f>
        <v>3.76</v>
      </c>
      <c r="I9" s="51" t="s">
        <v>296</v>
      </c>
      <c r="J9" s="63" t="s">
        <v>324</v>
      </c>
      <c r="K9" s="48">
        <f>_xlfn.XLOOKUP(L9,'Camera Specs'!$A:$A,'Camera Specs'!$C:$C,100)</f>
        <v>3.76</v>
      </c>
      <c r="L9" s="51" t="s">
        <v>296</v>
      </c>
      <c r="M9" s="63" t="s">
        <v>324</v>
      </c>
      <c r="N9" s="48">
        <f>_xlfn.XLOOKUP(O9,'Camera Specs'!$A:$A,'Camera Specs'!$C:$C,100)</f>
        <v>3.76</v>
      </c>
      <c r="O9" s="51" t="s">
        <v>296</v>
      </c>
      <c r="P9" s="63" t="s">
        <v>324</v>
      </c>
      <c r="Q9" s="48">
        <f>_xlfn.XLOOKUP(R9,'Camera Specs'!$A:$A,'Camera Specs'!$C:$C,100)</f>
        <v>3.76</v>
      </c>
      <c r="R9" s="51" t="s">
        <v>296</v>
      </c>
      <c r="S9" s="63" t="s">
        <v>324</v>
      </c>
      <c r="T9" s="48">
        <f>_xlfn.XLOOKUP(U9,'Camera Specs'!$A:$A,'Camera Specs'!$C:$C,100)</f>
        <v>3.76</v>
      </c>
      <c r="U9" s="51" t="s">
        <v>296</v>
      </c>
      <c r="V9" s="63" t="s">
        <v>324</v>
      </c>
      <c r="W9" s="48">
        <f>_xlfn.XLOOKUP(X9,'Camera Specs'!$A:$A,'Camera Specs'!$C:$C,100)</f>
        <v>3.76</v>
      </c>
      <c r="X9" s="51" t="s">
        <v>296</v>
      </c>
      <c r="Y9" s="63" t="s">
        <v>324</v>
      </c>
      <c r="Z9" s="48">
        <f>_xlfn.XLOOKUP(AA9,'Camera Specs'!$A:$A,'Camera Specs'!$C:$C,100)</f>
        <v>3.76</v>
      </c>
      <c r="AA9" s="51" t="s">
        <v>296</v>
      </c>
      <c r="AB9" s="63" t="s">
        <v>324</v>
      </c>
      <c r="AC9" s="48">
        <f>_xlfn.XLOOKUP(AD9,'Camera Specs'!$A:$A,'Camera Specs'!$C:$C,100)</f>
        <v>3.76</v>
      </c>
      <c r="AD9" s="51" t="s">
        <v>296</v>
      </c>
    </row>
    <row r="10" spans="1:30" ht="15.5" x14ac:dyDescent="0.35">
      <c r="A10" s="64" t="s">
        <v>38</v>
      </c>
      <c r="B10" s="68">
        <f>B9*206.265 / B7</f>
        <v>2.7698442857142855</v>
      </c>
      <c r="C10" s="59"/>
      <c r="D10" s="64" t="s">
        <v>38</v>
      </c>
      <c r="E10" s="68" t="e">
        <f>E9*206.265 / E7</f>
        <v>#DIV/0!</v>
      </c>
      <c r="F10" s="59"/>
      <c r="G10" s="64" t="s">
        <v>38</v>
      </c>
      <c r="H10" s="68" t="e">
        <f>H9*206.265 / H7</f>
        <v>#DIV/0!</v>
      </c>
      <c r="I10" s="59"/>
      <c r="J10" s="64" t="s">
        <v>38</v>
      </c>
      <c r="K10" s="68" t="e">
        <f>K9*206.265 / K7</f>
        <v>#DIV/0!</v>
      </c>
      <c r="L10" s="59"/>
      <c r="M10" s="64" t="s">
        <v>38</v>
      </c>
      <c r="N10" s="68" t="e">
        <f>N9*206.265 / N7</f>
        <v>#DIV/0!</v>
      </c>
      <c r="O10" s="59"/>
      <c r="P10" s="64" t="s">
        <v>38</v>
      </c>
      <c r="Q10" s="68" t="e">
        <f>Q9*206.265 / Q7</f>
        <v>#DIV/0!</v>
      </c>
      <c r="R10" s="59"/>
      <c r="S10" s="64" t="s">
        <v>38</v>
      </c>
      <c r="T10" s="68" t="e">
        <f>T9*206.265 / T7</f>
        <v>#DIV/0!</v>
      </c>
      <c r="U10" s="59"/>
      <c r="V10" s="64" t="s">
        <v>38</v>
      </c>
      <c r="W10" s="68" t="e">
        <f>W9*206.265 / W7</f>
        <v>#DIV/0!</v>
      </c>
      <c r="X10" s="59"/>
      <c r="Y10" s="64" t="s">
        <v>38</v>
      </c>
      <c r="Z10" s="68" t="e">
        <f>Z9*206.265 / Z7</f>
        <v>#DIV/0!</v>
      </c>
      <c r="AA10" s="59"/>
      <c r="AB10" s="64" t="s">
        <v>38</v>
      </c>
      <c r="AC10" s="68" t="e">
        <f>AC9*206.265 / AC7</f>
        <v>#DIV/0!</v>
      </c>
      <c r="AD10" s="59"/>
    </row>
    <row r="11" spans="1:30" ht="15.5" x14ac:dyDescent="0.35">
      <c r="A11" s="60" t="s">
        <v>44</v>
      </c>
      <c r="B11" s="65">
        <v>55</v>
      </c>
      <c r="C11" s="59"/>
      <c r="D11" s="60" t="s">
        <v>44</v>
      </c>
      <c r="E11" s="65">
        <v>55</v>
      </c>
      <c r="F11" s="59"/>
      <c r="G11" s="60" t="s">
        <v>44</v>
      </c>
      <c r="H11" s="65">
        <v>55</v>
      </c>
      <c r="I11" s="59"/>
      <c r="J11" s="60" t="s">
        <v>44</v>
      </c>
      <c r="K11" s="65">
        <v>55</v>
      </c>
      <c r="L11" s="59"/>
      <c r="M11" s="60" t="s">
        <v>44</v>
      </c>
      <c r="N11" s="65">
        <v>55</v>
      </c>
      <c r="O11" s="59"/>
      <c r="P11" s="60" t="s">
        <v>44</v>
      </c>
      <c r="Q11" s="65">
        <v>55</v>
      </c>
      <c r="R11" s="59"/>
      <c r="S11" s="60" t="s">
        <v>44</v>
      </c>
      <c r="T11" s="65">
        <v>55</v>
      </c>
      <c r="U11" s="59"/>
      <c r="V11" s="60" t="s">
        <v>44</v>
      </c>
      <c r="W11" s="65">
        <v>55</v>
      </c>
      <c r="X11" s="59"/>
      <c r="Y11" s="60" t="s">
        <v>44</v>
      </c>
      <c r="Z11" s="65">
        <v>55</v>
      </c>
      <c r="AA11" s="59"/>
      <c r="AB11" s="60" t="s">
        <v>44</v>
      </c>
      <c r="AC11" s="65">
        <v>55</v>
      </c>
      <c r="AD11" s="59"/>
    </row>
    <row r="12" spans="1:30" ht="15.5" x14ac:dyDescent="0.35">
      <c r="A12" s="60" t="s">
        <v>45</v>
      </c>
      <c r="B12" s="65">
        <v>1</v>
      </c>
      <c r="C12" s="59"/>
      <c r="D12" s="60" t="s">
        <v>45</v>
      </c>
      <c r="E12" s="65">
        <v>0</v>
      </c>
      <c r="F12" s="59"/>
      <c r="G12" s="60" t="s">
        <v>45</v>
      </c>
      <c r="H12" s="65">
        <v>0</v>
      </c>
      <c r="I12" s="59"/>
      <c r="J12" s="60" t="s">
        <v>45</v>
      </c>
      <c r="K12" s="65">
        <v>0</v>
      </c>
      <c r="L12" s="59"/>
      <c r="M12" s="60" t="s">
        <v>45</v>
      </c>
      <c r="N12" s="65">
        <v>0</v>
      </c>
      <c r="O12" s="59"/>
      <c r="P12" s="60" t="s">
        <v>45</v>
      </c>
      <c r="Q12" s="65">
        <v>0</v>
      </c>
      <c r="R12" s="59"/>
      <c r="S12" s="60" t="s">
        <v>45</v>
      </c>
      <c r="T12" s="65">
        <v>0</v>
      </c>
      <c r="U12" s="59"/>
      <c r="V12" s="60" t="s">
        <v>45</v>
      </c>
      <c r="W12" s="65">
        <v>0</v>
      </c>
      <c r="X12" s="59"/>
      <c r="Y12" s="60" t="s">
        <v>45</v>
      </c>
      <c r="Z12" s="65">
        <v>0</v>
      </c>
      <c r="AA12" s="59"/>
      <c r="AB12" s="60" t="s">
        <v>45</v>
      </c>
      <c r="AC12" s="65">
        <v>0</v>
      </c>
      <c r="AD12" s="59"/>
    </row>
    <row r="13" spans="1:30" ht="15.5" x14ac:dyDescent="0.35">
      <c r="A13" s="60" t="s">
        <v>46</v>
      </c>
      <c r="B13" s="66">
        <f>B11+B12-C35</f>
        <v>0</v>
      </c>
      <c r="C13" s="59"/>
      <c r="D13" s="60" t="s">
        <v>46</v>
      </c>
      <c r="E13" s="66">
        <f>E11+E12-F35</f>
        <v>55</v>
      </c>
      <c r="F13" s="59"/>
      <c r="G13" s="60" t="s">
        <v>46</v>
      </c>
      <c r="H13" s="66">
        <f>H11+H12-I35</f>
        <v>55</v>
      </c>
      <c r="I13" s="59"/>
      <c r="J13" s="60" t="s">
        <v>46</v>
      </c>
      <c r="K13" s="66">
        <f>K11+K12-L35</f>
        <v>55</v>
      </c>
      <c r="L13" s="59"/>
      <c r="M13" s="60" t="s">
        <v>46</v>
      </c>
      <c r="N13" s="66">
        <f>N11+N12-O35</f>
        <v>55</v>
      </c>
      <c r="O13" s="59"/>
      <c r="P13" s="60" t="s">
        <v>46</v>
      </c>
      <c r="Q13" s="66">
        <f>Q11+Q12-R35</f>
        <v>55</v>
      </c>
      <c r="R13" s="59"/>
      <c r="S13" s="60" t="s">
        <v>46</v>
      </c>
      <c r="T13" s="66">
        <f>T11+T12-U35</f>
        <v>55</v>
      </c>
      <c r="U13" s="59"/>
      <c r="V13" s="60" t="s">
        <v>46</v>
      </c>
      <c r="W13" s="66">
        <f>W11+W12-X35</f>
        <v>55</v>
      </c>
      <c r="X13" s="59"/>
      <c r="Y13" s="60" t="s">
        <v>46</v>
      </c>
      <c r="Z13" s="66">
        <f>Z11+Z12-AA35</f>
        <v>55</v>
      </c>
      <c r="AA13" s="59"/>
      <c r="AB13" s="60" t="s">
        <v>46</v>
      </c>
      <c r="AC13" s="66">
        <f>AC11+AC12-AD35</f>
        <v>55</v>
      </c>
      <c r="AD13" s="59"/>
    </row>
    <row r="14" spans="1:30" x14ac:dyDescent="0.35">
      <c r="A14" s="52" t="s">
        <v>48</v>
      </c>
      <c r="B14" s="5"/>
      <c r="C14" s="53" t="s">
        <v>49</v>
      </c>
      <c r="D14" s="52" t="s">
        <v>48</v>
      </c>
      <c r="E14" s="5"/>
      <c r="F14" s="53" t="s">
        <v>49</v>
      </c>
      <c r="G14" s="52" t="s">
        <v>48</v>
      </c>
      <c r="H14" s="5"/>
      <c r="I14" s="53" t="s">
        <v>49</v>
      </c>
      <c r="J14" s="52" t="s">
        <v>48</v>
      </c>
      <c r="K14" s="5"/>
      <c r="L14" s="53" t="s">
        <v>49</v>
      </c>
      <c r="M14" s="52" t="s">
        <v>48</v>
      </c>
      <c r="N14" s="5"/>
      <c r="O14" s="53" t="s">
        <v>49</v>
      </c>
      <c r="P14" s="52" t="s">
        <v>48</v>
      </c>
      <c r="Q14" s="5"/>
      <c r="R14" s="53" t="s">
        <v>50</v>
      </c>
      <c r="S14" s="52" t="s">
        <v>48</v>
      </c>
      <c r="T14" s="5"/>
      <c r="U14" s="53" t="s">
        <v>50</v>
      </c>
      <c r="V14" s="5" t="s">
        <v>48</v>
      </c>
      <c r="W14" s="5"/>
      <c r="X14" s="5" t="s">
        <v>50</v>
      </c>
      <c r="Y14" s="52" t="s">
        <v>48</v>
      </c>
      <c r="Z14" s="5"/>
      <c r="AA14" s="53" t="s">
        <v>50</v>
      </c>
      <c r="AB14" s="52" t="s">
        <v>48</v>
      </c>
      <c r="AC14" s="5"/>
      <c r="AD14" s="53" t="s">
        <v>50</v>
      </c>
    </row>
    <row r="15" spans="1:30" x14ac:dyDescent="0.35">
      <c r="A15" s="75"/>
      <c r="B15" s="76"/>
      <c r="C15" s="54">
        <f t="shared" ref="C15:C34" si="0">_xlfn.XLOOKUP(A15,Drop_Down_Name,Optical_Length__mm,"")</f>
        <v>0</v>
      </c>
      <c r="D15" s="75"/>
      <c r="E15" s="76"/>
      <c r="F15" s="54">
        <f t="shared" ref="F15:F34" si="1">_xlfn.XLOOKUP(D15,Drop_Down_Name,Optical_Length__mm,"")</f>
        <v>0</v>
      </c>
      <c r="G15" s="75"/>
      <c r="H15" s="76"/>
      <c r="I15" s="54">
        <f t="shared" ref="I15:I34" si="2">_xlfn.XLOOKUP(G15,Drop_Down_Name,Optical_Length__mm,"")</f>
        <v>0</v>
      </c>
      <c r="J15" s="75"/>
      <c r="K15" s="76"/>
      <c r="L15" s="54">
        <f t="shared" ref="L15:L34" si="3">_xlfn.XLOOKUP(J15,Drop_Down_Name,Optical_Length__mm,"")</f>
        <v>0</v>
      </c>
      <c r="M15" s="75"/>
      <c r="N15" s="76"/>
      <c r="O15" s="54">
        <f t="shared" ref="O15:O34" si="4">_xlfn.XLOOKUP(M15,Drop_Down_Name,Optical_Length__mm,"")</f>
        <v>0</v>
      </c>
      <c r="P15" s="75"/>
      <c r="Q15" s="76"/>
      <c r="R15" s="54">
        <f t="shared" ref="R15:R34" si="5">_xlfn.XLOOKUP(P15,Drop_Down_Name,Optical_Length__mm,"")</f>
        <v>0</v>
      </c>
      <c r="S15" s="75"/>
      <c r="T15" s="76"/>
      <c r="U15" s="54">
        <f t="shared" ref="U15:U34" si="6">_xlfn.XLOOKUP(S15,Drop_Down_Name,Optical_Length__mm,"")</f>
        <v>0</v>
      </c>
      <c r="V15" s="75"/>
      <c r="W15" s="76"/>
      <c r="X15" s="54">
        <f t="shared" ref="X15:X34" si="7">_xlfn.XLOOKUP(V15,Drop_Down_Name,Optical_Length__mm,"")</f>
        <v>0</v>
      </c>
      <c r="Y15" s="75"/>
      <c r="Z15" s="76"/>
      <c r="AA15" s="54">
        <f t="shared" ref="AA15:AA34" si="8">_xlfn.XLOOKUP(Y15,Drop_Down_Name,Optical_Length__mm,"")</f>
        <v>0</v>
      </c>
      <c r="AB15" s="75"/>
      <c r="AC15" s="76"/>
      <c r="AD15" s="54">
        <f t="shared" ref="AD15:AD34" si="9">_xlfn.XLOOKUP(AB15,Drop_Down_Name,Optical_Length__mm,"")</f>
        <v>0</v>
      </c>
    </row>
    <row r="16" spans="1:30" x14ac:dyDescent="0.35">
      <c r="A16" s="85"/>
      <c r="B16" s="86"/>
      <c r="C16" s="54">
        <f t="shared" si="0"/>
        <v>0</v>
      </c>
      <c r="D16" s="75"/>
      <c r="E16" s="76"/>
      <c r="F16" s="54">
        <f t="shared" si="1"/>
        <v>0</v>
      </c>
      <c r="G16" s="75"/>
      <c r="H16" s="76"/>
      <c r="I16" s="54">
        <f t="shared" si="2"/>
        <v>0</v>
      </c>
      <c r="J16" s="75"/>
      <c r="K16" s="76"/>
      <c r="L16" s="54">
        <f t="shared" si="3"/>
        <v>0</v>
      </c>
      <c r="M16" s="75"/>
      <c r="N16" s="76"/>
      <c r="O16" s="54">
        <f t="shared" si="4"/>
        <v>0</v>
      </c>
      <c r="P16" s="75"/>
      <c r="Q16" s="76"/>
      <c r="R16" s="54">
        <f t="shared" si="5"/>
        <v>0</v>
      </c>
      <c r="S16" s="75"/>
      <c r="T16" s="76"/>
      <c r="U16" s="54">
        <f t="shared" si="6"/>
        <v>0</v>
      </c>
      <c r="V16" s="75"/>
      <c r="W16" s="76"/>
      <c r="X16" s="54">
        <f t="shared" si="7"/>
        <v>0</v>
      </c>
      <c r="Y16" s="75"/>
      <c r="Z16" s="76"/>
      <c r="AA16" s="54">
        <f t="shared" si="8"/>
        <v>0</v>
      </c>
      <c r="AB16" s="75"/>
      <c r="AC16" s="76"/>
      <c r="AD16" s="54">
        <f t="shared" si="9"/>
        <v>0</v>
      </c>
    </row>
    <row r="17" spans="1:30" x14ac:dyDescent="0.35">
      <c r="A17" s="85" t="s">
        <v>316</v>
      </c>
      <c r="B17" s="86"/>
      <c r="C17" s="54">
        <f t="shared" si="0"/>
        <v>1</v>
      </c>
      <c r="D17" s="75"/>
      <c r="E17" s="76"/>
      <c r="F17" s="54">
        <f t="shared" si="1"/>
        <v>0</v>
      </c>
      <c r="G17" s="75"/>
      <c r="H17" s="76"/>
      <c r="I17" s="54">
        <f t="shared" si="2"/>
        <v>0</v>
      </c>
      <c r="J17" s="75"/>
      <c r="K17" s="76"/>
      <c r="L17" s="54">
        <f t="shared" si="3"/>
        <v>0</v>
      </c>
      <c r="M17" s="75"/>
      <c r="N17" s="76"/>
      <c r="O17" s="54">
        <f t="shared" si="4"/>
        <v>0</v>
      </c>
      <c r="P17" s="75"/>
      <c r="Q17" s="76"/>
      <c r="R17" s="54">
        <f t="shared" si="5"/>
        <v>0</v>
      </c>
      <c r="S17" s="75"/>
      <c r="T17" s="76"/>
      <c r="U17" s="54">
        <f t="shared" si="6"/>
        <v>0</v>
      </c>
      <c r="V17" s="75"/>
      <c r="W17" s="76"/>
      <c r="X17" s="54">
        <f t="shared" si="7"/>
        <v>0</v>
      </c>
      <c r="Y17" s="75"/>
      <c r="Z17" s="76"/>
      <c r="AA17" s="54">
        <f t="shared" si="8"/>
        <v>0</v>
      </c>
      <c r="AB17" s="75"/>
      <c r="AC17" s="76"/>
      <c r="AD17" s="54">
        <f t="shared" si="9"/>
        <v>0</v>
      </c>
    </row>
    <row r="18" spans="1:30" x14ac:dyDescent="0.35">
      <c r="A18" s="89" t="s">
        <v>322</v>
      </c>
      <c r="B18" s="76"/>
      <c r="C18" s="54">
        <f t="shared" si="0"/>
        <v>16.5</v>
      </c>
      <c r="D18" s="75"/>
      <c r="E18" s="76"/>
      <c r="F18" s="54">
        <f t="shared" si="1"/>
        <v>0</v>
      </c>
      <c r="G18" s="75"/>
      <c r="H18" s="76"/>
      <c r="I18" s="54">
        <f t="shared" si="2"/>
        <v>0</v>
      </c>
      <c r="J18" s="75"/>
      <c r="K18" s="76"/>
      <c r="L18" s="54">
        <f t="shared" si="3"/>
        <v>0</v>
      </c>
      <c r="M18" s="75"/>
      <c r="N18" s="76"/>
      <c r="O18" s="54">
        <f t="shared" si="4"/>
        <v>0</v>
      </c>
      <c r="P18" s="75"/>
      <c r="Q18" s="76"/>
      <c r="R18" s="54">
        <f t="shared" si="5"/>
        <v>0</v>
      </c>
      <c r="S18" s="75"/>
      <c r="T18" s="76"/>
      <c r="U18" s="54">
        <f t="shared" si="6"/>
        <v>0</v>
      </c>
      <c r="V18" s="75"/>
      <c r="W18" s="76"/>
      <c r="X18" s="54">
        <f t="shared" si="7"/>
        <v>0</v>
      </c>
      <c r="Y18" s="75"/>
      <c r="Z18" s="76"/>
      <c r="AA18" s="54">
        <f t="shared" si="8"/>
        <v>0</v>
      </c>
      <c r="AB18" s="75"/>
      <c r="AC18" s="76"/>
      <c r="AD18" s="54">
        <f t="shared" si="9"/>
        <v>0</v>
      </c>
    </row>
    <row r="19" spans="1:30" x14ac:dyDescent="0.35">
      <c r="A19" s="75" t="s">
        <v>86</v>
      </c>
      <c r="B19" s="76"/>
      <c r="C19" s="54">
        <f t="shared" si="0"/>
        <v>21</v>
      </c>
      <c r="D19" s="75"/>
      <c r="E19" s="76"/>
      <c r="F19" s="54">
        <f t="shared" si="1"/>
        <v>0</v>
      </c>
      <c r="G19" s="75"/>
      <c r="H19" s="76"/>
      <c r="I19" s="54">
        <f t="shared" si="2"/>
        <v>0</v>
      </c>
      <c r="J19" s="75"/>
      <c r="K19" s="76"/>
      <c r="L19" s="54">
        <f t="shared" si="3"/>
        <v>0</v>
      </c>
      <c r="M19" s="75"/>
      <c r="N19" s="76"/>
      <c r="O19" s="54">
        <f t="shared" si="4"/>
        <v>0</v>
      </c>
      <c r="P19" s="75"/>
      <c r="Q19" s="76"/>
      <c r="R19" s="54">
        <f t="shared" si="5"/>
        <v>0</v>
      </c>
      <c r="S19" s="75"/>
      <c r="T19" s="76"/>
      <c r="U19" s="54">
        <f t="shared" si="6"/>
        <v>0</v>
      </c>
      <c r="V19" s="75"/>
      <c r="W19" s="76"/>
      <c r="X19" s="54">
        <f t="shared" si="7"/>
        <v>0</v>
      </c>
      <c r="Y19" s="75"/>
      <c r="Z19" s="76"/>
      <c r="AA19" s="54">
        <f t="shared" si="8"/>
        <v>0</v>
      </c>
      <c r="AB19" s="75"/>
      <c r="AC19" s="76"/>
      <c r="AD19" s="54">
        <f t="shared" si="9"/>
        <v>0</v>
      </c>
    </row>
    <row r="20" spans="1:30" x14ac:dyDescent="0.35">
      <c r="A20" s="75" t="s">
        <v>88</v>
      </c>
      <c r="B20" s="76"/>
      <c r="C20" s="54">
        <f t="shared" si="0"/>
        <v>5</v>
      </c>
      <c r="D20" s="75"/>
      <c r="E20" s="76"/>
      <c r="F20" s="54">
        <f t="shared" si="1"/>
        <v>0</v>
      </c>
      <c r="G20" s="75"/>
      <c r="H20" s="76"/>
      <c r="I20" s="54">
        <f t="shared" si="2"/>
        <v>0</v>
      </c>
      <c r="J20" s="75"/>
      <c r="K20" s="76"/>
      <c r="L20" s="54">
        <f t="shared" si="3"/>
        <v>0</v>
      </c>
      <c r="M20" s="75"/>
      <c r="N20" s="76"/>
      <c r="O20" s="54">
        <f t="shared" si="4"/>
        <v>0</v>
      </c>
      <c r="P20" s="75"/>
      <c r="Q20" s="76"/>
      <c r="R20" s="54">
        <f t="shared" si="5"/>
        <v>0</v>
      </c>
      <c r="S20" s="75"/>
      <c r="T20" s="76"/>
      <c r="U20" s="54">
        <f t="shared" si="6"/>
        <v>0</v>
      </c>
      <c r="V20" s="75"/>
      <c r="W20" s="76"/>
      <c r="X20" s="54">
        <f t="shared" si="7"/>
        <v>0</v>
      </c>
      <c r="Y20" s="75"/>
      <c r="Z20" s="76"/>
      <c r="AA20" s="54">
        <f t="shared" si="8"/>
        <v>0</v>
      </c>
      <c r="AB20" s="75"/>
      <c r="AC20" s="76"/>
      <c r="AD20" s="54">
        <f t="shared" si="9"/>
        <v>0</v>
      </c>
    </row>
    <row r="21" spans="1:30" x14ac:dyDescent="0.35">
      <c r="A21" s="7" t="s">
        <v>91</v>
      </c>
      <c r="C21" s="54">
        <f t="shared" si="0"/>
        <v>12.5</v>
      </c>
      <c r="D21" s="75"/>
      <c r="E21" s="76"/>
      <c r="F21" s="54">
        <f t="shared" si="1"/>
        <v>0</v>
      </c>
      <c r="G21" s="75"/>
      <c r="H21" s="76"/>
      <c r="I21" s="54">
        <f t="shared" si="2"/>
        <v>0</v>
      </c>
      <c r="J21" s="75"/>
      <c r="K21" s="76"/>
      <c r="L21" s="54">
        <f t="shared" si="3"/>
        <v>0</v>
      </c>
      <c r="M21" s="75"/>
      <c r="N21" s="76"/>
      <c r="O21" s="54">
        <f t="shared" si="4"/>
        <v>0</v>
      </c>
      <c r="P21" s="75"/>
      <c r="Q21" s="76"/>
      <c r="R21" s="54">
        <f t="shared" si="5"/>
        <v>0</v>
      </c>
      <c r="S21" s="75"/>
      <c r="T21" s="76"/>
      <c r="U21" s="54">
        <f t="shared" si="6"/>
        <v>0</v>
      </c>
      <c r="V21" s="75"/>
      <c r="W21" s="76"/>
      <c r="X21" s="54">
        <f t="shared" si="7"/>
        <v>0</v>
      </c>
      <c r="Y21" s="75"/>
      <c r="Z21" s="76"/>
      <c r="AA21" s="54">
        <f t="shared" si="8"/>
        <v>0</v>
      </c>
      <c r="AB21" s="75"/>
      <c r="AC21" s="76"/>
      <c r="AD21" s="54">
        <f t="shared" si="9"/>
        <v>0</v>
      </c>
    </row>
    <row r="22" spans="1:30" x14ac:dyDescent="0.35">
      <c r="A22" s="75"/>
      <c r="B22" s="76"/>
      <c r="C22" s="54">
        <f t="shared" si="0"/>
        <v>0</v>
      </c>
      <c r="D22" s="75"/>
      <c r="E22" s="76"/>
      <c r="F22" s="54">
        <f t="shared" si="1"/>
        <v>0</v>
      </c>
      <c r="G22" s="75"/>
      <c r="H22" s="76"/>
      <c r="I22" s="54">
        <f t="shared" si="2"/>
        <v>0</v>
      </c>
      <c r="J22" s="75"/>
      <c r="K22" s="76"/>
      <c r="L22" s="54">
        <f t="shared" si="3"/>
        <v>0</v>
      </c>
      <c r="M22" s="75"/>
      <c r="N22" s="76"/>
      <c r="O22" s="54">
        <f t="shared" si="4"/>
        <v>0</v>
      </c>
      <c r="P22" s="75"/>
      <c r="Q22" s="76"/>
      <c r="R22" s="54">
        <f t="shared" si="5"/>
        <v>0</v>
      </c>
      <c r="S22" s="75"/>
      <c r="T22" s="76"/>
      <c r="U22" s="54">
        <f t="shared" si="6"/>
        <v>0</v>
      </c>
      <c r="V22" s="75"/>
      <c r="W22" s="76"/>
      <c r="X22" s="54">
        <f t="shared" si="7"/>
        <v>0</v>
      </c>
      <c r="Y22" s="75"/>
      <c r="Z22" s="76"/>
      <c r="AA22" s="54">
        <f t="shared" si="8"/>
        <v>0</v>
      </c>
      <c r="AB22" s="75"/>
      <c r="AC22" s="76"/>
      <c r="AD22" s="54">
        <f t="shared" si="9"/>
        <v>0</v>
      </c>
    </row>
    <row r="23" spans="1:30" x14ac:dyDescent="0.35">
      <c r="A23" s="75"/>
      <c r="B23" s="76"/>
      <c r="C23" s="54">
        <f t="shared" si="0"/>
        <v>0</v>
      </c>
      <c r="D23" s="75"/>
      <c r="E23" s="76"/>
      <c r="F23" s="54">
        <f t="shared" si="1"/>
        <v>0</v>
      </c>
      <c r="G23" s="75"/>
      <c r="H23" s="76"/>
      <c r="I23" s="54">
        <f t="shared" si="2"/>
        <v>0</v>
      </c>
      <c r="J23" s="75"/>
      <c r="K23" s="76"/>
      <c r="L23" s="54">
        <f t="shared" si="3"/>
        <v>0</v>
      </c>
      <c r="M23" s="75"/>
      <c r="N23" s="76"/>
      <c r="O23" s="54">
        <f t="shared" si="4"/>
        <v>0</v>
      </c>
      <c r="P23" s="75"/>
      <c r="Q23" s="76"/>
      <c r="R23" s="54">
        <f t="shared" si="5"/>
        <v>0</v>
      </c>
      <c r="S23" s="75"/>
      <c r="T23" s="76"/>
      <c r="U23" s="54">
        <f t="shared" si="6"/>
        <v>0</v>
      </c>
      <c r="V23" s="75"/>
      <c r="W23" s="76"/>
      <c r="X23" s="54">
        <f t="shared" si="7"/>
        <v>0</v>
      </c>
      <c r="Y23" s="75"/>
      <c r="Z23" s="76"/>
      <c r="AA23" s="54">
        <f t="shared" si="8"/>
        <v>0</v>
      </c>
      <c r="AB23" s="75"/>
      <c r="AC23" s="76"/>
      <c r="AD23" s="54">
        <f t="shared" si="9"/>
        <v>0</v>
      </c>
    </row>
    <row r="24" spans="1:30" x14ac:dyDescent="0.35">
      <c r="A24" s="75"/>
      <c r="B24" s="76"/>
      <c r="C24" s="54">
        <f t="shared" si="0"/>
        <v>0</v>
      </c>
      <c r="D24" s="75"/>
      <c r="E24" s="76"/>
      <c r="F24" s="54">
        <f t="shared" si="1"/>
        <v>0</v>
      </c>
      <c r="G24" s="75"/>
      <c r="H24" s="76"/>
      <c r="I24" s="54">
        <f t="shared" si="2"/>
        <v>0</v>
      </c>
      <c r="J24" s="75"/>
      <c r="K24" s="76"/>
      <c r="L24" s="54">
        <f t="shared" si="3"/>
        <v>0</v>
      </c>
      <c r="M24" s="75"/>
      <c r="N24" s="76"/>
      <c r="O24" s="54">
        <f t="shared" si="4"/>
        <v>0</v>
      </c>
      <c r="P24" s="75"/>
      <c r="Q24" s="76"/>
      <c r="R24" s="54">
        <f t="shared" si="5"/>
        <v>0</v>
      </c>
      <c r="S24" s="75"/>
      <c r="T24" s="76"/>
      <c r="U24" s="54">
        <f t="shared" si="6"/>
        <v>0</v>
      </c>
      <c r="V24" s="75"/>
      <c r="W24" s="76"/>
      <c r="X24" s="54">
        <f t="shared" si="7"/>
        <v>0</v>
      </c>
      <c r="Y24" s="75"/>
      <c r="Z24" s="76"/>
      <c r="AA24" s="54">
        <f t="shared" si="8"/>
        <v>0</v>
      </c>
      <c r="AB24" s="75"/>
      <c r="AC24" s="76"/>
      <c r="AD24" s="54">
        <f t="shared" si="9"/>
        <v>0</v>
      </c>
    </row>
    <row r="25" spans="1:30" x14ac:dyDescent="0.35">
      <c r="A25" s="75"/>
      <c r="B25" s="76"/>
      <c r="C25" s="54">
        <f t="shared" si="0"/>
        <v>0</v>
      </c>
      <c r="D25" s="75"/>
      <c r="E25" s="76"/>
      <c r="F25" s="54">
        <f t="shared" si="1"/>
        <v>0</v>
      </c>
      <c r="G25" s="75"/>
      <c r="H25" s="76"/>
      <c r="I25" s="54">
        <f t="shared" si="2"/>
        <v>0</v>
      </c>
      <c r="J25" s="75"/>
      <c r="K25" s="76"/>
      <c r="L25" s="54">
        <f t="shared" si="3"/>
        <v>0</v>
      </c>
      <c r="M25" s="75"/>
      <c r="N25" s="76"/>
      <c r="O25" s="54">
        <f t="shared" si="4"/>
        <v>0</v>
      </c>
      <c r="P25" s="75"/>
      <c r="Q25" s="76"/>
      <c r="R25" s="54">
        <f t="shared" si="5"/>
        <v>0</v>
      </c>
      <c r="S25" s="75"/>
      <c r="T25" s="76"/>
      <c r="U25" s="54">
        <f t="shared" si="6"/>
        <v>0</v>
      </c>
      <c r="V25" s="75"/>
      <c r="W25" s="76"/>
      <c r="X25" s="54">
        <f t="shared" si="7"/>
        <v>0</v>
      </c>
      <c r="Y25" s="75"/>
      <c r="Z25" s="76"/>
      <c r="AA25" s="54">
        <f t="shared" si="8"/>
        <v>0</v>
      </c>
      <c r="AB25" s="75"/>
      <c r="AC25" s="76"/>
      <c r="AD25" s="54">
        <f t="shared" si="9"/>
        <v>0</v>
      </c>
    </row>
    <row r="26" spans="1:30" x14ac:dyDescent="0.35">
      <c r="A26" s="75"/>
      <c r="B26" s="76"/>
      <c r="C26" s="54">
        <f t="shared" si="0"/>
        <v>0</v>
      </c>
      <c r="D26" s="75"/>
      <c r="E26" s="76"/>
      <c r="F26" s="54">
        <f t="shared" si="1"/>
        <v>0</v>
      </c>
      <c r="G26" s="75"/>
      <c r="H26" s="76"/>
      <c r="I26" s="54">
        <f t="shared" si="2"/>
        <v>0</v>
      </c>
      <c r="J26" s="75"/>
      <c r="K26" s="76"/>
      <c r="L26" s="54">
        <f t="shared" si="3"/>
        <v>0</v>
      </c>
      <c r="M26" s="75"/>
      <c r="N26" s="76"/>
      <c r="O26" s="54">
        <f t="shared" si="4"/>
        <v>0</v>
      </c>
      <c r="P26" s="75"/>
      <c r="Q26" s="76"/>
      <c r="R26" s="54">
        <f t="shared" si="5"/>
        <v>0</v>
      </c>
      <c r="S26" s="75"/>
      <c r="T26" s="76"/>
      <c r="U26" s="54">
        <f t="shared" si="6"/>
        <v>0</v>
      </c>
      <c r="V26" s="75"/>
      <c r="W26" s="76"/>
      <c r="X26" s="54">
        <f t="shared" si="7"/>
        <v>0</v>
      </c>
      <c r="Y26" s="75"/>
      <c r="Z26" s="76"/>
      <c r="AA26" s="54">
        <f t="shared" si="8"/>
        <v>0</v>
      </c>
      <c r="AB26" s="75"/>
      <c r="AC26" s="76"/>
      <c r="AD26" s="54">
        <f t="shared" si="9"/>
        <v>0</v>
      </c>
    </row>
    <row r="27" spans="1:30" x14ac:dyDescent="0.35">
      <c r="A27" s="75"/>
      <c r="B27" s="76"/>
      <c r="C27" s="54">
        <f t="shared" si="0"/>
        <v>0</v>
      </c>
      <c r="D27" s="75"/>
      <c r="E27" s="76"/>
      <c r="F27" s="54">
        <f t="shared" si="1"/>
        <v>0</v>
      </c>
      <c r="G27" s="75"/>
      <c r="H27" s="76"/>
      <c r="I27" s="54">
        <f t="shared" si="2"/>
        <v>0</v>
      </c>
      <c r="J27" s="75"/>
      <c r="K27" s="76"/>
      <c r="L27" s="54">
        <f t="shared" si="3"/>
        <v>0</v>
      </c>
      <c r="M27" s="75"/>
      <c r="N27" s="76"/>
      <c r="O27" s="54">
        <f t="shared" si="4"/>
        <v>0</v>
      </c>
      <c r="P27" s="75"/>
      <c r="Q27" s="76"/>
      <c r="R27" s="54">
        <f t="shared" si="5"/>
        <v>0</v>
      </c>
      <c r="S27" s="75"/>
      <c r="T27" s="76"/>
      <c r="U27" s="54">
        <f t="shared" si="6"/>
        <v>0</v>
      </c>
      <c r="V27" s="75"/>
      <c r="W27" s="76"/>
      <c r="X27" s="54">
        <f t="shared" si="7"/>
        <v>0</v>
      </c>
      <c r="Y27" s="75"/>
      <c r="Z27" s="76"/>
      <c r="AA27" s="54">
        <f t="shared" si="8"/>
        <v>0</v>
      </c>
      <c r="AB27" s="75"/>
      <c r="AC27" s="76"/>
      <c r="AD27" s="54">
        <f t="shared" si="9"/>
        <v>0</v>
      </c>
    </row>
    <row r="28" spans="1:30" x14ac:dyDescent="0.35">
      <c r="A28" s="75"/>
      <c r="B28" s="76"/>
      <c r="C28" s="54">
        <f t="shared" si="0"/>
        <v>0</v>
      </c>
      <c r="D28" s="75"/>
      <c r="E28" s="76"/>
      <c r="F28" s="54">
        <f t="shared" si="1"/>
        <v>0</v>
      </c>
      <c r="G28" s="75"/>
      <c r="H28" s="76"/>
      <c r="I28" s="54">
        <f t="shared" si="2"/>
        <v>0</v>
      </c>
      <c r="J28" s="75"/>
      <c r="K28" s="76"/>
      <c r="L28" s="54">
        <f t="shared" si="3"/>
        <v>0</v>
      </c>
      <c r="M28" s="75"/>
      <c r="N28" s="76"/>
      <c r="O28" s="54">
        <f t="shared" si="4"/>
        <v>0</v>
      </c>
      <c r="P28" s="75"/>
      <c r="Q28" s="76"/>
      <c r="R28" s="54">
        <f t="shared" si="5"/>
        <v>0</v>
      </c>
      <c r="S28" s="75"/>
      <c r="T28" s="76"/>
      <c r="U28" s="54">
        <f t="shared" si="6"/>
        <v>0</v>
      </c>
      <c r="V28" s="75"/>
      <c r="W28" s="76"/>
      <c r="X28" s="54">
        <f t="shared" si="7"/>
        <v>0</v>
      </c>
      <c r="Y28" s="75"/>
      <c r="Z28" s="76"/>
      <c r="AA28" s="54">
        <f t="shared" si="8"/>
        <v>0</v>
      </c>
      <c r="AB28" s="75"/>
      <c r="AC28" s="76"/>
      <c r="AD28" s="54">
        <f t="shared" si="9"/>
        <v>0</v>
      </c>
    </row>
    <row r="29" spans="1:30" x14ac:dyDescent="0.35">
      <c r="A29" s="75"/>
      <c r="B29" s="76"/>
      <c r="C29" s="54">
        <f t="shared" si="0"/>
        <v>0</v>
      </c>
      <c r="D29" s="75"/>
      <c r="E29" s="76"/>
      <c r="F29" s="54">
        <f t="shared" si="1"/>
        <v>0</v>
      </c>
      <c r="G29" s="75"/>
      <c r="H29" s="76"/>
      <c r="I29" s="54">
        <f t="shared" si="2"/>
        <v>0</v>
      </c>
      <c r="J29" s="75"/>
      <c r="K29" s="76"/>
      <c r="L29" s="54">
        <f t="shared" si="3"/>
        <v>0</v>
      </c>
      <c r="M29" s="75"/>
      <c r="N29" s="76"/>
      <c r="O29" s="54">
        <f t="shared" si="4"/>
        <v>0</v>
      </c>
      <c r="P29" s="75"/>
      <c r="Q29" s="76"/>
      <c r="R29" s="54">
        <f t="shared" si="5"/>
        <v>0</v>
      </c>
      <c r="S29" s="75"/>
      <c r="T29" s="76"/>
      <c r="U29" s="54">
        <f t="shared" si="6"/>
        <v>0</v>
      </c>
      <c r="V29" s="75"/>
      <c r="W29" s="76"/>
      <c r="X29" s="54">
        <f t="shared" si="7"/>
        <v>0</v>
      </c>
      <c r="Y29" s="75"/>
      <c r="Z29" s="76"/>
      <c r="AA29" s="54">
        <f t="shared" si="8"/>
        <v>0</v>
      </c>
      <c r="AB29" s="75"/>
      <c r="AC29" s="76"/>
      <c r="AD29" s="54">
        <f t="shared" si="9"/>
        <v>0</v>
      </c>
    </row>
    <row r="30" spans="1:30" x14ac:dyDescent="0.35">
      <c r="A30" s="75"/>
      <c r="B30" s="76"/>
      <c r="C30" s="54">
        <f t="shared" si="0"/>
        <v>0</v>
      </c>
      <c r="D30" s="75"/>
      <c r="E30" s="76"/>
      <c r="F30" s="54">
        <f t="shared" si="1"/>
        <v>0</v>
      </c>
      <c r="G30" s="75"/>
      <c r="H30" s="76"/>
      <c r="I30" s="54">
        <f t="shared" si="2"/>
        <v>0</v>
      </c>
      <c r="J30" s="75"/>
      <c r="K30" s="76"/>
      <c r="L30" s="54">
        <f t="shared" si="3"/>
        <v>0</v>
      </c>
      <c r="M30" s="75"/>
      <c r="N30" s="76"/>
      <c r="O30" s="54">
        <f t="shared" si="4"/>
        <v>0</v>
      </c>
      <c r="P30" s="75"/>
      <c r="Q30" s="76"/>
      <c r="R30" s="54">
        <f t="shared" si="5"/>
        <v>0</v>
      </c>
      <c r="S30" s="75"/>
      <c r="T30" s="76"/>
      <c r="U30" s="54">
        <f t="shared" si="6"/>
        <v>0</v>
      </c>
      <c r="V30" s="75"/>
      <c r="W30" s="76"/>
      <c r="X30" s="54">
        <f t="shared" si="7"/>
        <v>0</v>
      </c>
      <c r="Y30" s="75"/>
      <c r="Z30" s="76"/>
      <c r="AA30" s="54">
        <f t="shared" si="8"/>
        <v>0</v>
      </c>
      <c r="AB30" s="75"/>
      <c r="AC30" s="76"/>
      <c r="AD30" s="54">
        <f t="shared" si="9"/>
        <v>0</v>
      </c>
    </row>
    <row r="31" spans="1:30" x14ac:dyDescent="0.35">
      <c r="A31" s="75"/>
      <c r="B31" s="76"/>
      <c r="C31" s="54">
        <f t="shared" si="0"/>
        <v>0</v>
      </c>
      <c r="D31" s="75"/>
      <c r="E31" s="76"/>
      <c r="F31" s="54">
        <f t="shared" si="1"/>
        <v>0</v>
      </c>
      <c r="G31" s="75"/>
      <c r="H31" s="76"/>
      <c r="I31" s="54">
        <f t="shared" si="2"/>
        <v>0</v>
      </c>
      <c r="J31" s="75"/>
      <c r="K31" s="76"/>
      <c r="L31" s="54">
        <f t="shared" si="3"/>
        <v>0</v>
      </c>
      <c r="M31" s="75"/>
      <c r="N31" s="76"/>
      <c r="O31" s="54">
        <f t="shared" si="4"/>
        <v>0</v>
      </c>
      <c r="P31" s="75"/>
      <c r="Q31" s="76"/>
      <c r="R31" s="54">
        <f t="shared" si="5"/>
        <v>0</v>
      </c>
      <c r="S31" s="75"/>
      <c r="T31" s="76"/>
      <c r="U31" s="54">
        <f t="shared" si="6"/>
        <v>0</v>
      </c>
      <c r="V31" s="75"/>
      <c r="W31" s="76"/>
      <c r="X31" s="54">
        <f t="shared" si="7"/>
        <v>0</v>
      </c>
      <c r="Y31" s="75"/>
      <c r="Z31" s="76"/>
      <c r="AA31" s="54">
        <f t="shared" si="8"/>
        <v>0</v>
      </c>
      <c r="AB31" s="75"/>
      <c r="AC31" s="76"/>
      <c r="AD31" s="54">
        <f t="shared" si="9"/>
        <v>0</v>
      </c>
    </row>
    <row r="32" spans="1:30" x14ac:dyDescent="0.35">
      <c r="A32" s="75"/>
      <c r="B32" s="76"/>
      <c r="C32" s="54">
        <f t="shared" si="0"/>
        <v>0</v>
      </c>
      <c r="D32" s="75"/>
      <c r="E32" s="76"/>
      <c r="F32" s="54">
        <f t="shared" si="1"/>
        <v>0</v>
      </c>
      <c r="G32" s="75"/>
      <c r="H32" s="76"/>
      <c r="I32" s="54">
        <f t="shared" si="2"/>
        <v>0</v>
      </c>
      <c r="J32" s="75"/>
      <c r="K32" s="76"/>
      <c r="L32" s="54">
        <f t="shared" si="3"/>
        <v>0</v>
      </c>
      <c r="M32" s="75"/>
      <c r="N32" s="76"/>
      <c r="O32" s="54">
        <f t="shared" si="4"/>
        <v>0</v>
      </c>
      <c r="P32" s="75"/>
      <c r="Q32" s="76"/>
      <c r="R32" s="54">
        <f t="shared" si="5"/>
        <v>0</v>
      </c>
      <c r="S32" s="75"/>
      <c r="T32" s="76"/>
      <c r="U32" s="54">
        <f t="shared" si="6"/>
        <v>0</v>
      </c>
      <c r="V32" s="75"/>
      <c r="W32" s="76"/>
      <c r="X32" s="54">
        <f t="shared" si="7"/>
        <v>0</v>
      </c>
      <c r="Y32" s="75"/>
      <c r="Z32" s="76"/>
      <c r="AA32" s="54">
        <f t="shared" si="8"/>
        <v>0</v>
      </c>
      <c r="AB32" s="75"/>
      <c r="AC32" s="76"/>
      <c r="AD32" s="54">
        <f t="shared" si="9"/>
        <v>0</v>
      </c>
    </row>
    <row r="33" spans="1:30" x14ac:dyDescent="0.35">
      <c r="A33" s="75"/>
      <c r="B33" s="76"/>
      <c r="C33" s="54">
        <f t="shared" si="0"/>
        <v>0</v>
      </c>
      <c r="D33" s="75"/>
      <c r="E33" s="76"/>
      <c r="F33" s="54">
        <f t="shared" si="1"/>
        <v>0</v>
      </c>
      <c r="G33" s="75"/>
      <c r="H33" s="76"/>
      <c r="I33" s="54">
        <f t="shared" si="2"/>
        <v>0</v>
      </c>
      <c r="J33" s="75"/>
      <c r="K33" s="76"/>
      <c r="L33" s="54">
        <f t="shared" si="3"/>
        <v>0</v>
      </c>
      <c r="M33" s="75"/>
      <c r="N33" s="76"/>
      <c r="O33" s="54">
        <f t="shared" si="4"/>
        <v>0</v>
      </c>
      <c r="P33" s="75"/>
      <c r="Q33" s="76"/>
      <c r="R33" s="54">
        <f t="shared" si="5"/>
        <v>0</v>
      </c>
      <c r="S33" s="75"/>
      <c r="T33" s="76"/>
      <c r="U33" s="54">
        <f t="shared" si="6"/>
        <v>0</v>
      </c>
      <c r="V33" s="75"/>
      <c r="W33" s="76"/>
      <c r="X33" s="54">
        <f t="shared" si="7"/>
        <v>0</v>
      </c>
      <c r="Y33" s="75"/>
      <c r="Z33" s="76"/>
      <c r="AA33" s="54">
        <f t="shared" si="8"/>
        <v>0</v>
      </c>
      <c r="AB33" s="75"/>
      <c r="AC33" s="76"/>
      <c r="AD33" s="54">
        <f t="shared" si="9"/>
        <v>0</v>
      </c>
    </row>
    <row r="34" spans="1:30" ht="15" thickBot="1" x14ac:dyDescent="0.4">
      <c r="A34" s="83"/>
      <c r="B34" s="84"/>
      <c r="C34" s="55">
        <f t="shared" si="0"/>
        <v>0</v>
      </c>
      <c r="D34" s="83"/>
      <c r="E34" s="84"/>
      <c r="F34" s="55">
        <f t="shared" si="1"/>
        <v>0</v>
      </c>
      <c r="G34" s="83"/>
      <c r="H34" s="84"/>
      <c r="I34" s="55">
        <f t="shared" si="2"/>
        <v>0</v>
      </c>
      <c r="J34" s="83"/>
      <c r="K34" s="84"/>
      <c r="L34" s="55">
        <f t="shared" si="3"/>
        <v>0</v>
      </c>
      <c r="M34" s="83"/>
      <c r="N34" s="84"/>
      <c r="O34" s="55">
        <f t="shared" si="4"/>
        <v>0</v>
      </c>
      <c r="P34" s="83"/>
      <c r="Q34" s="84"/>
      <c r="R34" s="55">
        <f t="shared" si="5"/>
        <v>0</v>
      </c>
      <c r="S34" s="83"/>
      <c r="T34" s="84"/>
      <c r="U34" s="55">
        <f t="shared" si="6"/>
        <v>0</v>
      </c>
      <c r="V34" s="83"/>
      <c r="W34" s="84"/>
      <c r="X34" s="55">
        <f t="shared" si="7"/>
        <v>0</v>
      </c>
      <c r="Y34" s="83"/>
      <c r="Z34" s="84"/>
      <c r="AA34" s="55">
        <f t="shared" si="8"/>
        <v>0</v>
      </c>
      <c r="AB34" s="83"/>
      <c r="AC34" s="84"/>
      <c r="AD34" s="55">
        <f t="shared" si="9"/>
        <v>0</v>
      </c>
    </row>
    <row r="35" spans="1:30" ht="15" thickBot="1" x14ac:dyDescent="0.4">
      <c r="A35" s="46"/>
      <c r="B35" s="49" t="s">
        <v>326</v>
      </c>
      <c r="C35" s="50">
        <f>SUM(C15:C34)</f>
        <v>56</v>
      </c>
      <c r="D35" s="46"/>
      <c r="E35" s="49" t="s">
        <v>326</v>
      </c>
      <c r="F35" s="50">
        <f>SUM(F15:F34)</f>
        <v>0</v>
      </c>
      <c r="G35" s="46"/>
      <c r="H35" s="49" t="s">
        <v>326</v>
      </c>
      <c r="I35" s="50">
        <f>SUM(I15:I34)</f>
        <v>0</v>
      </c>
      <c r="J35" s="46"/>
      <c r="K35" s="49" t="s">
        <v>326</v>
      </c>
      <c r="L35" s="50">
        <f>SUM(L15:L34)</f>
        <v>0</v>
      </c>
      <c r="M35" s="46"/>
      <c r="N35" s="49" t="s">
        <v>326</v>
      </c>
      <c r="O35" s="50">
        <f>SUM(O15:O34)</f>
        <v>0</v>
      </c>
      <c r="P35" s="46"/>
      <c r="Q35" s="49" t="s">
        <v>326</v>
      </c>
      <c r="R35" s="50">
        <f>SUM(R15:R34)</f>
        <v>0</v>
      </c>
      <c r="S35" s="46"/>
      <c r="T35" s="49" t="s">
        <v>326</v>
      </c>
      <c r="U35" s="50">
        <f>SUM(U15:U34)</f>
        <v>0</v>
      </c>
      <c r="V35" s="46"/>
      <c r="W35" s="49" t="s">
        <v>326</v>
      </c>
      <c r="X35" s="48">
        <f>SUM(X15:X34)</f>
        <v>0</v>
      </c>
      <c r="Y35" s="46"/>
      <c r="Z35" s="49" t="s">
        <v>326</v>
      </c>
      <c r="AA35" s="50">
        <f>SUM(AA15:AA34)</f>
        <v>0</v>
      </c>
      <c r="AB35" s="46"/>
      <c r="AC35" s="49" t="s">
        <v>326</v>
      </c>
      <c r="AD35" s="50">
        <f>SUM(AD15:AD34)</f>
        <v>0</v>
      </c>
    </row>
    <row r="36" spans="1:30" ht="14.5" customHeight="1" x14ac:dyDescent="0.35">
      <c r="A36" s="43" t="s">
        <v>313</v>
      </c>
      <c r="B36" s="77"/>
      <c r="C36" s="78"/>
      <c r="D36" s="43" t="s">
        <v>313</v>
      </c>
      <c r="E36" s="77"/>
      <c r="F36" s="78"/>
      <c r="G36" s="43" t="s">
        <v>313</v>
      </c>
      <c r="H36" s="77"/>
      <c r="I36" s="78"/>
      <c r="J36" s="43" t="s">
        <v>313</v>
      </c>
      <c r="K36" s="77"/>
      <c r="L36" s="78"/>
      <c r="M36" s="43" t="s">
        <v>313</v>
      </c>
      <c r="N36" s="77"/>
      <c r="O36" s="78"/>
      <c r="P36" s="43" t="s">
        <v>313</v>
      </c>
      <c r="Q36" s="77"/>
      <c r="R36" s="78"/>
      <c r="S36" s="43" t="s">
        <v>313</v>
      </c>
      <c r="T36" s="77"/>
      <c r="U36" s="78"/>
      <c r="V36" s="43" t="s">
        <v>313</v>
      </c>
      <c r="W36" s="77"/>
      <c r="X36" s="78"/>
      <c r="Y36" s="43" t="s">
        <v>313</v>
      </c>
      <c r="Z36" s="77"/>
      <c r="AA36" s="78"/>
      <c r="AB36" s="43" t="s">
        <v>313</v>
      </c>
      <c r="AC36" s="77"/>
      <c r="AD36" s="78"/>
    </row>
    <row r="37" spans="1:30" x14ac:dyDescent="0.35">
      <c r="B37" s="79"/>
      <c r="C37" s="80"/>
      <c r="E37" s="79"/>
      <c r="F37" s="80"/>
      <c r="G37"/>
      <c r="H37" s="79"/>
      <c r="I37" s="80"/>
      <c r="J37"/>
      <c r="K37" s="79"/>
      <c r="L37" s="80"/>
      <c r="M37"/>
      <c r="N37" s="79"/>
      <c r="O37" s="80"/>
      <c r="P37"/>
      <c r="Q37" s="79"/>
      <c r="R37" s="80"/>
      <c r="S37"/>
      <c r="T37" s="79"/>
      <c r="U37" s="80"/>
      <c r="V37"/>
      <c r="W37" s="79"/>
      <c r="X37" s="80"/>
      <c r="Y37"/>
      <c r="Z37" s="79"/>
      <c r="AA37" s="80"/>
      <c r="AB37"/>
      <c r="AC37" s="79"/>
      <c r="AD37" s="80"/>
    </row>
    <row r="38" spans="1:30" x14ac:dyDescent="0.35">
      <c r="B38" s="79"/>
      <c r="C38" s="80"/>
      <c r="E38" s="79"/>
      <c r="F38" s="80"/>
      <c r="G38"/>
      <c r="H38" s="79"/>
      <c r="I38" s="80"/>
      <c r="J38"/>
      <c r="K38" s="79"/>
      <c r="L38" s="80"/>
      <c r="M38"/>
      <c r="N38" s="79"/>
      <c r="O38" s="80"/>
      <c r="P38"/>
      <c r="Q38" s="79"/>
      <c r="R38" s="80"/>
      <c r="S38"/>
      <c r="T38" s="79"/>
      <c r="U38" s="80"/>
      <c r="V38"/>
      <c r="W38" s="79"/>
      <c r="X38" s="80"/>
      <c r="Y38"/>
      <c r="Z38" s="79"/>
      <c r="AA38" s="80"/>
      <c r="AB38"/>
      <c r="AC38" s="79"/>
      <c r="AD38" s="80"/>
    </row>
    <row r="39" spans="1:30" ht="15" thickBot="1" x14ac:dyDescent="0.4">
      <c r="A39" s="39"/>
      <c r="B39" s="81"/>
      <c r="C39" s="82"/>
      <c r="D39" s="39"/>
      <c r="E39" s="81"/>
      <c r="F39" s="82"/>
      <c r="G39" s="39"/>
      <c r="H39" s="81"/>
      <c r="I39" s="82"/>
      <c r="J39" s="39"/>
      <c r="K39" s="81"/>
      <c r="L39" s="82"/>
      <c r="M39" s="39"/>
      <c r="N39" s="81"/>
      <c r="O39" s="82"/>
      <c r="P39" s="39"/>
      <c r="Q39" s="81"/>
      <c r="R39" s="82"/>
      <c r="S39" s="39"/>
      <c r="T39" s="81"/>
      <c r="U39" s="82"/>
      <c r="V39" s="39"/>
      <c r="W39" s="81"/>
      <c r="X39" s="82"/>
      <c r="Y39" s="39"/>
      <c r="Z39" s="81"/>
      <c r="AA39" s="82"/>
      <c r="AB39" s="39"/>
      <c r="AC39" s="81"/>
      <c r="AD39" s="82"/>
    </row>
    <row r="40" spans="1:30" x14ac:dyDescent="0.35">
      <c r="A40" s="44" t="s">
        <v>312</v>
      </c>
      <c r="B40" t="s">
        <v>311</v>
      </c>
      <c r="D40" s="44" t="s">
        <v>312</v>
      </c>
      <c r="E40" t="s">
        <v>311</v>
      </c>
      <c r="G40" s="44" t="s">
        <v>312</v>
      </c>
      <c r="H40" t="s">
        <v>311</v>
      </c>
      <c r="I40"/>
      <c r="J40" s="44" t="s">
        <v>312</v>
      </c>
      <c r="K40" t="s">
        <v>311</v>
      </c>
      <c r="L40"/>
      <c r="M40" s="44" t="s">
        <v>312</v>
      </c>
      <c r="N40" t="s">
        <v>311</v>
      </c>
      <c r="O40"/>
      <c r="P40" s="44" t="s">
        <v>312</v>
      </c>
      <c r="Q40" t="s">
        <v>311</v>
      </c>
      <c r="R40"/>
      <c r="S40" s="44" t="s">
        <v>312</v>
      </c>
      <c r="T40" t="s">
        <v>311</v>
      </c>
      <c r="U40"/>
      <c r="V40" s="44" t="s">
        <v>312</v>
      </c>
      <c r="W40" t="s">
        <v>311</v>
      </c>
      <c r="X40"/>
      <c r="Y40" s="44" t="s">
        <v>312</v>
      </c>
      <c r="Z40" t="s">
        <v>311</v>
      </c>
      <c r="AA40"/>
      <c r="AB40" s="44" t="s">
        <v>312</v>
      </c>
      <c r="AC40" t="s">
        <v>311</v>
      </c>
      <c r="AD40"/>
    </row>
    <row r="41" spans="1:30" x14ac:dyDescent="0.35">
      <c r="A41" s="45" t="s">
        <v>101</v>
      </c>
      <c r="C41" s="40"/>
      <c r="D41" s="45" t="s">
        <v>101</v>
      </c>
      <c r="F41" s="40"/>
      <c r="G41" s="45" t="s">
        <v>101</v>
      </c>
      <c r="I41" s="40"/>
      <c r="J41" s="45" t="s">
        <v>101</v>
      </c>
      <c r="L41" s="40"/>
      <c r="M41" s="45" t="s">
        <v>101</v>
      </c>
      <c r="O41" s="40"/>
      <c r="P41" s="45" t="s">
        <v>101</v>
      </c>
      <c r="R41" s="40"/>
      <c r="S41" s="45" t="s">
        <v>101</v>
      </c>
      <c r="U41" s="40"/>
      <c r="V41" s="45" t="s">
        <v>101</v>
      </c>
      <c r="X41" s="40"/>
      <c r="Y41" s="45" t="s">
        <v>101</v>
      </c>
      <c r="AA41" s="40"/>
      <c r="AB41" s="45" t="s">
        <v>101</v>
      </c>
      <c r="AD41" s="40"/>
    </row>
    <row r="42" spans="1:30" x14ac:dyDescent="0.35">
      <c r="A42" s="38"/>
      <c r="C42" s="40"/>
      <c r="D42" s="38"/>
      <c r="F42" s="40"/>
      <c r="G42" s="38"/>
      <c r="I42" s="40"/>
      <c r="J42" s="38"/>
      <c r="L42" s="40"/>
      <c r="M42" s="38"/>
      <c r="O42" s="40"/>
      <c r="P42" s="38"/>
      <c r="R42" s="40"/>
      <c r="S42" s="38"/>
      <c r="U42" s="40"/>
      <c r="V42" s="38"/>
      <c r="X42" s="40"/>
      <c r="Y42" s="38"/>
      <c r="AA42" s="40"/>
      <c r="AB42" s="38"/>
      <c r="AD42" s="40"/>
    </row>
    <row r="43" spans="1:30" x14ac:dyDescent="0.35">
      <c r="A43" s="38"/>
      <c r="C43" s="40"/>
      <c r="D43" s="38"/>
      <c r="F43" s="40"/>
      <c r="G43" s="38"/>
      <c r="I43" s="40"/>
      <c r="J43" s="38"/>
      <c r="L43" s="40"/>
      <c r="M43" s="38"/>
      <c r="O43" s="40"/>
      <c r="P43" s="38"/>
      <c r="R43" s="40"/>
      <c r="S43" s="38"/>
      <c r="U43" s="40"/>
      <c r="V43" s="38"/>
      <c r="X43" s="40"/>
      <c r="Y43" s="38"/>
      <c r="AA43" s="40"/>
      <c r="AB43" s="38"/>
      <c r="AD43" s="40"/>
    </row>
    <row r="44" spans="1:30" ht="15" thickBot="1" x14ac:dyDescent="0.4">
      <c r="A44" s="39"/>
      <c r="B44" s="41"/>
      <c r="C44" s="42"/>
      <c r="D44" s="39"/>
      <c r="E44" s="41"/>
      <c r="F44" s="42"/>
      <c r="G44" s="39"/>
      <c r="H44" s="41"/>
      <c r="I44" s="42"/>
      <c r="J44" s="39"/>
      <c r="K44" s="41"/>
      <c r="L44" s="42"/>
      <c r="M44" s="39"/>
      <c r="N44" s="41"/>
      <c r="O44" s="42"/>
      <c r="P44" s="39"/>
      <c r="Q44" s="41"/>
      <c r="R44" s="42"/>
      <c r="S44" s="39"/>
      <c r="T44" s="41"/>
      <c r="U44" s="42"/>
      <c r="V44" s="39"/>
      <c r="W44" s="41"/>
      <c r="X44" s="42"/>
      <c r="Y44" s="39"/>
      <c r="Z44" s="41"/>
      <c r="AA44" s="42"/>
      <c r="AB44" s="39"/>
      <c r="AC44" s="41"/>
      <c r="AD44" s="42"/>
    </row>
  </sheetData>
  <mergeCells count="219">
    <mergeCell ref="AC36:AD39"/>
    <mergeCell ref="S34:T34"/>
    <mergeCell ref="V34:W34"/>
    <mergeCell ref="Y34:Z34"/>
    <mergeCell ref="AB34:AC34"/>
    <mergeCell ref="B36:C39"/>
    <mergeCell ref="E36:F39"/>
    <mergeCell ref="H36:I39"/>
    <mergeCell ref="K36:L39"/>
    <mergeCell ref="N36:O39"/>
    <mergeCell ref="Q36:R39"/>
    <mergeCell ref="A34:B34"/>
    <mergeCell ref="D34:E34"/>
    <mergeCell ref="G34:H34"/>
    <mergeCell ref="J34:K34"/>
    <mergeCell ref="M34:N34"/>
    <mergeCell ref="P34:Q34"/>
    <mergeCell ref="T36:U39"/>
    <mergeCell ref="W36:X39"/>
    <mergeCell ref="Z36:AA39"/>
    <mergeCell ref="AB32:AC32"/>
    <mergeCell ref="A33:B33"/>
    <mergeCell ref="D33:E33"/>
    <mergeCell ref="G33:H33"/>
    <mergeCell ref="J33:K33"/>
    <mergeCell ref="M33:N33"/>
    <mergeCell ref="P33:Q33"/>
    <mergeCell ref="S33:T33"/>
    <mergeCell ref="V33:W33"/>
    <mergeCell ref="Y33:Z33"/>
    <mergeCell ref="AB33:AC33"/>
    <mergeCell ref="A32:B32"/>
    <mergeCell ref="D32:E32"/>
    <mergeCell ref="G32:H32"/>
    <mergeCell ref="J32:K32"/>
    <mergeCell ref="M32:N32"/>
    <mergeCell ref="P32:Q32"/>
    <mergeCell ref="S32:T32"/>
    <mergeCell ref="V32:W32"/>
    <mergeCell ref="Y32:Z32"/>
    <mergeCell ref="AB30:AC30"/>
    <mergeCell ref="A31:B31"/>
    <mergeCell ref="D31:E31"/>
    <mergeCell ref="G31:H31"/>
    <mergeCell ref="J31:K31"/>
    <mergeCell ref="M31:N31"/>
    <mergeCell ref="P31:Q31"/>
    <mergeCell ref="S31:T31"/>
    <mergeCell ref="V31:W31"/>
    <mergeCell ref="Y31:Z31"/>
    <mergeCell ref="AB31:AC31"/>
    <mergeCell ref="A30:B30"/>
    <mergeCell ref="D30:E30"/>
    <mergeCell ref="G30:H30"/>
    <mergeCell ref="J30:K30"/>
    <mergeCell ref="M30:N30"/>
    <mergeCell ref="P30:Q30"/>
    <mergeCell ref="S30:T30"/>
    <mergeCell ref="V30:W30"/>
    <mergeCell ref="Y30:Z30"/>
    <mergeCell ref="AB28:AC28"/>
    <mergeCell ref="A29:B29"/>
    <mergeCell ref="D29:E29"/>
    <mergeCell ref="G29:H29"/>
    <mergeCell ref="J29:K29"/>
    <mergeCell ref="M29:N29"/>
    <mergeCell ref="P29:Q29"/>
    <mergeCell ref="S29:T29"/>
    <mergeCell ref="V29:W29"/>
    <mergeCell ref="Y29:Z29"/>
    <mergeCell ref="AB29:AC29"/>
    <mergeCell ref="A28:B28"/>
    <mergeCell ref="D28:E28"/>
    <mergeCell ref="G28:H28"/>
    <mergeCell ref="J28:K28"/>
    <mergeCell ref="M28:N28"/>
    <mergeCell ref="P28:Q28"/>
    <mergeCell ref="S28:T28"/>
    <mergeCell ref="V28:W28"/>
    <mergeCell ref="Y28:Z28"/>
    <mergeCell ref="AB26:AC26"/>
    <mergeCell ref="A27:B27"/>
    <mergeCell ref="D27:E27"/>
    <mergeCell ref="G27:H27"/>
    <mergeCell ref="J27:K27"/>
    <mergeCell ref="M27:N27"/>
    <mergeCell ref="P27:Q27"/>
    <mergeCell ref="S27:T27"/>
    <mergeCell ref="V27:W27"/>
    <mergeCell ref="Y27:Z27"/>
    <mergeCell ref="AB27:AC27"/>
    <mergeCell ref="A26:B26"/>
    <mergeCell ref="D26:E26"/>
    <mergeCell ref="G26:H26"/>
    <mergeCell ref="J26:K26"/>
    <mergeCell ref="M26:N26"/>
    <mergeCell ref="P26:Q26"/>
    <mergeCell ref="S26:T26"/>
    <mergeCell ref="V26:W26"/>
    <mergeCell ref="Y26:Z26"/>
    <mergeCell ref="AB24:AC24"/>
    <mergeCell ref="A25:B25"/>
    <mergeCell ref="D25:E25"/>
    <mergeCell ref="G25:H25"/>
    <mergeCell ref="J25:K25"/>
    <mergeCell ref="M25:N25"/>
    <mergeCell ref="P25:Q25"/>
    <mergeCell ref="S25:T25"/>
    <mergeCell ref="V25:W25"/>
    <mergeCell ref="Y25:Z25"/>
    <mergeCell ref="AB25:AC25"/>
    <mergeCell ref="A24:B24"/>
    <mergeCell ref="D24:E24"/>
    <mergeCell ref="G24:H24"/>
    <mergeCell ref="J24:K24"/>
    <mergeCell ref="M24:N24"/>
    <mergeCell ref="P24:Q24"/>
    <mergeCell ref="S24:T24"/>
    <mergeCell ref="V24:W24"/>
    <mergeCell ref="Y24:Z24"/>
    <mergeCell ref="AB22:AC22"/>
    <mergeCell ref="A23:B23"/>
    <mergeCell ref="D23:E23"/>
    <mergeCell ref="G23:H23"/>
    <mergeCell ref="J23:K23"/>
    <mergeCell ref="M23:N23"/>
    <mergeCell ref="P23:Q23"/>
    <mergeCell ref="S23:T23"/>
    <mergeCell ref="V23:W23"/>
    <mergeCell ref="Y23:Z23"/>
    <mergeCell ref="AB23:AC23"/>
    <mergeCell ref="A22:B22"/>
    <mergeCell ref="D22:E22"/>
    <mergeCell ref="G22:H22"/>
    <mergeCell ref="J22:K22"/>
    <mergeCell ref="M22:N22"/>
    <mergeCell ref="P22:Q22"/>
    <mergeCell ref="S22:T22"/>
    <mergeCell ref="V22:W22"/>
    <mergeCell ref="Y22:Z22"/>
    <mergeCell ref="AB20:AC20"/>
    <mergeCell ref="D21:E21"/>
    <mergeCell ref="G21:H21"/>
    <mergeCell ref="J21:K21"/>
    <mergeCell ref="M21:N21"/>
    <mergeCell ref="P21:Q21"/>
    <mergeCell ref="S21:T21"/>
    <mergeCell ref="V21:W21"/>
    <mergeCell ref="Y21:Z21"/>
    <mergeCell ref="AB21:AC21"/>
    <mergeCell ref="A20:B20"/>
    <mergeCell ref="D20:E20"/>
    <mergeCell ref="G20:H20"/>
    <mergeCell ref="J20:K20"/>
    <mergeCell ref="M20:N20"/>
    <mergeCell ref="P20:Q20"/>
    <mergeCell ref="S20:T20"/>
    <mergeCell ref="V20:W20"/>
    <mergeCell ref="Y20:Z20"/>
    <mergeCell ref="AB18:AC18"/>
    <mergeCell ref="A19:B19"/>
    <mergeCell ref="D19:E19"/>
    <mergeCell ref="G19:H19"/>
    <mergeCell ref="J19:K19"/>
    <mergeCell ref="M19:N19"/>
    <mergeCell ref="P19:Q19"/>
    <mergeCell ref="S19:T19"/>
    <mergeCell ref="V19:W19"/>
    <mergeCell ref="Y19:Z19"/>
    <mergeCell ref="AB19:AC19"/>
    <mergeCell ref="A18:B18"/>
    <mergeCell ref="D18:E18"/>
    <mergeCell ref="G18:H18"/>
    <mergeCell ref="J18:K18"/>
    <mergeCell ref="M18:N18"/>
    <mergeCell ref="P18:Q18"/>
    <mergeCell ref="S18:T18"/>
    <mergeCell ref="V18:W18"/>
    <mergeCell ref="Y18:Z18"/>
    <mergeCell ref="AB16:AC16"/>
    <mergeCell ref="A17:B17"/>
    <mergeCell ref="D17:E17"/>
    <mergeCell ref="G17:H17"/>
    <mergeCell ref="J17:K17"/>
    <mergeCell ref="M17:N17"/>
    <mergeCell ref="P17:Q17"/>
    <mergeCell ref="S17:T17"/>
    <mergeCell ref="V17:W17"/>
    <mergeCell ref="Y17:Z17"/>
    <mergeCell ref="AB17:AC17"/>
    <mergeCell ref="A16:B16"/>
    <mergeCell ref="D16:E16"/>
    <mergeCell ref="G16:H16"/>
    <mergeCell ref="J16:K16"/>
    <mergeCell ref="M16:N16"/>
    <mergeCell ref="P16:Q16"/>
    <mergeCell ref="S16:T16"/>
    <mergeCell ref="V16:W16"/>
    <mergeCell ref="Y16:Z16"/>
    <mergeCell ref="T1:U1"/>
    <mergeCell ref="W1:X1"/>
    <mergeCell ref="Z1:AA1"/>
    <mergeCell ref="AC1:AD1"/>
    <mergeCell ref="A15:B15"/>
    <mergeCell ref="D15:E15"/>
    <mergeCell ref="G15:H15"/>
    <mergeCell ref="J15:K15"/>
    <mergeCell ref="M15:N15"/>
    <mergeCell ref="P15:Q15"/>
    <mergeCell ref="B1:C1"/>
    <mergeCell ref="E1:F1"/>
    <mergeCell ref="H1:I1"/>
    <mergeCell ref="K1:L1"/>
    <mergeCell ref="N1:O1"/>
    <mergeCell ref="Q1:R1"/>
    <mergeCell ref="S15:T15"/>
    <mergeCell ref="V15:W15"/>
    <mergeCell ref="Y15:Z15"/>
    <mergeCell ref="AB15:AC15"/>
  </mergeCells>
  <conditionalFormatting sqref="C15:C34">
    <cfRule type="containsBlanks" dxfId="24" priority="10">
      <formula>LEN(TRIM(C15))=0</formula>
    </cfRule>
  </conditionalFormatting>
  <conditionalFormatting sqref="F15:F34">
    <cfRule type="containsBlanks" dxfId="23" priority="9">
      <formula>LEN(TRIM(F15))=0</formula>
    </cfRule>
  </conditionalFormatting>
  <conditionalFormatting sqref="I15:I34">
    <cfRule type="containsBlanks" dxfId="22" priority="8">
      <formula>LEN(TRIM(I15))=0</formula>
    </cfRule>
  </conditionalFormatting>
  <conditionalFormatting sqref="L15:L34">
    <cfRule type="containsBlanks" dxfId="21" priority="7">
      <formula>LEN(TRIM(L15))=0</formula>
    </cfRule>
  </conditionalFormatting>
  <conditionalFormatting sqref="O15:O34">
    <cfRule type="containsBlanks" dxfId="20" priority="6">
      <formula>LEN(TRIM(O15))=0</formula>
    </cfRule>
  </conditionalFormatting>
  <conditionalFormatting sqref="R15:R34">
    <cfRule type="containsBlanks" dxfId="19" priority="5">
      <formula>LEN(TRIM(R15))=0</formula>
    </cfRule>
  </conditionalFormatting>
  <conditionalFormatting sqref="U15:U34">
    <cfRule type="containsBlanks" dxfId="18" priority="4">
      <formula>LEN(TRIM(U15))=0</formula>
    </cfRule>
  </conditionalFormatting>
  <conditionalFormatting sqref="X15:X34">
    <cfRule type="containsBlanks" dxfId="17" priority="3">
      <formula>LEN(TRIM(X15))=0</formula>
    </cfRule>
  </conditionalFormatting>
  <conditionalFormatting sqref="AA15:AA34">
    <cfRule type="containsBlanks" dxfId="16" priority="2">
      <formula>LEN(TRIM(AA15))=0</formula>
    </cfRule>
  </conditionalFormatting>
  <conditionalFormatting sqref="AD15:AD34">
    <cfRule type="containsBlanks" dxfId="15" priority="1">
      <formula>LEN(TRIM(AD15))=0</formula>
    </cfRule>
  </conditionalFormatting>
  <dataValidations count="1">
    <dataValidation type="list" allowBlank="1" showInputMessage="1" showErrorMessage="1" sqref="Y15:Y34 D15:D34 AB15:AB34 J15:J34 G15:G34 M15:M34 P15:P34 S15:S34 V15:V34 A15:A34" xr:uid="{A30F2E9B-BAD0-48C2-8D17-849621659C18}">
      <formula1>Drop_Down_Name</formula1>
    </dataValidation>
  </dataValidations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8C5899-658E-4444-ABE8-020067D530A4}">
          <x14:formula1>
            <xm:f>'Camera Specs'!$A:$A</xm:f>
          </x14:formula1>
          <xm:sqref>C9 AA9 F9 I9 L9 O9 R9 U9 X9 AD9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4F61-7D17-4474-9686-AD1E4E60698F}">
  <dimension ref="A1:AV33"/>
  <sheetViews>
    <sheetView zoomScaleNormal="100" workbookViewId="0">
      <pane xSplit="33980" topLeftCell="AZ1"/>
      <selection activeCell="AS46" sqref="AS46"/>
      <selection pane="topRight" activeCell="AZ32" sqref="AZ32"/>
    </sheetView>
  </sheetViews>
  <sheetFormatPr defaultRowHeight="14.5" x14ac:dyDescent="0.35"/>
  <cols>
    <col min="1" max="1" width="34.08984375" customWidth="1"/>
    <col min="2" max="2" width="39.6328125" customWidth="1"/>
    <col min="3" max="3" width="15" customWidth="1"/>
    <col min="4" max="4" width="32" customWidth="1"/>
    <col min="5" max="5" width="36.453125" customWidth="1"/>
    <col min="7" max="7" width="32" style="7" customWidth="1"/>
    <col min="8" max="8" width="45.54296875" customWidth="1"/>
    <col min="9" max="9" width="8.90625" style="8"/>
    <col min="10" max="10" width="32" style="7" customWidth="1"/>
    <col min="11" max="11" width="45.54296875" customWidth="1"/>
    <col min="12" max="12" width="8.90625" style="8"/>
    <col min="13" max="13" width="32" style="7" customWidth="1"/>
    <col min="14" max="14" width="45.54296875" customWidth="1"/>
    <col min="15" max="15" width="8.90625" style="8"/>
    <col min="16" max="16" width="32" style="7" customWidth="1"/>
    <col min="17" max="17" width="45.54296875" customWidth="1"/>
    <col min="18" max="18" width="8.90625" style="8"/>
    <col min="19" max="19" width="32" style="7" customWidth="1"/>
    <col min="20" max="20" width="45.54296875" customWidth="1"/>
    <col min="21" max="21" width="8.6328125" style="8"/>
    <col min="22" max="22" width="32" style="7" customWidth="1"/>
    <col min="23" max="23" width="45.54296875" customWidth="1"/>
    <col min="24" max="24" width="8.6328125" style="8"/>
    <col min="25" max="25" width="32" style="7" customWidth="1"/>
    <col min="26" max="26" width="45.54296875" customWidth="1"/>
    <col min="27" max="27" width="8.6328125" style="8"/>
    <col min="28" max="28" width="32" style="7" customWidth="1"/>
    <col min="29" max="29" width="45.54296875" customWidth="1"/>
    <col min="30" max="30" width="8.6328125" style="8"/>
    <col min="31" max="31" width="32" style="7" customWidth="1"/>
    <col min="32" max="32" width="45.54296875" customWidth="1"/>
    <col min="33" max="33" width="8.6328125" style="8"/>
    <col min="34" max="34" width="32" style="7" customWidth="1"/>
    <col min="35" max="35" width="49.90625" customWidth="1"/>
    <col min="36" max="36" width="10.36328125" style="8" customWidth="1"/>
    <col min="37" max="37" width="41.26953125" customWidth="1"/>
    <col min="38" max="38" width="43.08984375" customWidth="1"/>
    <col min="40" max="40" width="34.453125" customWidth="1"/>
    <col min="41" max="41" width="47.453125" customWidth="1"/>
    <col min="42" max="42" width="16.6328125" customWidth="1"/>
    <col min="43" max="43" width="33" customWidth="1"/>
    <col min="44" max="44" width="44.08984375" customWidth="1"/>
    <col min="46" max="46" width="39.54296875" customWidth="1"/>
    <col min="47" max="47" width="40.7265625" customWidth="1"/>
  </cols>
  <sheetData>
    <row r="1" spans="1:48" s="1" customFormat="1" x14ac:dyDescent="0.35">
      <c r="A1" s="24" t="s">
        <v>0</v>
      </c>
      <c r="B1" s="95" t="s">
        <v>1</v>
      </c>
      <c r="C1" s="96"/>
      <c r="D1" s="24" t="s">
        <v>0</v>
      </c>
      <c r="E1" s="95" t="s">
        <v>2</v>
      </c>
      <c r="F1" s="96"/>
      <c r="G1" s="25" t="s">
        <v>0</v>
      </c>
      <c r="H1" s="87" t="s">
        <v>3</v>
      </c>
      <c r="I1" s="88"/>
      <c r="J1" s="25" t="s">
        <v>0</v>
      </c>
      <c r="K1" s="87" t="s">
        <v>4</v>
      </c>
      <c r="L1" s="88"/>
      <c r="M1" s="25" t="s">
        <v>0</v>
      </c>
      <c r="N1" s="87" t="s">
        <v>5</v>
      </c>
      <c r="O1" s="88"/>
      <c r="P1" s="27" t="s">
        <v>0</v>
      </c>
      <c r="Q1" s="74" t="s">
        <v>6</v>
      </c>
      <c r="R1" s="107"/>
      <c r="S1" s="27" t="s">
        <v>0</v>
      </c>
      <c r="T1" s="74" t="s">
        <v>7</v>
      </c>
      <c r="U1" s="107"/>
      <c r="V1" s="27" t="s">
        <v>0</v>
      </c>
      <c r="W1" s="74" t="s">
        <v>8</v>
      </c>
      <c r="X1" s="107"/>
      <c r="Y1" s="27" t="s">
        <v>0</v>
      </c>
      <c r="Z1" s="74" t="s">
        <v>9</v>
      </c>
      <c r="AA1" s="107"/>
      <c r="AB1" s="27" t="s">
        <v>0</v>
      </c>
      <c r="AC1" s="74" t="s">
        <v>9</v>
      </c>
      <c r="AD1" s="107"/>
      <c r="AE1" s="27" t="s">
        <v>0</v>
      </c>
      <c r="AF1" s="74" t="s">
        <v>10</v>
      </c>
      <c r="AG1" s="107"/>
      <c r="AH1" s="27" t="s">
        <v>0</v>
      </c>
      <c r="AI1" s="74" t="s">
        <v>11</v>
      </c>
      <c r="AJ1" s="107"/>
      <c r="AK1" s="27" t="s">
        <v>0</v>
      </c>
      <c r="AL1" s="74" t="s">
        <v>12</v>
      </c>
      <c r="AM1" s="107"/>
      <c r="AN1" s="27" t="s">
        <v>0</v>
      </c>
      <c r="AO1" s="74" t="s">
        <v>13</v>
      </c>
      <c r="AP1" s="107"/>
      <c r="AQ1" s="27" t="s">
        <v>0</v>
      </c>
      <c r="AR1" s="74" t="s">
        <v>302</v>
      </c>
      <c r="AS1" s="107"/>
      <c r="AT1" s="27" t="s">
        <v>0</v>
      </c>
      <c r="AU1" s="74" t="s">
        <v>309</v>
      </c>
      <c r="AV1" s="107"/>
    </row>
    <row r="2" spans="1:48" ht="15.5" x14ac:dyDescent="0.35">
      <c r="A2" s="15" t="s">
        <v>14</v>
      </c>
      <c r="B2" s="16" t="s">
        <v>15</v>
      </c>
      <c r="C2" s="17"/>
      <c r="D2" s="15" t="s">
        <v>14</v>
      </c>
      <c r="E2" s="16" t="s">
        <v>16</v>
      </c>
      <c r="F2" s="16"/>
      <c r="G2" s="15" t="s">
        <v>14</v>
      </c>
      <c r="H2" s="16" t="s">
        <v>16</v>
      </c>
      <c r="I2" s="17"/>
      <c r="J2" s="15" t="s">
        <v>14</v>
      </c>
      <c r="K2" s="16" t="s">
        <v>16</v>
      </c>
      <c r="L2" s="17"/>
      <c r="M2" s="15" t="s">
        <v>14</v>
      </c>
      <c r="N2" s="16" t="s">
        <v>16</v>
      </c>
      <c r="O2" s="17"/>
      <c r="P2" s="15" t="s">
        <v>14</v>
      </c>
      <c r="Q2" s="16" t="s">
        <v>17</v>
      </c>
      <c r="R2" s="17"/>
      <c r="S2" s="15" t="s">
        <v>14</v>
      </c>
      <c r="T2" s="16" t="s">
        <v>18</v>
      </c>
      <c r="U2" s="17"/>
      <c r="V2" s="15" t="s">
        <v>14</v>
      </c>
      <c r="W2" s="16" t="s">
        <v>19</v>
      </c>
      <c r="X2" s="17"/>
      <c r="Y2" s="15" t="s">
        <v>14</v>
      </c>
      <c r="Z2" s="16" t="s">
        <v>20</v>
      </c>
      <c r="AA2" s="17"/>
      <c r="AB2" s="15" t="s">
        <v>14</v>
      </c>
      <c r="AC2" s="16" t="s">
        <v>20</v>
      </c>
      <c r="AD2" s="17"/>
      <c r="AE2" s="15" t="s">
        <v>14</v>
      </c>
      <c r="AF2" s="16" t="s">
        <v>21</v>
      </c>
      <c r="AG2" s="17"/>
      <c r="AH2" s="15" t="s">
        <v>14</v>
      </c>
      <c r="AI2" s="16" t="s">
        <v>22</v>
      </c>
      <c r="AJ2" s="17"/>
      <c r="AK2" s="15" t="s">
        <v>14</v>
      </c>
      <c r="AL2" s="16" t="s">
        <v>23</v>
      </c>
      <c r="AM2" s="17"/>
      <c r="AN2" s="15" t="s">
        <v>14</v>
      </c>
      <c r="AO2" s="16"/>
      <c r="AP2" s="17"/>
      <c r="AQ2" s="15" t="s">
        <v>14</v>
      </c>
      <c r="AR2" s="16"/>
      <c r="AS2" s="17"/>
      <c r="AT2" s="15" t="s">
        <v>14</v>
      </c>
      <c r="AU2" s="16"/>
      <c r="AV2" s="17"/>
    </row>
    <row r="3" spans="1:48" ht="15.5" x14ac:dyDescent="0.35">
      <c r="A3" s="15" t="s">
        <v>24</v>
      </c>
      <c r="B3" s="16" t="s">
        <v>25</v>
      </c>
      <c r="C3" s="17"/>
      <c r="D3" s="15" t="s">
        <v>24</v>
      </c>
      <c r="E3" s="16" t="s">
        <v>25</v>
      </c>
      <c r="F3" s="16"/>
      <c r="G3" s="15" t="s">
        <v>24</v>
      </c>
      <c r="H3" s="16" t="s">
        <v>26</v>
      </c>
      <c r="I3" s="17"/>
      <c r="J3" s="15" t="s">
        <v>24</v>
      </c>
      <c r="K3" s="16" t="s">
        <v>26</v>
      </c>
      <c r="L3" s="17"/>
      <c r="M3" s="15" t="s">
        <v>24</v>
      </c>
      <c r="N3" s="16" t="s">
        <v>26</v>
      </c>
      <c r="O3" s="17"/>
      <c r="P3" s="15" t="s">
        <v>24</v>
      </c>
      <c r="Q3" s="16" t="s">
        <v>26</v>
      </c>
      <c r="R3" s="17"/>
      <c r="S3" s="15" t="s">
        <v>24</v>
      </c>
      <c r="T3" s="16" t="s">
        <v>27</v>
      </c>
      <c r="U3" s="17"/>
      <c r="V3" s="15" t="s">
        <v>24</v>
      </c>
      <c r="W3" s="16" t="s">
        <v>27</v>
      </c>
      <c r="X3" s="17"/>
      <c r="Y3" s="15" t="s">
        <v>24</v>
      </c>
      <c r="Z3" s="16" t="s">
        <v>27</v>
      </c>
      <c r="AA3" s="17"/>
      <c r="AB3" s="15" t="s">
        <v>24</v>
      </c>
      <c r="AC3" s="16" t="s">
        <v>27</v>
      </c>
      <c r="AD3" s="17"/>
      <c r="AE3" s="15" t="s">
        <v>24</v>
      </c>
      <c r="AF3" s="16" t="s">
        <v>27</v>
      </c>
      <c r="AG3" s="17"/>
      <c r="AH3" s="15" t="s">
        <v>24</v>
      </c>
      <c r="AI3" s="16" t="s">
        <v>28</v>
      </c>
      <c r="AJ3" s="17"/>
      <c r="AK3" s="15" t="s">
        <v>24</v>
      </c>
      <c r="AL3" s="16" t="s">
        <v>27</v>
      </c>
      <c r="AM3" s="17"/>
      <c r="AN3" s="15" t="s">
        <v>24</v>
      </c>
      <c r="AO3" s="16" t="s">
        <v>27</v>
      </c>
      <c r="AP3" s="17"/>
      <c r="AQ3" s="15" t="s">
        <v>24</v>
      </c>
      <c r="AR3" s="16" t="s">
        <v>27</v>
      </c>
      <c r="AS3" s="17"/>
      <c r="AT3" s="15" t="s">
        <v>24</v>
      </c>
      <c r="AU3" s="16" t="s">
        <v>27</v>
      </c>
      <c r="AV3" s="17"/>
    </row>
    <row r="4" spans="1:48" ht="15.5" x14ac:dyDescent="0.35">
      <c r="A4" s="15" t="s">
        <v>29</v>
      </c>
      <c r="B4" s="23">
        <v>2350</v>
      </c>
      <c r="C4" s="17"/>
      <c r="D4" s="15" t="s">
        <v>29</v>
      </c>
      <c r="E4" s="23">
        <v>2350</v>
      </c>
      <c r="F4" s="16"/>
      <c r="G4" s="15" t="s">
        <v>29</v>
      </c>
      <c r="H4" s="23" t="s">
        <v>30</v>
      </c>
      <c r="I4" s="17"/>
      <c r="J4" s="15" t="s">
        <v>29</v>
      </c>
      <c r="K4" s="23" t="s">
        <v>30</v>
      </c>
      <c r="L4" s="17"/>
      <c r="M4" s="15" t="s">
        <v>29</v>
      </c>
      <c r="N4" s="23" t="s">
        <v>30</v>
      </c>
      <c r="O4" s="17"/>
      <c r="P4" s="15" t="s">
        <v>31</v>
      </c>
      <c r="Q4" s="23" t="s">
        <v>32</v>
      </c>
      <c r="R4" s="17"/>
      <c r="S4" s="15" t="s">
        <v>31</v>
      </c>
      <c r="T4" s="23" t="s">
        <v>33</v>
      </c>
      <c r="U4" s="17"/>
      <c r="V4" s="15" t="s">
        <v>31</v>
      </c>
      <c r="W4" s="23" t="s">
        <v>34</v>
      </c>
      <c r="X4" s="17"/>
      <c r="Y4" s="15" t="s">
        <v>31</v>
      </c>
      <c r="Z4" s="23" t="s">
        <v>35</v>
      </c>
      <c r="AA4" s="17"/>
      <c r="AB4" s="15" t="s">
        <v>31</v>
      </c>
      <c r="AC4" s="23" t="s">
        <v>35</v>
      </c>
      <c r="AD4" s="17"/>
      <c r="AE4" s="15" t="s">
        <v>31</v>
      </c>
      <c r="AF4" s="23" t="s">
        <v>36</v>
      </c>
      <c r="AG4" s="17"/>
      <c r="AH4" s="15" t="s">
        <v>31</v>
      </c>
      <c r="AI4" s="23" t="s">
        <v>27</v>
      </c>
      <c r="AJ4" s="17"/>
      <c r="AK4" s="15" t="s">
        <v>31</v>
      </c>
      <c r="AL4" s="23" t="s">
        <v>33</v>
      </c>
      <c r="AM4" s="17"/>
      <c r="AN4" s="15" t="s">
        <v>31</v>
      </c>
      <c r="AO4" s="23" t="s">
        <v>37</v>
      </c>
      <c r="AP4" s="17"/>
      <c r="AQ4" s="15" t="s">
        <v>31</v>
      </c>
      <c r="AR4" s="23" t="s">
        <v>308</v>
      </c>
      <c r="AS4" s="17"/>
      <c r="AT4" s="15" t="s">
        <v>31</v>
      </c>
      <c r="AU4" s="23" t="s">
        <v>308</v>
      </c>
      <c r="AV4" s="17"/>
    </row>
    <row r="5" spans="1:48" ht="15.5" x14ac:dyDescent="0.35">
      <c r="A5" s="15" t="s">
        <v>38</v>
      </c>
      <c r="B5" s="23">
        <v>0.33</v>
      </c>
      <c r="C5" s="30" t="s">
        <v>39</v>
      </c>
      <c r="D5" s="15" t="s">
        <v>38</v>
      </c>
      <c r="E5" s="23">
        <v>0.33</v>
      </c>
      <c r="F5" s="30" t="s">
        <v>39</v>
      </c>
      <c r="G5" s="15" t="s">
        <v>38</v>
      </c>
      <c r="H5" s="23">
        <v>0.28000000000000003</v>
      </c>
      <c r="I5" s="30" t="s">
        <v>39</v>
      </c>
      <c r="J5" s="15" t="s">
        <v>38</v>
      </c>
      <c r="K5" s="23" t="s">
        <v>40</v>
      </c>
      <c r="L5" s="30" t="s">
        <v>39</v>
      </c>
      <c r="M5" s="15" t="s">
        <v>38</v>
      </c>
      <c r="N5" s="23">
        <v>0.28000000000000003</v>
      </c>
      <c r="O5" s="30" t="s">
        <v>39</v>
      </c>
      <c r="P5" s="15" t="s">
        <v>38</v>
      </c>
      <c r="Q5" s="23">
        <v>0.78</v>
      </c>
      <c r="R5" s="30" t="s">
        <v>39</v>
      </c>
      <c r="S5" s="15" t="s">
        <v>38</v>
      </c>
      <c r="T5" s="23">
        <v>0.78</v>
      </c>
      <c r="U5" s="30" t="s">
        <v>39</v>
      </c>
      <c r="V5" s="15" t="s">
        <v>38</v>
      </c>
      <c r="W5" s="23" t="s">
        <v>41</v>
      </c>
      <c r="X5" s="30" t="s">
        <v>42</v>
      </c>
      <c r="Y5" s="15" t="s">
        <v>38</v>
      </c>
      <c r="Z5" s="23" t="s">
        <v>43</v>
      </c>
      <c r="AA5" s="30" t="s">
        <v>42</v>
      </c>
      <c r="AB5" s="15" t="s">
        <v>38</v>
      </c>
      <c r="AC5" s="23" t="s">
        <v>43</v>
      </c>
      <c r="AD5" s="30" t="s">
        <v>42</v>
      </c>
      <c r="AE5" s="15" t="s">
        <v>38</v>
      </c>
      <c r="AF5" s="23" t="s">
        <v>43</v>
      </c>
      <c r="AG5" s="30" t="s">
        <v>42</v>
      </c>
      <c r="AH5" s="15" t="s">
        <v>38</v>
      </c>
      <c r="AI5" s="23"/>
      <c r="AJ5" s="30"/>
      <c r="AK5" s="15" t="s">
        <v>38</v>
      </c>
      <c r="AL5" s="23">
        <v>0.78</v>
      </c>
      <c r="AM5" s="30" t="s">
        <v>39</v>
      </c>
      <c r="AN5" s="15" t="s">
        <v>38</v>
      </c>
      <c r="AO5" s="23">
        <v>1.72</v>
      </c>
      <c r="AP5" s="30" t="s">
        <v>39</v>
      </c>
      <c r="AQ5" s="15" t="s">
        <v>38</v>
      </c>
      <c r="AR5" s="23">
        <v>1.72</v>
      </c>
      <c r="AS5" s="30" t="s">
        <v>39</v>
      </c>
      <c r="AT5" s="15" t="s">
        <v>38</v>
      </c>
      <c r="AU5" s="23">
        <v>1.29</v>
      </c>
      <c r="AV5" s="30" t="s">
        <v>39</v>
      </c>
    </row>
    <row r="6" spans="1:48" ht="15.5" x14ac:dyDescent="0.35">
      <c r="A6" s="15" t="s">
        <v>44</v>
      </c>
      <c r="B6" s="18">
        <v>146.05000000000001</v>
      </c>
      <c r="C6" s="17"/>
      <c r="D6" s="15" t="s">
        <v>44</v>
      </c>
      <c r="E6" s="18">
        <v>146.05000000000001</v>
      </c>
      <c r="F6" s="16"/>
      <c r="G6" s="15" t="s">
        <v>44</v>
      </c>
      <c r="H6" s="18">
        <v>146.05000000000001</v>
      </c>
      <c r="I6" s="17"/>
      <c r="J6" s="15" t="s">
        <v>44</v>
      </c>
      <c r="K6" s="18">
        <v>146.05000000000001</v>
      </c>
      <c r="L6" s="17"/>
      <c r="M6" s="15" t="s">
        <v>44</v>
      </c>
      <c r="N6" s="18">
        <v>146.05000000000001</v>
      </c>
      <c r="O6" s="17"/>
      <c r="P6" s="15" t="s">
        <v>44</v>
      </c>
      <c r="Q6" s="18">
        <v>92.5</v>
      </c>
      <c r="R6" s="17"/>
      <c r="S6" s="15" t="s">
        <v>44</v>
      </c>
      <c r="T6" s="18">
        <v>55</v>
      </c>
      <c r="U6" s="17"/>
      <c r="V6" s="15" t="s">
        <v>44</v>
      </c>
      <c r="W6" s="18">
        <v>146.05000000000001</v>
      </c>
      <c r="X6" s="17"/>
      <c r="Y6" s="15" t="s">
        <v>44</v>
      </c>
      <c r="Z6" s="18">
        <v>146.05000000000001</v>
      </c>
      <c r="AA6" s="17"/>
      <c r="AB6" s="15" t="s">
        <v>44</v>
      </c>
      <c r="AC6" s="18">
        <v>146.05000000000001</v>
      </c>
      <c r="AD6" s="17"/>
      <c r="AE6" s="15" t="s">
        <v>44</v>
      </c>
      <c r="AF6" s="18">
        <v>146.05000000000001</v>
      </c>
      <c r="AG6" s="17"/>
      <c r="AH6" s="15" t="s">
        <v>44</v>
      </c>
      <c r="AI6" s="18">
        <v>146.05000000000001</v>
      </c>
      <c r="AJ6" s="17"/>
      <c r="AK6" s="15" t="s">
        <v>44</v>
      </c>
      <c r="AL6" s="18">
        <v>55</v>
      </c>
      <c r="AM6" s="17"/>
      <c r="AN6" s="15" t="s">
        <v>44</v>
      </c>
      <c r="AO6" s="18">
        <v>55</v>
      </c>
      <c r="AP6" s="17"/>
      <c r="AQ6" s="15" t="s">
        <v>44</v>
      </c>
      <c r="AR6" s="18">
        <v>55</v>
      </c>
      <c r="AS6" s="17"/>
      <c r="AT6" s="15" t="s">
        <v>44</v>
      </c>
      <c r="AU6" s="18">
        <v>55</v>
      </c>
      <c r="AV6" s="17"/>
    </row>
    <row r="7" spans="1:48" ht="15.5" x14ac:dyDescent="0.35">
      <c r="A7" s="15" t="s">
        <v>45</v>
      </c>
      <c r="B7" s="18">
        <v>1.3</v>
      </c>
      <c r="C7" s="17"/>
      <c r="D7" s="15" t="s">
        <v>45</v>
      </c>
      <c r="E7" s="18">
        <v>1.3</v>
      </c>
      <c r="F7" s="16"/>
      <c r="G7" s="15" t="s">
        <v>45</v>
      </c>
      <c r="H7" s="18">
        <v>1.3</v>
      </c>
      <c r="I7" s="17"/>
      <c r="J7" s="15" t="s">
        <v>45</v>
      </c>
      <c r="K7" s="18">
        <v>1.3</v>
      </c>
      <c r="L7" s="17"/>
      <c r="M7" s="15" t="s">
        <v>45</v>
      </c>
      <c r="N7" s="18">
        <v>1.3</v>
      </c>
      <c r="O7" s="17"/>
      <c r="P7" s="15" t="s">
        <v>45</v>
      </c>
      <c r="Q7" s="18">
        <v>1.3</v>
      </c>
      <c r="R7" s="17"/>
      <c r="S7" s="15" t="s">
        <v>45</v>
      </c>
      <c r="T7" s="18">
        <v>1.3</v>
      </c>
      <c r="U7" s="17"/>
      <c r="V7" s="15" t="s">
        <v>45</v>
      </c>
      <c r="W7" s="18">
        <v>1.3</v>
      </c>
      <c r="X7" s="17"/>
      <c r="Y7" s="15" t="s">
        <v>45</v>
      </c>
      <c r="Z7" s="18">
        <v>1.3</v>
      </c>
      <c r="AA7" s="17"/>
      <c r="AB7" s="15" t="s">
        <v>45</v>
      </c>
      <c r="AC7" s="18">
        <v>1.3</v>
      </c>
      <c r="AD7" s="17"/>
      <c r="AE7" s="15" t="s">
        <v>45</v>
      </c>
      <c r="AF7" s="18">
        <v>0</v>
      </c>
      <c r="AG7" s="17"/>
      <c r="AH7" s="15" t="s">
        <v>45</v>
      </c>
      <c r="AI7" s="18">
        <v>1.5</v>
      </c>
      <c r="AJ7" s="17"/>
      <c r="AK7" s="15" t="s">
        <v>45</v>
      </c>
      <c r="AL7" s="18">
        <v>0</v>
      </c>
      <c r="AM7" s="17"/>
      <c r="AN7" s="15" t="s">
        <v>45</v>
      </c>
      <c r="AO7" s="18">
        <v>0</v>
      </c>
      <c r="AP7" s="17"/>
      <c r="AQ7" s="15" t="s">
        <v>45</v>
      </c>
      <c r="AR7" s="18">
        <v>1</v>
      </c>
      <c r="AS7" s="17"/>
      <c r="AT7" s="15" t="s">
        <v>45</v>
      </c>
      <c r="AU7" s="18">
        <v>1</v>
      </c>
      <c r="AV7" s="17"/>
    </row>
    <row r="8" spans="1:48" ht="15.5" x14ac:dyDescent="0.35">
      <c r="A8" s="15" t="s">
        <v>46</v>
      </c>
      <c r="B8" s="19">
        <f>B6+B7-C26</f>
        <v>-1.4499999999999886</v>
      </c>
      <c r="C8" s="35" t="s">
        <v>47</v>
      </c>
      <c r="D8" s="15" t="s">
        <v>46</v>
      </c>
      <c r="E8" s="19">
        <f>E6+E7-F26</f>
        <v>-16.449999999999989</v>
      </c>
      <c r="F8" s="35" t="s">
        <v>47</v>
      </c>
      <c r="G8" s="15" t="s">
        <v>46</v>
      </c>
      <c r="H8" s="19">
        <f>H6+H7-I26</f>
        <v>-5.7699999999999818</v>
      </c>
      <c r="I8" s="35" t="s">
        <v>47</v>
      </c>
      <c r="J8" s="15" t="s">
        <v>46</v>
      </c>
      <c r="K8" s="19">
        <f>K6+K7-L26</f>
        <v>5.0000000000011369E-2</v>
      </c>
      <c r="L8" s="35" t="s">
        <v>47</v>
      </c>
      <c r="M8" s="15" t="s">
        <v>46</v>
      </c>
      <c r="N8" s="19">
        <f>N6+N7-O26</f>
        <v>-0.44999999999998863</v>
      </c>
      <c r="O8" s="35" t="s">
        <v>47</v>
      </c>
      <c r="P8" s="15" t="s">
        <v>46</v>
      </c>
      <c r="Q8" s="19">
        <f>Q6+Q7-R26</f>
        <v>0</v>
      </c>
      <c r="R8" s="17"/>
      <c r="S8" s="15" t="s">
        <v>46</v>
      </c>
      <c r="T8" s="19">
        <f>T6+T7-U26</f>
        <v>-0.70000000000000284</v>
      </c>
      <c r="U8" s="17"/>
      <c r="V8" s="15" t="s">
        <v>46</v>
      </c>
      <c r="W8" s="19">
        <f>W6+W7-X26</f>
        <v>-26.949999999999989</v>
      </c>
      <c r="X8" s="17"/>
      <c r="Y8" s="15" t="s">
        <v>46</v>
      </c>
      <c r="Z8" s="19">
        <f>Z6+Z7-AA26</f>
        <v>25.050000000000026</v>
      </c>
      <c r="AA8" s="17"/>
      <c r="AB8" s="15" t="s">
        <v>46</v>
      </c>
      <c r="AC8" s="19">
        <f>AC6+AC7-AD26</f>
        <v>118.85000000000002</v>
      </c>
      <c r="AD8" s="17"/>
      <c r="AE8" s="15" t="s">
        <v>46</v>
      </c>
      <c r="AF8" s="19">
        <f>AF6+AF7-AG26</f>
        <v>0.25</v>
      </c>
      <c r="AG8" s="17"/>
      <c r="AH8" s="15" t="s">
        <v>46</v>
      </c>
      <c r="AI8" s="19">
        <f>AI6+AI7-AJ26</f>
        <v>-1.25</v>
      </c>
      <c r="AJ8" s="17"/>
      <c r="AK8" s="15" t="s">
        <v>46</v>
      </c>
      <c r="AL8" s="19">
        <f>AL6+AL7-AM26</f>
        <v>0</v>
      </c>
      <c r="AM8" s="17"/>
      <c r="AN8" s="15" t="s">
        <v>46</v>
      </c>
      <c r="AO8" s="19">
        <f>AO6+AO7-AP26</f>
        <v>0.5</v>
      </c>
      <c r="AP8" s="17"/>
      <c r="AQ8" s="15" t="s">
        <v>46</v>
      </c>
      <c r="AR8" s="19">
        <f>AR6+AR7-AS26</f>
        <v>6</v>
      </c>
      <c r="AS8" s="17"/>
      <c r="AT8" s="15" t="s">
        <v>46</v>
      </c>
      <c r="AU8" s="19">
        <f>AU6+AU7-AV26</f>
        <v>3.5</v>
      </c>
      <c r="AV8" s="17"/>
    </row>
    <row r="9" spans="1:48" x14ac:dyDescent="0.35">
      <c r="A9" s="4" t="s">
        <v>48</v>
      </c>
      <c r="B9" s="5"/>
      <c r="C9" s="6" t="s">
        <v>49</v>
      </c>
      <c r="D9" s="4" t="s">
        <v>48</v>
      </c>
      <c r="E9" s="5"/>
      <c r="F9" s="6" t="s">
        <v>49</v>
      </c>
      <c r="G9" s="4" t="s">
        <v>48</v>
      </c>
      <c r="H9" s="5"/>
      <c r="I9" s="6" t="s">
        <v>49</v>
      </c>
      <c r="J9" s="4" t="s">
        <v>48</v>
      </c>
      <c r="K9" s="5"/>
      <c r="L9" s="6" t="s">
        <v>49</v>
      </c>
      <c r="M9" s="4" t="s">
        <v>48</v>
      </c>
      <c r="N9" s="5"/>
      <c r="O9" s="6" t="s">
        <v>49</v>
      </c>
      <c r="P9" s="4" t="s">
        <v>48</v>
      </c>
      <c r="Q9" s="5"/>
      <c r="R9" s="6" t="s">
        <v>50</v>
      </c>
      <c r="S9" s="4" t="s">
        <v>48</v>
      </c>
      <c r="T9" s="5"/>
      <c r="U9" s="6" t="s">
        <v>50</v>
      </c>
      <c r="V9" s="4" t="s">
        <v>48</v>
      </c>
      <c r="W9" s="5"/>
      <c r="X9" s="6" t="s">
        <v>50</v>
      </c>
      <c r="Y9" s="4" t="s">
        <v>48</v>
      </c>
      <c r="Z9" s="5"/>
      <c r="AA9" s="6" t="s">
        <v>50</v>
      </c>
      <c r="AB9" s="4" t="s">
        <v>48</v>
      </c>
      <c r="AC9" s="5"/>
      <c r="AD9" s="6" t="s">
        <v>50</v>
      </c>
      <c r="AE9" s="4" t="s">
        <v>48</v>
      </c>
      <c r="AF9" s="5"/>
      <c r="AG9" s="6" t="s">
        <v>50</v>
      </c>
      <c r="AH9" s="4" t="s">
        <v>48</v>
      </c>
      <c r="AI9" s="5"/>
      <c r="AJ9" s="6" t="s">
        <v>50</v>
      </c>
      <c r="AK9" s="4" t="s">
        <v>48</v>
      </c>
      <c r="AL9" s="5"/>
      <c r="AM9" s="6" t="s">
        <v>50</v>
      </c>
      <c r="AN9" s="4" t="s">
        <v>48</v>
      </c>
      <c r="AO9" s="5"/>
      <c r="AP9" s="6" t="s">
        <v>50</v>
      </c>
      <c r="AQ9" s="4" t="s">
        <v>48</v>
      </c>
      <c r="AR9" s="5"/>
      <c r="AS9" s="6" t="s">
        <v>50</v>
      </c>
      <c r="AT9" s="4" t="s">
        <v>48</v>
      </c>
      <c r="AU9" s="5"/>
      <c r="AV9" s="6" t="s">
        <v>50</v>
      </c>
    </row>
    <row r="10" spans="1:48" x14ac:dyDescent="0.35">
      <c r="A10" s="89" t="s">
        <v>51</v>
      </c>
      <c r="B10" s="76"/>
      <c r="C10" s="26">
        <f t="shared" ref="C10:C25" si="0">_xlfn.XLOOKUP(A10,Drop_Down_Name,Optical_Length__mm,"")</f>
        <v>38</v>
      </c>
      <c r="D10" s="85" t="s">
        <v>52</v>
      </c>
      <c r="E10" s="86"/>
      <c r="F10" s="26">
        <f t="shared" ref="F10:F25" si="1">_xlfn.XLOOKUP(D10,Drop_Down_Name,Optical_Length__mm,"")</f>
        <v>0</v>
      </c>
      <c r="G10" s="85" t="s">
        <v>53</v>
      </c>
      <c r="H10" s="86"/>
      <c r="I10" s="26">
        <f t="shared" ref="I10:I25" si="2">_xlfn.XLOOKUP(G10,Drop_Down_Name,Optical_Length__mm,"")</f>
        <v>73.8</v>
      </c>
      <c r="J10" s="85" t="s">
        <v>53</v>
      </c>
      <c r="K10" s="86"/>
      <c r="L10" s="26">
        <f t="shared" ref="L10:L12" si="3">_xlfn.XLOOKUP(J10,Drop_Down_Name,Optical_Length__mm,"")</f>
        <v>73.8</v>
      </c>
      <c r="M10" s="85" t="s">
        <v>53</v>
      </c>
      <c r="N10" s="86"/>
      <c r="O10" s="26">
        <f t="shared" ref="O10:O12" si="4">_xlfn.XLOOKUP(M10,Drop_Down_Name,Optical_Length__mm,"")</f>
        <v>73.8</v>
      </c>
      <c r="P10" s="85" t="s">
        <v>54</v>
      </c>
      <c r="Q10" s="86"/>
      <c r="R10" s="26" t="str">
        <f t="shared" ref="R10:R25" si="5">_xlfn.XLOOKUP(P10,Drop_Down_Name,Optical_Length__mm,"")</f>
        <v/>
      </c>
      <c r="S10" s="85"/>
      <c r="T10" s="86"/>
      <c r="U10" s="26">
        <f t="shared" ref="U10:U25" si="6">_xlfn.XLOOKUP(S10,Drop_Down_Name,Optical_Length__mm,"")</f>
        <v>0</v>
      </c>
      <c r="V10" s="85" t="s">
        <v>53</v>
      </c>
      <c r="W10" s="86"/>
      <c r="X10" s="26">
        <f t="shared" ref="X10:X25" si="7">_xlfn.XLOOKUP(V10,Drop_Down_Name,Optical_Length__mm,"")</f>
        <v>73.8</v>
      </c>
      <c r="Y10" s="85" t="s">
        <v>53</v>
      </c>
      <c r="Z10" s="86"/>
      <c r="AA10" s="26">
        <f t="shared" ref="AA10:AA25" si="8">_xlfn.XLOOKUP(Y10,Drop_Down_Name,Optical_Length__mm,"")</f>
        <v>73.8</v>
      </c>
      <c r="AB10" s="85"/>
      <c r="AC10" s="86"/>
      <c r="AD10" s="26">
        <f t="shared" ref="AD10:AD25" si="9">_xlfn.XLOOKUP(AB10,Drop_Down_Name,Optical_Length__mm,"")</f>
        <v>0</v>
      </c>
      <c r="AE10" s="85" t="s">
        <v>52</v>
      </c>
      <c r="AF10" s="86"/>
      <c r="AG10" s="26">
        <f t="shared" ref="AG10:AG25" si="10">_xlfn.XLOOKUP(AE10,Drop_Down_Name,Optical_Length__mm,"")</f>
        <v>0</v>
      </c>
      <c r="AH10" s="85" t="s">
        <v>52</v>
      </c>
      <c r="AI10" s="86"/>
      <c r="AJ10" s="26">
        <f t="shared" ref="AJ10:AJ25" si="11">_xlfn.XLOOKUP(AH10,Drop_Down_Name,Optical_Length__mm,"")</f>
        <v>0</v>
      </c>
      <c r="AK10" s="85"/>
      <c r="AL10" s="86"/>
      <c r="AM10" s="26">
        <f t="shared" ref="AM10:AM25" si="12">_xlfn.XLOOKUP(AK10,Drop_Down_Name,Optical_Length__mm,"")</f>
        <v>0</v>
      </c>
      <c r="AN10" s="85" t="s">
        <v>55</v>
      </c>
      <c r="AO10" s="86"/>
      <c r="AP10" s="26">
        <f t="shared" ref="AP10:AP25" si="13">_xlfn.XLOOKUP(AN10,Drop_Down_Name,Optical_Length__mm,"")</f>
        <v>0</v>
      </c>
      <c r="AQ10" s="85" t="s">
        <v>303</v>
      </c>
      <c r="AR10" s="86"/>
      <c r="AS10" s="26">
        <f t="shared" ref="AS10:AS25" si="14">_xlfn.XLOOKUP(AQ10,Drop_Down_Name,Optical_Length__mm,"")</f>
        <v>0</v>
      </c>
      <c r="AT10" s="85" t="s">
        <v>303</v>
      </c>
      <c r="AU10" s="86"/>
      <c r="AV10" s="26">
        <f t="shared" ref="AV10:AV25" si="15">_xlfn.XLOOKUP(AT10,Drop_Down_Name,Optical_Length__mm,"")</f>
        <v>0</v>
      </c>
    </row>
    <row r="11" spans="1:48" x14ac:dyDescent="0.35">
      <c r="A11" s="89" t="s">
        <v>56</v>
      </c>
      <c r="B11" s="76"/>
      <c r="C11" s="26">
        <f t="shared" si="0"/>
        <v>33</v>
      </c>
      <c r="D11" s="85" t="s">
        <v>51</v>
      </c>
      <c r="E11" s="86"/>
      <c r="F11" s="26">
        <f t="shared" si="1"/>
        <v>38</v>
      </c>
      <c r="G11" s="85" t="s">
        <v>57</v>
      </c>
      <c r="H11" s="86"/>
      <c r="I11" s="26">
        <f t="shared" si="2"/>
        <v>20.32</v>
      </c>
      <c r="J11" s="85" t="s">
        <v>58</v>
      </c>
      <c r="K11" s="86"/>
      <c r="L11" s="26">
        <f t="shared" si="3"/>
        <v>2</v>
      </c>
      <c r="M11" s="85" t="s">
        <v>58</v>
      </c>
      <c r="N11" s="86"/>
      <c r="O11" s="26">
        <f t="shared" si="4"/>
        <v>2</v>
      </c>
      <c r="P11" s="85" t="s">
        <v>59</v>
      </c>
      <c r="Q11" s="86"/>
      <c r="R11" s="26">
        <f t="shared" si="5"/>
        <v>17.3</v>
      </c>
      <c r="S11" s="85"/>
      <c r="T11" s="86"/>
      <c r="U11" s="26">
        <f t="shared" si="6"/>
        <v>0</v>
      </c>
      <c r="V11" s="85" t="s">
        <v>60</v>
      </c>
      <c r="W11" s="86"/>
      <c r="X11" s="26">
        <f t="shared" si="7"/>
        <v>10</v>
      </c>
      <c r="Y11" s="85" t="s">
        <v>60</v>
      </c>
      <c r="Z11" s="86"/>
      <c r="AA11" s="26">
        <f t="shared" si="8"/>
        <v>10</v>
      </c>
      <c r="AB11" s="85"/>
      <c r="AC11" s="86"/>
      <c r="AD11" s="26">
        <f t="shared" si="9"/>
        <v>0</v>
      </c>
      <c r="AE11" s="85" t="s">
        <v>53</v>
      </c>
      <c r="AF11" s="86"/>
      <c r="AG11" s="26">
        <f t="shared" si="10"/>
        <v>73.8</v>
      </c>
      <c r="AH11" s="85" t="s">
        <v>53</v>
      </c>
      <c r="AI11" s="86"/>
      <c r="AJ11" s="26">
        <f t="shared" si="11"/>
        <v>73.8</v>
      </c>
      <c r="AK11" s="85"/>
      <c r="AL11" s="86"/>
      <c r="AM11" s="26">
        <f t="shared" si="12"/>
        <v>0</v>
      </c>
      <c r="AN11" s="85"/>
      <c r="AO11" s="86"/>
      <c r="AP11" s="26">
        <f t="shared" si="13"/>
        <v>0</v>
      </c>
      <c r="AQ11" s="85"/>
      <c r="AR11" s="86"/>
      <c r="AS11" s="26">
        <f t="shared" si="14"/>
        <v>0</v>
      </c>
      <c r="AT11" s="85" t="s">
        <v>310</v>
      </c>
      <c r="AU11" s="86"/>
      <c r="AV11" s="26">
        <f t="shared" si="15"/>
        <v>2</v>
      </c>
    </row>
    <row r="12" spans="1:48" x14ac:dyDescent="0.35">
      <c r="A12" s="89"/>
      <c r="B12" s="76"/>
      <c r="C12" s="26">
        <f t="shared" si="0"/>
        <v>0</v>
      </c>
      <c r="D12" s="85" t="s">
        <v>56</v>
      </c>
      <c r="E12" s="86"/>
      <c r="F12" s="26">
        <f t="shared" si="1"/>
        <v>33</v>
      </c>
      <c r="G12" s="85" t="s">
        <v>58</v>
      </c>
      <c r="H12" s="86"/>
      <c r="I12" s="26">
        <f t="shared" si="2"/>
        <v>2</v>
      </c>
      <c r="J12" s="85" t="s">
        <v>61</v>
      </c>
      <c r="K12" s="86"/>
      <c r="L12" s="26">
        <f t="shared" si="3"/>
        <v>13</v>
      </c>
      <c r="M12" s="85" t="s">
        <v>61</v>
      </c>
      <c r="N12" s="86"/>
      <c r="O12" s="26">
        <f t="shared" si="4"/>
        <v>13</v>
      </c>
      <c r="P12" s="85"/>
      <c r="Q12" s="86"/>
      <c r="R12" s="26">
        <f t="shared" si="5"/>
        <v>0</v>
      </c>
      <c r="S12" s="85"/>
      <c r="T12" s="86"/>
      <c r="U12" s="26">
        <f t="shared" si="6"/>
        <v>0</v>
      </c>
      <c r="V12" s="85" t="s">
        <v>62</v>
      </c>
      <c r="W12" s="86"/>
      <c r="X12" s="26">
        <f t="shared" si="7"/>
        <v>62</v>
      </c>
      <c r="Y12" s="85" t="s">
        <v>63</v>
      </c>
      <c r="Z12" s="86"/>
      <c r="AA12" s="26" t="str">
        <f t="shared" si="8"/>
        <v/>
      </c>
      <c r="AB12" s="85"/>
      <c r="AC12" s="86"/>
      <c r="AD12" s="26">
        <f t="shared" si="9"/>
        <v>0</v>
      </c>
      <c r="AE12" s="85" t="s">
        <v>58</v>
      </c>
      <c r="AF12" s="86"/>
      <c r="AG12" s="26">
        <f t="shared" si="10"/>
        <v>2</v>
      </c>
      <c r="AH12" s="85" t="s">
        <v>58</v>
      </c>
      <c r="AI12" s="86"/>
      <c r="AJ12" s="26">
        <f t="shared" si="11"/>
        <v>2</v>
      </c>
      <c r="AK12" s="85"/>
      <c r="AL12" s="86"/>
      <c r="AM12" s="26">
        <f t="shared" si="12"/>
        <v>0</v>
      </c>
      <c r="AN12" s="85"/>
      <c r="AO12" s="86"/>
      <c r="AP12" s="26">
        <f t="shared" si="13"/>
        <v>0</v>
      </c>
      <c r="AQ12" s="85"/>
      <c r="AR12" s="86"/>
      <c r="AS12" s="26">
        <f t="shared" si="14"/>
        <v>0</v>
      </c>
      <c r="AT12" s="85" t="s">
        <v>68</v>
      </c>
      <c r="AU12" s="86"/>
      <c r="AV12" s="26">
        <f t="shared" si="15"/>
        <v>18</v>
      </c>
    </row>
    <row r="13" spans="1:48" x14ac:dyDescent="0.35">
      <c r="A13" s="89" t="s">
        <v>59</v>
      </c>
      <c r="B13" s="76"/>
      <c r="C13" s="26">
        <f t="shared" si="0"/>
        <v>17.3</v>
      </c>
      <c r="D13" s="85" t="s">
        <v>64</v>
      </c>
      <c r="E13" s="86"/>
      <c r="F13" s="26">
        <f t="shared" si="1"/>
        <v>20</v>
      </c>
      <c r="G13" s="85"/>
      <c r="H13" s="86"/>
      <c r="I13" s="26">
        <f>_xlfn.XLOOKUP(G13,Drop_Down_Name,Optical_Length__mm,"")</f>
        <v>0</v>
      </c>
      <c r="J13" s="85" t="s">
        <v>65</v>
      </c>
      <c r="K13" s="86"/>
      <c r="L13" s="26">
        <f>_xlfn.XLOOKUP(J13,Drop_Down_Name,Optical_Length__mm,"")</f>
        <v>8</v>
      </c>
      <c r="M13" s="85" t="s">
        <v>66</v>
      </c>
      <c r="N13" s="86"/>
      <c r="O13" s="26">
        <f>_xlfn.XLOOKUP(M13,Drop_Down_Name,Optical_Length__mm,"")</f>
        <v>4</v>
      </c>
      <c r="P13" s="85"/>
      <c r="Q13" s="86"/>
      <c r="R13" s="26">
        <f t="shared" si="5"/>
        <v>0</v>
      </c>
      <c r="S13" s="85"/>
      <c r="T13" s="86"/>
      <c r="U13" s="26">
        <f t="shared" si="6"/>
        <v>0</v>
      </c>
      <c r="V13" s="85"/>
      <c r="W13" s="86"/>
      <c r="X13" s="26">
        <f t="shared" si="7"/>
        <v>0</v>
      </c>
      <c r="Y13" s="85" t="s">
        <v>67</v>
      </c>
      <c r="Z13" s="86"/>
      <c r="AA13" s="26">
        <f t="shared" si="8"/>
        <v>10</v>
      </c>
      <c r="AB13" s="85"/>
      <c r="AC13" s="86"/>
      <c r="AD13" s="26">
        <f t="shared" si="9"/>
        <v>0</v>
      </c>
      <c r="AE13" s="85" t="s">
        <v>68</v>
      </c>
      <c r="AF13" s="86"/>
      <c r="AG13" s="26">
        <f t="shared" si="10"/>
        <v>18</v>
      </c>
      <c r="AH13" s="85"/>
      <c r="AI13" s="86"/>
      <c r="AJ13" s="26">
        <f>_xlfn.XLOOKUP(AH13,Drop_Down_Name,Optical_Length__mm,"")</f>
        <v>0</v>
      </c>
      <c r="AK13" s="85"/>
      <c r="AL13" s="86"/>
      <c r="AM13" s="26">
        <f t="shared" si="12"/>
        <v>0</v>
      </c>
      <c r="AN13" s="85"/>
      <c r="AO13" s="86"/>
      <c r="AP13" s="26">
        <f t="shared" si="13"/>
        <v>0</v>
      </c>
      <c r="AQ13" s="85"/>
      <c r="AR13" s="86"/>
      <c r="AS13" s="26">
        <f t="shared" si="14"/>
        <v>0</v>
      </c>
      <c r="AT13" s="85"/>
      <c r="AU13" s="86"/>
      <c r="AV13" s="26">
        <f t="shared" si="15"/>
        <v>0</v>
      </c>
    </row>
    <row r="14" spans="1:48" x14ac:dyDescent="0.35">
      <c r="A14" s="89"/>
      <c r="B14" s="76"/>
      <c r="C14" s="26">
        <f t="shared" si="0"/>
        <v>0</v>
      </c>
      <c r="D14" s="85" t="s">
        <v>59</v>
      </c>
      <c r="E14" s="86"/>
      <c r="F14" s="26">
        <f t="shared" si="1"/>
        <v>17.3</v>
      </c>
      <c r="G14" s="85"/>
      <c r="H14" s="86"/>
      <c r="I14" s="26">
        <f t="shared" si="2"/>
        <v>0</v>
      </c>
      <c r="J14" s="85" t="s">
        <v>69</v>
      </c>
      <c r="K14" s="86"/>
      <c r="L14" s="26">
        <f t="shared" ref="L14:L25" si="16">_xlfn.XLOOKUP(J14,Drop_Down_Name,Optical_Length__mm,"")</f>
        <v>0.5</v>
      </c>
      <c r="M14" s="85"/>
      <c r="N14" s="86"/>
      <c r="O14" s="26">
        <f t="shared" ref="O14:O25" si="17">_xlfn.XLOOKUP(M14,Drop_Down_Name,Optical_Length__mm,"")</f>
        <v>0</v>
      </c>
      <c r="P14" s="85"/>
      <c r="Q14" s="86"/>
      <c r="R14" s="26">
        <f t="shared" si="5"/>
        <v>0</v>
      </c>
      <c r="S14" s="85"/>
      <c r="T14" s="86"/>
      <c r="U14" s="26">
        <f t="shared" si="6"/>
        <v>0</v>
      </c>
      <c r="V14" s="85"/>
      <c r="W14" s="86"/>
      <c r="X14" s="26">
        <f t="shared" si="7"/>
        <v>0</v>
      </c>
      <c r="Y14" s="85"/>
      <c r="Z14" s="86"/>
      <c r="AA14" s="26">
        <f t="shared" si="8"/>
        <v>0</v>
      </c>
      <c r="AB14" s="85"/>
      <c r="AC14" s="86"/>
      <c r="AD14" s="26">
        <f t="shared" si="9"/>
        <v>0</v>
      </c>
      <c r="AE14" s="85" t="s">
        <v>70</v>
      </c>
      <c r="AF14" s="86"/>
      <c r="AG14" s="26">
        <f t="shared" si="10"/>
        <v>2</v>
      </c>
      <c r="AH14" s="85"/>
      <c r="AI14" s="86"/>
      <c r="AJ14" s="26">
        <f t="shared" si="11"/>
        <v>0</v>
      </c>
      <c r="AK14" s="85"/>
      <c r="AL14" s="86"/>
      <c r="AM14" s="26">
        <f t="shared" si="12"/>
        <v>0</v>
      </c>
      <c r="AN14" s="85"/>
      <c r="AO14" s="86"/>
      <c r="AP14" s="26">
        <f t="shared" si="13"/>
        <v>0</v>
      </c>
      <c r="AQ14" s="85"/>
      <c r="AR14" s="86"/>
      <c r="AS14" s="26">
        <f t="shared" si="14"/>
        <v>0</v>
      </c>
      <c r="AT14" s="85"/>
      <c r="AU14" s="86"/>
      <c r="AV14" s="26">
        <f t="shared" si="15"/>
        <v>0</v>
      </c>
    </row>
    <row r="15" spans="1:48" x14ac:dyDescent="0.35">
      <c r="A15" s="89" t="s">
        <v>71</v>
      </c>
      <c r="B15" s="76"/>
      <c r="C15" s="26">
        <f t="shared" si="0"/>
        <v>18</v>
      </c>
      <c r="D15" s="85" t="s">
        <v>71</v>
      </c>
      <c r="E15" s="86"/>
      <c r="F15" s="26">
        <f t="shared" si="1"/>
        <v>18</v>
      </c>
      <c r="G15" s="85"/>
      <c r="H15" s="86"/>
      <c r="I15" s="26">
        <f t="shared" si="2"/>
        <v>0</v>
      </c>
      <c r="J15" s="85"/>
      <c r="K15" s="86"/>
      <c r="L15" s="26">
        <f t="shared" si="16"/>
        <v>0</v>
      </c>
      <c r="M15" s="85"/>
      <c r="N15" s="86"/>
      <c r="O15" s="26">
        <f t="shared" si="17"/>
        <v>0</v>
      </c>
      <c r="P15" s="85" t="s">
        <v>72</v>
      </c>
      <c r="Q15" s="86"/>
      <c r="R15" s="26">
        <f t="shared" si="5"/>
        <v>2</v>
      </c>
      <c r="S15" s="85"/>
      <c r="T15" s="86"/>
      <c r="U15" s="26">
        <f t="shared" si="6"/>
        <v>0</v>
      </c>
      <c r="V15" s="85"/>
      <c r="W15" s="86"/>
      <c r="X15" s="26">
        <f t="shared" si="7"/>
        <v>0</v>
      </c>
      <c r="Y15" s="85"/>
      <c r="Z15" s="86"/>
      <c r="AA15" s="26">
        <f t="shared" si="8"/>
        <v>0</v>
      </c>
      <c r="AB15" s="85"/>
      <c r="AC15" s="86"/>
      <c r="AD15" s="26">
        <f t="shared" si="9"/>
        <v>0</v>
      </c>
      <c r="AE15" s="110" t="s">
        <v>73</v>
      </c>
      <c r="AF15" s="103"/>
      <c r="AG15" s="26">
        <f t="shared" si="10"/>
        <v>11.5</v>
      </c>
      <c r="AH15" s="89" t="s">
        <v>66</v>
      </c>
      <c r="AI15" s="76"/>
      <c r="AJ15" s="26">
        <f>_xlfn.XLOOKUP(AH15,Drop_Down_Name,Optical_Length__mm,"")</f>
        <v>4</v>
      </c>
      <c r="AK15" s="85"/>
      <c r="AL15" s="86"/>
      <c r="AM15" s="26">
        <f t="shared" si="12"/>
        <v>0</v>
      </c>
      <c r="AN15" s="85"/>
      <c r="AO15" s="86"/>
      <c r="AP15" s="26">
        <f t="shared" si="13"/>
        <v>0</v>
      </c>
      <c r="AQ15" s="85"/>
      <c r="AR15" s="86"/>
      <c r="AS15" s="26">
        <f t="shared" si="14"/>
        <v>0</v>
      </c>
      <c r="AT15" s="85"/>
      <c r="AU15" s="86"/>
      <c r="AV15" s="26">
        <f t="shared" si="15"/>
        <v>0</v>
      </c>
    </row>
    <row r="16" spans="1:48" x14ac:dyDescent="0.35">
      <c r="A16" s="89"/>
      <c r="B16" s="76"/>
      <c r="C16" s="26">
        <f t="shared" si="0"/>
        <v>0</v>
      </c>
      <c r="D16" s="89"/>
      <c r="E16" s="76"/>
      <c r="F16" s="26">
        <f t="shared" si="1"/>
        <v>0</v>
      </c>
      <c r="G16" s="85"/>
      <c r="H16" s="86"/>
      <c r="I16" s="26">
        <f t="shared" si="2"/>
        <v>0</v>
      </c>
      <c r="J16" s="85"/>
      <c r="K16" s="86"/>
      <c r="L16" s="26">
        <f t="shared" si="16"/>
        <v>0</v>
      </c>
      <c r="M16" s="85"/>
      <c r="N16" s="86"/>
      <c r="O16" s="26">
        <f t="shared" si="17"/>
        <v>0</v>
      </c>
      <c r="P16" s="85" t="s">
        <v>68</v>
      </c>
      <c r="Q16" s="86"/>
      <c r="R16" s="26">
        <f t="shared" si="5"/>
        <v>18</v>
      </c>
      <c r="S16" s="85"/>
      <c r="T16" s="86"/>
      <c r="U16" s="26">
        <f t="shared" si="6"/>
        <v>0</v>
      </c>
      <c r="V16" s="85"/>
      <c r="W16" s="86"/>
      <c r="X16" s="26">
        <f t="shared" si="7"/>
        <v>0</v>
      </c>
      <c r="Y16" s="85"/>
      <c r="Z16" s="86"/>
      <c r="AA16" s="26">
        <f t="shared" si="8"/>
        <v>0</v>
      </c>
      <c r="AB16" s="85"/>
      <c r="AC16" s="86"/>
      <c r="AD16" s="26">
        <f t="shared" si="9"/>
        <v>0</v>
      </c>
      <c r="AE16" s="110"/>
      <c r="AF16" s="103"/>
      <c r="AG16" s="26">
        <f t="shared" si="10"/>
        <v>0</v>
      </c>
      <c r="AH16" s="89" t="s">
        <v>61</v>
      </c>
      <c r="AI16" s="76"/>
      <c r="AJ16" s="26">
        <f>_xlfn.XLOOKUP(AH16,Drop_Down_Name,Optical_Length__mm,"")</f>
        <v>13</v>
      </c>
      <c r="AK16" s="85"/>
      <c r="AL16" s="86"/>
      <c r="AM16" s="26">
        <f t="shared" si="12"/>
        <v>0</v>
      </c>
      <c r="AN16" s="85"/>
      <c r="AO16" s="86"/>
      <c r="AP16" s="26">
        <f t="shared" si="13"/>
        <v>0</v>
      </c>
      <c r="AQ16" s="85"/>
      <c r="AR16" s="86"/>
      <c r="AS16" s="26">
        <f t="shared" si="14"/>
        <v>0</v>
      </c>
      <c r="AT16" s="85"/>
      <c r="AU16" s="86"/>
      <c r="AV16" s="26">
        <f t="shared" si="15"/>
        <v>0</v>
      </c>
    </row>
    <row r="17" spans="1:48" x14ac:dyDescent="0.35">
      <c r="A17" s="89"/>
      <c r="B17" s="76"/>
      <c r="C17" s="26">
        <f t="shared" si="0"/>
        <v>0</v>
      </c>
      <c r="D17" s="89"/>
      <c r="E17" s="76"/>
      <c r="F17" s="26">
        <f t="shared" si="1"/>
        <v>0</v>
      </c>
      <c r="G17" s="85"/>
      <c r="H17" s="86"/>
      <c r="I17" s="26">
        <f t="shared" si="2"/>
        <v>0</v>
      </c>
      <c r="J17" s="85"/>
      <c r="K17" s="86"/>
      <c r="L17" s="26">
        <f t="shared" si="16"/>
        <v>0</v>
      </c>
      <c r="M17" s="85"/>
      <c r="N17" s="86"/>
      <c r="O17" s="26">
        <f t="shared" si="17"/>
        <v>0</v>
      </c>
      <c r="P17" s="85" t="s">
        <v>74</v>
      </c>
      <c r="Q17" s="86"/>
      <c r="R17" s="26">
        <f t="shared" si="5"/>
        <v>2</v>
      </c>
      <c r="S17" s="85"/>
      <c r="T17" s="86"/>
      <c r="U17" s="26">
        <f t="shared" si="6"/>
        <v>0</v>
      </c>
      <c r="V17" s="85"/>
      <c r="W17" s="86"/>
      <c r="X17" s="26">
        <f t="shared" si="7"/>
        <v>0</v>
      </c>
      <c r="Y17" s="85"/>
      <c r="Z17" s="86"/>
      <c r="AA17" s="26">
        <f t="shared" si="8"/>
        <v>0</v>
      </c>
      <c r="AB17" s="85"/>
      <c r="AC17" s="86"/>
      <c r="AD17" s="26">
        <f t="shared" si="9"/>
        <v>0</v>
      </c>
      <c r="AE17" s="85"/>
      <c r="AF17" s="86"/>
      <c r="AG17" s="26">
        <f t="shared" si="10"/>
        <v>0</v>
      </c>
      <c r="AH17" s="85"/>
      <c r="AI17" s="86"/>
      <c r="AJ17" s="26">
        <f t="shared" si="11"/>
        <v>0</v>
      </c>
      <c r="AK17" s="85"/>
      <c r="AL17" s="86"/>
      <c r="AM17" s="26">
        <f t="shared" si="12"/>
        <v>0</v>
      </c>
      <c r="AN17" s="85"/>
      <c r="AO17" s="86"/>
      <c r="AP17" s="26">
        <f t="shared" si="13"/>
        <v>0</v>
      </c>
      <c r="AQ17" s="85"/>
      <c r="AR17" s="86"/>
      <c r="AS17" s="26">
        <f t="shared" si="14"/>
        <v>0</v>
      </c>
      <c r="AT17" s="85"/>
      <c r="AU17" s="86"/>
      <c r="AV17" s="26">
        <f t="shared" si="15"/>
        <v>0</v>
      </c>
    </row>
    <row r="18" spans="1:48" x14ac:dyDescent="0.35">
      <c r="A18" s="89"/>
      <c r="B18" s="76"/>
      <c r="C18" s="26">
        <f t="shared" si="0"/>
        <v>0</v>
      </c>
      <c r="D18" s="89"/>
      <c r="E18" s="76"/>
      <c r="F18" s="26">
        <f t="shared" si="1"/>
        <v>0</v>
      </c>
      <c r="G18" s="85"/>
      <c r="H18" s="86"/>
      <c r="I18" s="26">
        <f t="shared" si="2"/>
        <v>0</v>
      </c>
      <c r="J18" s="85"/>
      <c r="K18" s="86"/>
      <c r="L18" s="26">
        <f t="shared" si="16"/>
        <v>0</v>
      </c>
      <c r="M18" s="85"/>
      <c r="N18" s="86"/>
      <c r="O18" s="26">
        <f t="shared" si="17"/>
        <v>0</v>
      </c>
      <c r="P18" s="85" t="s">
        <v>75</v>
      </c>
      <c r="Q18" s="86"/>
      <c r="R18" s="26">
        <f t="shared" si="5"/>
        <v>4</v>
      </c>
      <c r="S18" s="85"/>
      <c r="T18" s="86"/>
      <c r="U18" s="26">
        <f t="shared" si="6"/>
        <v>0</v>
      </c>
      <c r="V18" s="85"/>
      <c r="W18" s="86"/>
      <c r="X18" s="26">
        <f t="shared" si="7"/>
        <v>0</v>
      </c>
      <c r="Y18" s="85"/>
      <c r="Z18" s="86"/>
      <c r="AA18" s="26">
        <f t="shared" si="8"/>
        <v>0</v>
      </c>
      <c r="AB18" s="85"/>
      <c r="AC18" s="86"/>
      <c r="AD18" s="26">
        <f t="shared" si="9"/>
        <v>0</v>
      </c>
      <c r="AE18" s="85"/>
      <c r="AF18" s="86"/>
      <c r="AG18" s="26">
        <f t="shared" si="10"/>
        <v>0</v>
      </c>
      <c r="AH18" s="85"/>
      <c r="AI18" s="86"/>
      <c r="AJ18" s="26">
        <f t="shared" si="11"/>
        <v>0</v>
      </c>
      <c r="AK18" s="85"/>
      <c r="AL18" s="86"/>
      <c r="AM18" s="26">
        <f t="shared" si="12"/>
        <v>0</v>
      </c>
      <c r="AN18" s="85"/>
      <c r="AO18" s="86"/>
      <c r="AP18" s="26">
        <f t="shared" si="13"/>
        <v>0</v>
      </c>
      <c r="AQ18" s="85"/>
      <c r="AR18" s="86"/>
      <c r="AS18" s="26">
        <f t="shared" si="14"/>
        <v>0</v>
      </c>
      <c r="AT18" s="85"/>
      <c r="AU18" s="86"/>
      <c r="AV18" s="26">
        <f t="shared" si="15"/>
        <v>0</v>
      </c>
    </row>
    <row r="19" spans="1:48" x14ac:dyDescent="0.35">
      <c r="A19" s="89"/>
      <c r="B19" s="76"/>
      <c r="C19" s="26">
        <f t="shared" si="0"/>
        <v>0</v>
      </c>
      <c r="D19" s="89"/>
      <c r="E19" s="76"/>
      <c r="F19" s="26">
        <f t="shared" si="1"/>
        <v>0</v>
      </c>
      <c r="G19" s="85"/>
      <c r="H19" s="86"/>
      <c r="I19" s="26">
        <f t="shared" si="2"/>
        <v>0</v>
      </c>
      <c r="J19" s="85"/>
      <c r="K19" s="86"/>
      <c r="L19" s="26">
        <f t="shared" si="16"/>
        <v>0</v>
      </c>
      <c r="M19" s="85"/>
      <c r="N19" s="86"/>
      <c r="O19" s="26">
        <f t="shared" si="17"/>
        <v>0</v>
      </c>
      <c r="P19" s="85" t="s">
        <v>69</v>
      </c>
      <c r="Q19" s="86"/>
      <c r="R19" s="26">
        <f t="shared" si="5"/>
        <v>0.5</v>
      </c>
      <c r="S19" s="85"/>
      <c r="T19" s="86"/>
      <c r="U19" s="26">
        <f t="shared" si="6"/>
        <v>0</v>
      </c>
      <c r="V19" s="85"/>
      <c r="W19" s="86"/>
      <c r="X19" s="26">
        <f t="shared" si="7"/>
        <v>0</v>
      </c>
      <c r="Y19" s="85"/>
      <c r="Z19" s="86"/>
      <c r="AA19" s="26">
        <f t="shared" si="8"/>
        <v>0</v>
      </c>
      <c r="AB19" s="85"/>
      <c r="AC19" s="86"/>
      <c r="AD19" s="26">
        <f t="shared" si="9"/>
        <v>0</v>
      </c>
      <c r="AE19" s="85"/>
      <c r="AF19" s="86"/>
      <c r="AG19" s="26">
        <f t="shared" si="10"/>
        <v>0</v>
      </c>
      <c r="AH19" s="85"/>
      <c r="AI19" s="86"/>
      <c r="AJ19" s="26">
        <f t="shared" si="11"/>
        <v>0</v>
      </c>
      <c r="AK19" s="85" t="s">
        <v>76</v>
      </c>
      <c r="AL19" s="86"/>
      <c r="AM19" s="26">
        <f t="shared" si="12"/>
        <v>6</v>
      </c>
      <c r="AN19" s="85"/>
      <c r="AO19" s="86"/>
      <c r="AP19" s="26">
        <f t="shared" si="13"/>
        <v>0</v>
      </c>
      <c r="AQ19" s="85"/>
      <c r="AR19" s="86"/>
      <c r="AS19" s="26">
        <f t="shared" si="14"/>
        <v>0</v>
      </c>
      <c r="AT19" s="85"/>
      <c r="AU19" s="86"/>
      <c r="AV19" s="26">
        <f t="shared" si="15"/>
        <v>0</v>
      </c>
    </row>
    <row r="20" spans="1:48" x14ac:dyDescent="0.35">
      <c r="A20" s="36" t="s">
        <v>74</v>
      </c>
      <c r="B20" s="37"/>
      <c r="C20" s="26">
        <f t="shared" si="0"/>
        <v>2</v>
      </c>
      <c r="D20" s="89"/>
      <c r="E20" s="76"/>
      <c r="F20" s="26">
        <f t="shared" si="1"/>
        <v>0</v>
      </c>
      <c r="G20" s="85"/>
      <c r="H20" s="86"/>
      <c r="I20" s="26">
        <f t="shared" si="2"/>
        <v>0</v>
      </c>
      <c r="J20" s="85"/>
      <c r="K20" s="86"/>
      <c r="L20" s="26">
        <f t="shared" si="16"/>
        <v>0</v>
      </c>
      <c r="M20" s="85"/>
      <c r="N20" s="86"/>
      <c r="O20" s="26">
        <f t="shared" si="17"/>
        <v>0</v>
      </c>
      <c r="P20" s="85"/>
      <c r="Q20" s="86"/>
      <c r="R20" s="26">
        <f t="shared" si="5"/>
        <v>0</v>
      </c>
      <c r="S20" s="85"/>
      <c r="T20" s="86"/>
      <c r="U20" s="26">
        <f t="shared" si="6"/>
        <v>0</v>
      </c>
      <c r="V20" s="85"/>
      <c r="W20" s="86"/>
      <c r="X20" s="26">
        <f t="shared" si="7"/>
        <v>0</v>
      </c>
      <c r="Y20" s="85"/>
      <c r="Z20" s="86"/>
      <c r="AA20" s="26">
        <f t="shared" si="8"/>
        <v>0</v>
      </c>
      <c r="AB20" s="85"/>
      <c r="AC20" s="86"/>
      <c r="AD20" s="26">
        <f t="shared" si="9"/>
        <v>0</v>
      </c>
      <c r="AE20" s="85"/>
      <c r="AF20" s="86"/>
      <c r="AG20" s="26">
        <f t="shared" si="10"/>
        <v>0</v>
      </c>
      <c r="AH20" s="85"/>
      <c r="AI20" s="86"/>
      <c r="AJ20" s="26">
        <f t="shared" si="11"/>
        <v>0</v>
      </c>
      <c r="AK20" s="85" t="s">
        <v>64</v>
      </c>
      <c r="AL20" s="86"/>
      <c r="AM20" s="26">
        <f t="shared" si="12"/>
        <v>20</v>
      </c>
      <c r="AN20" s="85" t="s">
        <v>69</v>
      </c>
      <c r="AO20" s="86"/>
      <c r="AP20" s="26">
        <f t="shared" si="13"/>
        <v>0.5</v>
      </c>
      <c r="AQ20" s="85"/>
      <c r="AR20" s="86"/>
      <c r="AS20" s="26">
        <f t="shared" si="14"/>
        <v>0</v>
      </c>
      <c r="AT20" s="85"/>
      <c r="AU20" s="86"/>
      <c r="AV20" s="26">
        <f t="shared" si="15"/>
        <v>0</v>
      </c>
    </row>
    <row r="21" spans="1:48" x14ac:dyDescent="0.35">
      <c r="A21" s="36" t="s">
        <v>77</v>
      </c>
      <c r="B21" s="37"/>
      <c r="C21" s="26">
        <f t="shared" si="0"/>
        <v>20</v>
      </c>
      <c r="D21" s="89"/>
      <c r="E21" s="76"/>
      <c r="F21" s="26">
        <f t="shared" si="1"/>
        <v>0</v>
      </c>
      <c r="G21" s="7" t="s">
        <v>78</v>
      </c>
      <c r="I21" s="26">
        <f t="shared" si="2"/>
        <v>17.5</v>
      </c>
      <c r="J21" s="7" t="s">
        <v>78</v>
      </c>
      <c r="L21" s="26">
        <f t="shared" si="16"/>
        <v>17.5</v>
      </c>
      <c r="M21" s="7" t="s">
        <v>78</v>
      </c>
      <c r="O21" s="26">
        <f t="shared" si="17"/>
        <v>17.5</v>
      </c>
      <c r="P21" s="89" t="s">
        <v>78</v>
      </c>
      <c r="Q21" s="76"/>
      <c r="R21" s="26">
        <f t="shared" si="5"/>
        <v>17.5</v>
      </c>
      <c r="S21" s="89" t="s">
        <v>79</v>
      </c>
      <c r="T21" s="76"/>
      <c r="U21" s="26">
        <f t="shared" si="6"/>
        <v>6</v>
      </c>
      <c r="V21" s="89"/>
      <c r="W21" s="76"/>
      <c r="X21" s="26">
        <f t="shared" si="7"/>
        <v>0</v>
      </c>
      <c r="Y21" s="89"/>
      <c r="Z21" s="76"/>
      <c r="AA21" s="26">
        <f t="shared" si="8"/>
        <v>0</v>
      </c>
      <c r="AB21" s="89"/>
      <c r="AC21" s="76"/>
      <c r="AD21" s="26">
        <f t="shared" si="9"/>
        <v>0</v>
      </c>
      <c r="AE21" s="89"/>
      <c r="AF21" s="76"/>
      <c r="AG21" s="26">
        <f t="shared" si="10"/>
        <v>0</v>
      </c>
      <c r="AH21" s="89"/>
      <c r="AI21" s="76"/>
      <c r="AJ21" s="26">
        <f>_xlfn.XLOOKUP(AH21,Drop_Down_Name,Optical_Length__mm,"")</f>
        <v>0</v>
      </c>
      <c r="AK21" s="89" t="s">
        <v>80</v>
      </c>
      <c r="AL21" s="76"/>
      <c r="AM21" s="26">
        <f t="shared" si="12"/>
        <v>16.5</v>
      </c>
      <c r="AN21" s="89" t="s">
        <v>81</v>
      </c>
      <c r="AO21" s="76"/>
      <c r="AP21" s="26">
        <f t="shared" si="13"/>
        <v>0</v>
      </c>
      <c r="AQ21" s="89"/>
      <c r="AR21" s="76"/>
      <c r="AS21" s="26">
        <f t="shared" si="14"/>
        <v>0</v>
      </c>
      <c r="AT21" s="89"/>
      <c r="AU21" s="76"/>
      <c r="AV21" s="26">
        <f t="shared" si="15"/>
        <v>0</v>
      </c>
    </row>
    <row r="22" spans="1:48" x14ac:dyDescent="0.35">
      <c r="A22" s="89" t="s">
        <v>82</v>
      </c>
      <c r="B22" s="76"/>
      <c r="C22" s="26">
        <f t="shared" si="0"/>
        <v>2</v>
      </c>
      <c r="D22" s="89"/>
      <c r="E22" s="76"/>
      <c r="F22" s="26">
        <f t="shared" si="1"/>
        <v>0</v>
      </c>
      <c r="G22" s="85" t="s">
        <v>77</v>
      </c>
      <c r="H22" s="86"/>
      <c r="I22" s="26">
        <f t="shared" si="2"/>
        <v>20</v>
      </c>
      <c r="J22" s="85" t="s">
        <v>77</v>
      </c>
      <c r="K22" s="86"/>
      <c r="L22" s="26">
        <f t="shared" si="16"/>
        <v>20</v>
      </c>
      <c r="M22" s="85" t="s">
        <v>77</v>
      </c>
      <c r="N22" s="86"/>
      <c r="O22" s="26">
        <f t="shared" si="17"/>
        <v>20</v>
      </c>
      <c r="P22" s="85" t="s">
        <v>77</v>
      </c>
      <c r="Q22" s="86"/>
      <c r="R22" s="26">
        <f t="shared" si="5"/>
        <v>20</v>
      </c>
      <c r="S22" s="85" t="s">
        <v>80</v>
      </c>
      <c r="T22" s="86"/>
      <c r="U22" s="26">
        <f t="shared" si="6"/>
        <v>16.5</v>
      </c>
      <c r="V22" s="85"/>
      <c r="W22" s="86"/>
      <c r="X22" s="26">
        <f t="shared" si="7"/>
        <v>0</v>
      </c>
      <c r="Y22" s="85"/>
      <c r="Z22" s="86"/>
      <c r="AA22" s="26">
        <f t="shared" si="8"/>
        <v>0</v>
      </c>
      <c r="AB22" s="85"/>
      <c r="AC22" s="86"/>
      <c r="AD22" s="26">
        <f t="shared" si="9"/>
        <v>0</v>
      </c>
      <c r="AE22" s="85"/>
      <c r="AF22" s="86"/>
      <c r="AG22" s="26">
        <f t="shared" si="10"/>
        <v>0</v>
      </c>
      <c r="AH22" s="85" t="s">
        <v>83</v>
      </c>
      <c r="AI22" s="86"/>
      <c r="AJ22" s="26">
        <f t="shared" si="11"/>
        <v>5</v>
      </c>
      <c r="AK22" s="85"/>
      <c r="AL22" s="86"/>
      <c r="AM22" s="26">
        <f t="shared" si="12"/>
        <v>0</v>
      </c>
      <c r="AN22" s="85" t="s">
        <v>66</v>
      </c>
      <c r="AO22" s="86"/>
      <c r="AP22" s="26">
        <f t="shared" si="13"/>
        <v>4</v>
      </c>
      <c r="AQ22" s="85"/>
      <c r="AR22" s="86"/>
      <c r="AS22" s="26">
        <f t="shared" si="14"/>
        <v>0</v>
      </c>
      <c r="AT22" s="85"/>
      <c r="AU22" s="86"/>
      <c r="AV22" s="26">
        <f t="shared" si="15"/>
        <v>0</v>
      </c>
    </row>
    <row r="23" spans="1:48" x14ac:dyDescent="0.35">
      <c r="A23" s="89" t="s">
        <v>84</v>
      </c>
      <c r="B23" s="76"/>
      <c r="C23" s="26">
        <f t="shared" si="0"/>
        <v>1</v>
      </c>
      <c r="D23" s="89" t="s">
        <v>77</v>
      </c>
      <c r="E23" s="76"/>
      <c r="F23" s="26">
        <f t="shared" si="1"/>
        <v>20</v>
      </c>
      <c r="G23" s="85" t="s">
        <v>82</v>
      </c>
      <c r="H23" s="86"/>
      <c r="I23" s="26">
        <f t="shared" si="2"/>
        <v>2</v>
      </c>
      <c r="J23" s="85"/>
      <c r="K23" s="86"/>
      <c r="L23" s="26">
        <f t="shared" si="16"/>
        <v>0</v>
      </c>
      <c r="M23" s="85"/>
      <c r="N23" s="86"/>
      <c r="O23" s="26">
        <f t="shared" si="17"/>
        <v>0</v>
      </c>
      <c r="P23" s="85"/>
      <c r="Q23" s="86"/>
      <c r="R23" s="26">
        <f t="shared" si="5"/>
        <v>0</v>
      </c>
      <c r="S23" s="85" t="s">
        <v>85</v>
      </c>
      <c r="T23" s="86"/>
      <c r="U23" s="26">
        <f t="shared" si="6"/>
        <v>20</v>
      </c>
      <c r="V23" s="85" t="s">
        <v>85</v>
      </c>
      <c r="W23" s="86"/>
      <c r="X23" s="26">
        <f t="shared" si="7"/>
        <v>20</v>
      </c>
      <c r="Y23" s="85" t="s">
        <v>85</v>
      </c>
      <c r="Z23" s="86"/>
      <c r="AA23" s="26">
        <f t="shared" si="8"/>
        <v>20</v>
      </c>
      <c r="AB23" s="85" t="s">
        <v>85</v>
      </c>
      <c r="AC23" s="86"/>
      <c r="AD23" s="26">
        <f t="shared" si="9"/>
        <v>20</v>
      </c>
      <c r="AE23" s="85" t="s">
        <v>86</v>
      </c>
      <c r="AF23" s="86"/>
      <c r="AG23" s="26">
        <f t="shared" si="10"/>
        <v>21</v>
      </c>
      <c r="AH23" s="85" t="s">
        <v>87</v>
      </c>
      <c r="AI23" s="86"/>
      <c r="AJ23" s="26">
        <f t="shared" si="11"/>
        <v>12</v>
      </c>
      <c r="AK23" s="85"/>
      <c r="AL23" s="86"/>
      <c r="AM23" s="26">
        <f t="shared" si="12"/>
        <v>0</v>
      </c>
      <c r="AN23" s="85" t="s">
        <v>78</v>
      </c>
      <c r="AO23" s="86"/>
      <c r="AP23" s="26">
        <f t="shared" si="13"/>
        <v>17.5</v>
      </c>
      <c r="AQ23" s="85" t="s">
        <v>78</v>
      </c>
      <c r="AR23" s="86"/>
      <c r="AS23" s="26">
        <f t="shared" si="14"/>
        <v>17.5</v>
      </c>
      <c r="AT23" s="85"/>
      <c r="AU23" s="86"/>
      <c r="AV23" s="26">
        <f t="shared" si="15"/>
        <v>0</v>
      </c>
    </row>
    <row r="24" spans="1:48" x14ac:dyDescent="0.35">
      <c r="A24" s="89" t="s">
        <v>88</v>
      </c>
      <c r="B24" s="76"/>
      <c r="C24" s="26">
        <f t="shared" si="0"/>
        <v>5</v>
      </c>
      <c r="D24" s="89" t="s">
        <v>88</v>
      </c>
      <c r="E24" s="76"/>
      <c r="F24" s="26">
        <f t="shared" si="1"/>
        <v>5</v>
      </c>
      <c r="G24" s="85" t="s">
        <v>88</v>
      </c>
      <c r="H24" s="86"/>
      <c r="I24" s="26">
        <f t="shared" si="2"/>
        <v>5</v>
      </c>
      <c r="J24" s="85"/>
      <c r="K24" s="86"/>
      <c r="L24" s="26">
        <f t="shared" si="16"/>
        <v>0</v>
      </c>
      <c r="M24" s="85" t="s">
        <v>88</v>
      </c>
      <c r="N24" s="86"/>
      <c r="O24" s="26">
        <f t="shared" si="17"/>
        <v>5</v>
      </c>
      <c r="P24" s="85"/>
      <c r="Q24" s="86"/>
      <c r="R24" s="26">
        <f t="shared" si="5"/>
        <v>0</v>
      </c>
      <c r="S24" s="85" t="s">
        <v>89</v>
      </c>
      <c r="T24" s="86"/>
      <c r="U24" s="26">
        <f t="shared" si="6"/>
        <v>2</v>
      </c>
      <c r="V24" s="85" t="s">
        <v>89</v>
      </c>
      <c r="W24" s="86"/>
      <c r="X24" s="26">
        <f t="shared" si="7"/>
        <v>2</v>
      </c>
      <c r="Y24" s="85" t="s">
        <v>89</v>
      </c>
      <c r="Z24" s="86"/>
      <c r="AA24" s="26">
        <f t="shared" si="8"/>
        <v>2</v>
      </c>
      <c r="AB24" s="85" t="s">
        <v>89</v>
      </c>
      <c r="AC24" s="86"/>
      <c r="AD24" s="26">
        <f t="shared" si="9"/>
        <v>2</v>
      </c>
      <c r="AE24" s="85" t="s">
        <v>88</v>
      </c>
      <c r="AF24" s="86"/>
      <c r="AG24" s="26">
        <f t="shared" si="10"/>
        <v>5</v>
      </c>
      <c r="AH24" s="85" t="s">
        <v>90</v>
      </c>
      <c r="AI24" s="86"/>
      <c r="AJ24" s="26">
        <f t="shared" si="11"/>
        <v>21.5</v>
      </c>
      <c r="AK24" s="85"/>
      <c r="AL24" s="86"/>
      <c r="AM24" s="26">
        <f t="shared" si="12"/>
        <v>0</v>
      </c>
      <c r="AN24" s="85" t="s">
        <v>77</v>
      </c>
      <c r="AO24" s="86"/>
      <c r="AP24" s="26">
        <f t="shared" si="13"/>
        <v>20</v>
      </c>
      <c r="AQ24" s="85" t="s">
        <v>77</v>
      </c>
      <c r="AR24" s="86"/>
      <c r="AS24" s="26">
        <f t="shared" si="14"/>
        <v>20</v>
      </c>
      <c r="AT24" s="85" t="s">
        <v>77</v>
      </c>
      <c r="AU24" s="86"/>
      <c r="AV24" s="26">
        <f t="shared" si="15"/>
        <v>20</v>
      </c>
    </row>
    <row r="25" spans="1:48" x14ac:dyDescent="0.35">
      <c r="A25" s="89" t="s">
        <v>91</v>
      </c>
      <c r="B25" s="76"/>
      <c r="C25" s="26">
        <f t="shared" si="0"/>
        <v>12.5</v>
      </c>
      <c r="D25" s="89" t="s">
        <v>91</v>
      </c>
      <c r="E25" s="76"/>
      <c r="F25" s="26">
        <f t="shared" si="1"/>
        <v>12.5</v>
      </c>
      <c r="G25" s="85" t="s">
        <v>91</v>
      </c>
      <c r="H25" s="86"/>
      <c r="I25" s="26">
        <f t="shared" si="2"/>
        <v>12.5</v>
      </c>
      <c r="J25" s="85" t="s">
        <v>91</v>
      </c>
      <c r="K25" s="86"/>
      <c r="L25" s="26">
        <f t="shared" si="16"/>
        <v>12.5</v>
      </c>
      <c r="M25" s="85" t="s">
        <v>91</v>
      </c>
      <c r="N25" s="86"/>
      <c r="O25" s="26">
        <f t="shared" si="17"/>
        <v>12.5</v>
      </c>
      <c r="P25" s="85" t="s">
        <v>91</v>
      </c>
      <c r="Q25" s="86"/>
      <c r="R25" s="26">
        <f t="shared" si="5"/>
        <v>12.5</v>
      </c>
      <c r="S25" s="85" t="s">
        <v>92</v>
      </c>
      <c r="T25" s="86"/>
      <c r="U25" s="26">
        <f t="shared" si="6"/>
        <v>12.5</v>
      </c>
      <c r="V25" s="85" t="s">
        <v>93</v>
      </c>
      <c r="W25" s="86"/>
      <c r="X25" s="26">
        <f t="shared" si="7"/>
        <v>6.5</v>
      </c>
      <c r="Y25" s="85" t="s">
        <v>93</v>
      </c>
      <c r="Z25" s="86"/>
      <c r="AA25" s="26">
        <f t="shared" si="8"/>
        <v>6.5</v>
      </c>
      <c r="AB25" s="85" t="s">
        <v>93</v>
      </c>
      <c r="AC25" s="86"/>
      <c r="AD25" s="26">
        <f t="shared" si="9"/>
        <v>6.5</v>
      </c>
      <c r="AE25" s="85" t="s">
        <v>91</v>
      </c>
      <c r="AF25" s="86"/>
      <c r="AG25" s="26">
        <f t="shared" si="10"/>
        <v>12.5</v>
      </c>
      <c r="AH25" s="85" t="s">
        <v>94</v>
      </c>
      <c r="AI25" s="86"/>
      <c r="AJ25" s="26">
        <f t="shared" si="11"/>
        <v>17.5</v>
      </c>
      <c r="AK25" s="85" t="s">
        <v>91</v>
      </c>
      <c r="AL25" s="86"/>
      <c r="AM25" s="26">
        <f t="shared" si="12"/>
        <v>12.5</v>
      </c>
      <c r="AN25" s="85" t="s">
        <v>91</v>
      </c>
      <c r="AO25" s="86"/>
      <c r="AP25" s="26">
        <f t="shared" si="13"/>
        <v>12.5</v>
      </c>
      <c r="AQ25" s="85" t="s">
        <v>91</v>
      </c>
      <c r="AR25" s="86"/>
      <c r="AS25" s="26">
        <f t="shared" si="14"/>
        <v>12.5</v>
      </c>
      <c r="AT25" s="85" t="s">
        <v>91</v>
      </c>
      <c r="AU25" s="86"/>
      <c r="AV25" s="26">
        <f t="shared" si="15"/>
        <v>12.5</v>
      </c>
    </row>
    <row r="26" spans="1:48" x14ac:dyDescent="0.35">
      <c r="A26" s="9"/>
      <c r="B26" s="10" t="s">
        <v>95</v>
      </c>
      <c r="C26" s="11">
        <f>SUM(C10:C25)</f>
        <v>148.80000000000001</v>
      </c>
      <c r="D26" s="9"/>
      <c r="E26" s="10" t="s">
        <v>95</v>
      </c>
      <c r="F26" s="20">
        <f>SUM(F10:F25)</f>
        <v>163.80000000000001</v>
      </c>
      <c r="G26" s="9"/>
      <c r="H26" s="10" t="s">
        <v>95</v>
      </c>
      <c r="I26" s="11">
        <f>SUM(I10:I25)</f>
        <v>153.12</v>
      </c>
      <c r="J26" s="9"/>
      <c r="K26" s="10" t="s">
        <v>95</v>
      </c>
      <c r="L26" s="11">
        <f>SUM(L10:L25)</f>
        <v>147.30000000000001</v>
      </c>
      <c r="M26" s="9"/>
      <c r="N26" s="10" t="s">
        <v>95</v>
      </c>
      <c r="O26" s="11">
        <f>SUM(O10:O25)</f>
        <v>147.80000000000001</v>
      </c>
      <c r="P26" s="9"/>
      <c r="Q26" s="10" t="s">
        <v>95</v>
      </c>
      <c r="R26" s="11">
        <f>SUM(R10:R25)</f>
        <v>93.8</v>
      </c>
      <c r="S26" s="9"/>
      <c r="T26" s="10" t="s">
        <v>95</v>
      </c>
      <c r="U26" s="11">
        <f>SUM(U10:U25)</f>
        <v>57</v>
      </c>
      <c r="V26" s="9"/>
      <c r="W26" s="10" t="s">
        <v>95</v>
      </c>
      <c r="X26" s="11">
        <f>SUM(X10:X25)</f>
        <v>174.3</v>
      </c>
      <c r="Y26" s="9"/>
      <c r="Z26" s="10" t="s">
        <v>95</v>
      </c>
      <c r="AA26" s="11">
        <f>SUM(AA10:AA25)</f>
        <v>122.3</v>
      </c>
      <c r="AB26" s="9"/>
      <c r="AC26" s="10" t="s">
        <v>95</v>
      </c>
      <c r="AD26" s="11">
        <f>SUM(AD10:AD25)</f>
        <v>28.5</v>
      </c>
      <c r="AE26" s="9"/>
      <c r="AF26" s="10" t="s">
        <v>95</v>
      </c>
      <c r="AG26" s="11">
        <f>SUM(AG10:AG25)</f>
        <v>145.80000000000001</v>
      </c>
      <c r="AH26" s="9"/>
      <c r="AI26" s="10" t="s">
        <v>95</v>
      </c>
      <c r="AJ26" s="11">
        <f>SUM(AJ10:AJ25)</f>
        <v>148.80000000000001</v>
      </c>
      <c r="AK26" s="9"/>
      <c r="AL26" s="10" t="s">
        <v>95</v>
      </c>
      <c r="AM26" s="11">
        <f>SUM(AM10:AM25)</f>
        <v>55</v>
      </c>
      <c r="AN26" s="9"/>
      <c r="AO26" s="10" t="s">
        <v>95</v>
      </c>
      <c r="AP26" s="11">
        <f>SUM(AP10:AP25)</f>
        <v>54.5</v>
      </c>
      <c r="AQ26" s="9"/>
      <c r="AR26" s="10" t="s">
        <v>95</v>
      </c>
      <c r="AS26" s="11">
        <f>SUM(AS10:AS25)</f>
        <v>50</v>
      </c>
      <c r="AT26" s="9"/>
      <c r="AU26" s="10" t="s">
        <v>95</v>
      </c>
      <c r="AV26" s="11">
        <f>SUM(AV10:AV25)</f>
        <v>52.5</v>
      </c>
    </row>
    <row r="27" spans="1:48" x14ac:dyDescent="0.35">
      <c r="A27" s="13" t="s">
        <v>96</v>
      </c>
      <c r="B27" s="101" t="s">
        <v>97</v>
      </c>
      <c r="C27" s="102"/>
      <c r="D27" s="13" t="s">
        <v>96</v>
      </c>
      <c r="E27" s="90" t="s">
        <v>97</v>
      </c>
      <c r="F27" s="91"/>
      <c r="G27" s="13" t="s">
        <v>96</v>
      </c>
      <c r="H27" s="90" t="s">
        <v>98</v>
      </c>
      <c r="I27" s="91"/>
      <c r="J27" s="13" t="s">
        <v>96</v>
      </c>
      <c r="K27" s="90" t="s">
        <v>99</v>
      </c>
      <c r="L27" s="91"/>
      <c r="M27" s="13" t="s">
        <v>96</v>
      </c>
      <c r="N27" s="90" t="s">
        <v>100</v>
      </c>
      <c r="O27" s="91"/>
      <c r="P27" s="13" t="s">
        <v>96</v>
      </c>
      <c r="Q27" s="90" t="s">
        <v>99</v>
      </c>
      <c r="R27" s="91"/>
      <c r="S27" s="13" t="s">
        <v>96</v>
      </c>
      <c r="T27" s="90" t="s">
        <v>99</v>
      </c>
      <c r="U27" s="91"/>
      <c r="V27" s="13" t="s">
        <v>96</v>
      </c>
      <c r="W27" s="90"/>
      <c r="X27" s="91"/>
      <c r="Y27" s="13" t="s">
        <v>96</v>
      </c>
      <c r="Z27" s="90"/>
      <c r="AA27" s="91"/>
      <c r="AB27" s="13" t="s">
        <v>96</v>
      </c>
      <c r="AC27" s="90"/>
      <c r="AD27" s="91"/>
      <c r="AE27" s="13" t="s">
        <v>96</v>
      </c>
      <c r="AF27" s="90"/>
      <c r="AG27" s="91"/>
      <c r="AH27" s="13" t="s">
        <v>96</v>
      </c>
      <c r="AI27" s="90" t="s">
        <v>306</v>
      </c>
      <c r="AJ27" s="91"/>
      <c r="AK27" s="13" t="s">
        <v>96</v>
      </c>
      <c r="AL27" s="90" t="s">
        <v>99</v>
      </c>
      <c r="AM27" s="91"/>
      <c r="AN27" s="13" t="s">
        <v>96</v>
      </c>
      <c r="AO27" s="90"/>
      <c r="AP27" s="91"/>
      <c r="AQ27" s="13" t="s">
        <v>96</v>
      </c>
      <c r="AR27" s="90"/>
      <c r="AS27" s="91"/>
      <c r="AT27" s="13" t="s">
        <v>96</v>
      </c>
      <c r="AU27" s="90"/>
      <c r="AV27" s="91"/>
    </row>
    <row r="28" spans="1:48" x14ac:dyDescent="0.35">
      <c r="A28" s="7"/>
      <c r="B28" s="103"/>
      <c r="C28" s="104"/>
      <c r="D28" s="7"/>
      <c r="E28" s="79"/>
      <c r="F28" s="92"/>
      <c r="H28" s="79"/>
      <c r="I28" s="92"/>
      <c r="K28" s="79"/>
      <c r="L28" s="92"/>
      <c r="N28" s="79"/>
      <c r="O28" s="92"/>
      <c r="Q28" s="79"/>
      <c r="R28" s="92"/>
      <c r="T28" s="79"/>
      <c r="U28" s="92"/>
      <c r="W28" s="79"/>
      <c r="X28" s="92"/>
      <c r="Z28" s="79"/>
      <c r="AA28" s="92"/>
      <c r="AC28" s="79"/>
      <c r="AD28" s="92"/>
      <c r="AF28" s="79"/>
      <c r="AG28" s="92"/>
      <c r="AI28" s="79"/>
      <c r="AJ28" s="92"/>
      <c r="AK28" s="7"/>
      <c r="AL28" s="79"/>
      <c r="AM28" s="92"/>
      <c r="AN28" s="7"/>
      <c r="AO28" s="79"/>
      <c r="AP28" s="92"/>
      <c r="AQ28" s="7"/>
      <c r="AR28" s="79"/>
      <c r="AS28" s="92"/>
      <c r="AT28" s="7"/>
      <c r="AU28" s="79"/>
      <c r="AV28" s="92"/>
    </row>
    <row r="29" spans="1:48" x14ac:dyDescent="0.35">
      <c r="A29" s="7"/>
      <c r="B29" s="103"/>
      <c r="C29" s="104"/>
      <c r="D29" s="7"/>
      <c r="E29" s="79"/>
      <c r="F29" s="92"/>
      <c r="H29" s="79"/>
      <c r="I29" s="92"/>
      <c r="K29" s="79"/>
      <c r="L29" s="92"/>
      <c r="N29" s="79"/>
      <c r="O29" s="92"/>
      <c r="Q29" s="79"/>
      <c r="R29" s="92"/>
      <c r="T29" s="79"/>
      <c r="U29" s="92"/>
      <c r="W29" s="79"/>
      <c r="X29" s="92"/>
      <c r="Z29" s="79"/>
      <c r="AA29" s="92"/>
      <c r="AC29" s="79"/>
      <c r="AD29" s="92"/>
      <c r="AF29" s="79"/>
      <c r="AG29" s="92"/>
      <c r="AI29" s="79"/>
      <c r="AJ29" s="92"/>
      <c r="AK29" s="7"/>
      <c r="AL29" s="79"/>
      <c r="AM29" s="92"/>
      <c r="AN29" s="7"/>
      <c r="AO29" s="79"/>
      <c r="AP29" s="92"/>
      <c r="AQ29" s="7"/>
      <c r="AR29" s="79"/>
      <c r="AS29" s="92"/>
      <c r="AT29" s="7"/>
      <c r="AU29" s="79"/>
      <c r="AV29" s="92"/>
    </row>
    <row r="30" spans="1:48" x14ac:dyDescent="0.35">
      <c r="A30" s="9"/>
      <c r="B30" s="105"/>
      <c r="C30" s="106"/>
      <c r="D30" s="9"/>
      <c r="E30" s="93"/>
      <c r="F30" s="94"/>
      <c r="G30" s="9"/>
      <c r="H30" s="93"/>
      <c r="I30" s="94"/>
      <c r="J30" s="9"/>
      <c r="K30" s="93"/>
      <c r="L30" s="94"/>
      <c r="M30" s="9"/>
      <c r="N30" s="93"/>
      <c r="O30" s="94"/>
      <c r="P30" s="9"/>
      <c r="Q30" s="93"/>
      <c r="R30" s="94"/>
      <c r="S30" s="9"/>
      <c r="T30" s="93"/>
      <c r="U30" s="94"/>
      <c r="V30" s="9"/>
      <c r="W30" s="93"/>
      <c r="X30" s="94"/>
      <c r="Y30" s="9"/>
      <c r="Z30" s="93"/>
      <c r="AA30" s="94"/>
      <c r="AB30" s="9"/>
      <c r="AC30" s="93"/>
      <c r="AD30" s="94"/>
      <c r="AE30" s="9"/>
      <c r="AF30" s="93"/>
      <c r="AG30" s="94"/>
      <c r="AH30" s="9"/>
      <c r="AI30" s="93"/>
      <c r="AJ30" s="94"/>
      <c r="AK30" s="9"/>
      <c r="AL30" s="93"/>
      <c r="AM30" s="94"/>
      <c r="AN30" s="9"/>
      <c r="AO30" s="93"/>
      <c r="AP30" s="94"/>
      <c r="AQ30" s="9"/>
      <c r="AR30" s="93"/>
      <c r="AS30" s="94"/>
      <c r="AT30" s="9"/>
      <c r="AU30" s="93"/>
      <c r="AV30" s="94"/>
    </row>
    <row r="31" spans="1:48" x14ac:dyDescent="0.35">
      <c r="A31" s="1" t="s">
        <v>101</v>
      </c>
      <c r="B31" s="12" t="s">
        <v>102</v>
      </c>
      <c r="D31" s="1" t="s">
        <v>101</v>
      </c>
      <c r="E31" s="12" t="s">
        <v>102</v>
      </c>
      <c r="G31" s="21" t="s">
        <v>101</v>
      </c>
      <c r="H31" s="22" t="s">
        <v>102</v>
      </c>
      <c r="J31" s="21" t="s">
        <v>101</v>
      </c>
      <c r="K31" s="22" t="s">
        <v>103</v>
      </c>
      <c r="M31" s="21" t="s">
        <v>101</v>
      </c>
      <c r="N31" s="22" t="s">
        <v>102</v>
      </c>
      <c r="P31" s="21" t="s">
        <v>101</v>
      </c>
      <c r="Q31" s="28" t="s">
        <v>104</v>
      </c>
      <c r="S31" s="21" t="s">
        <v>101</v>
      </c>
      <c r="T31" s="28" t="s">
        <v>104</v>
      </c>
      <c r="V31" s="21" t="s">
        <v>101</v>
      </c>
      <c r="W31" s="28" t="s">
        <v>105</v>
      </c>
      <c r="Y31" s="21" t="s">
        <v>101</v>
      </c>
      <c r="Z31" s="28" t="s">
        <v>105</v>
      </c>
      <c r="AB31" s="21" t="s">
        <v>101</v>
      </c>
      <c r="AC31" s="28" t="s">
        <v>105</v>
      </c>
      <c r="AE31" s="21" t="s">
        <v>101</v>
      </c>
      <c r="AF31" s="28" t="s">
        <v>105</v>
      </c>
      <c r="AH31" s="21" t="s">
        <v>101</v>
      </c>
      <c r="AI31" s="28" t="s">
        <v>305</v>
      </c>
      <c r="AK31" s="21" t="s">
        <v>101</v>
      </c>
      <c r="AL31" s="28" t="s">
        <v>104</v>
      </c>
      <c r="AM31" s="8"/>
      <c r="AN31" s="21" t="s">
        <v>101</v>
      </c>
      <c r="AO31" s="28" t="s">
        <v>104</v>
      </c>
      <c r="AP31" s="8"/>
      <c r="AQ31" s="21" t="s">
        <v>101</v>
      </c>
      <c r="AR31" s="28" t="s">
        <v>104</v>
      </c>
      <c r="AS31" s="8"/>
      <c r="AT31" s="21" t="s">
        <v>101</v>
      </c>
      <c r="AU31" s="28" t="s">
        <v>104</v>
      </c>
      <c r="AV31" s="8"/>
    </row>
    <row r="32" spans="1:48" ht="29" customHeight="1" x14ac:dyDescent="0.35">
      <c r="A32" s="100" t="s">
        <v>106</v>
      </c>
      <c r="B32" s="100"/>
      <c r="C32" s="100"/>
      <c r="D32" s="100" t="s">
        <v>106</v>
      </c>
      <c r="E32" s="100"/>
      <c r="F32" s="100"/>
      <c r="G32" s="108"/>
      <c r="H32" s="100"/>
      <c r="I32" s="109"/>
      <c r="J32" s="108"/>
      <c r="K32" s="100"/>
      <c r="L32" s="109"/>
      <c r="M32" s="108"/>
      <c r="N32" s="100"/>
      <c r="O32" s="109"/>
      <c r="P32" s="108"/>
      <c r="Q32" s="100"/>
      <c r="R32" s="109"/>
      <c r="S32" s="108"/>
      <c r="T32" s="100"/>
      <c r="U32" s="109"/>
      <c r="V32" s="108" t="s">
        <v>107</v>
      </c>
      <c r="W32" s="100"/>
      <c r="X32" s="109"/>
      <c r="Y32" s="108" t="s">
        <v>107</v>
      </c>
      <c r="Z32" s="100"/>
      <c r="AA32" s="109"/>
      <c r="AB32" s="108" t="s">
        <v>107</v>
      </c>
      <c r="AC32" s="100"/>
      <c r="AD32" s="109"/>
      <c r="AE32" s="108" t="s">
        <v>107</v>
      </c>
      <c r="AF32" s="100"/>
      <c r="AG32" s="109"/>
      <c r="AH32" s="108" t="s">
        <v>304</v>
      </c>
      <c r="AI32" s="100"/>
      <c r="AJ32" s="109"/>
      <c r="AK32" s="108"/>
      <c r="AL32" s="100"/>
      <c r="AM32" s="109"/>
      <c r="AN32" s="108"/>
      <c r="AO32" s="100"/>
      <c r="AP32" s="109"/>
      <c r="AQ32" s="108"/>
      <c r="AR32" s="100"/>
      <c r="AS32" s="109"/>
      <c r="AT32" s="108"/>
      <c r="AU32" s="100"/>
      <c r="AV32" s="109"/>
    </row>
    <row r="33" spans="1:48" ht="43.25" customHeight="1" x14ac:dyDescent="0.35">
      <c r="A33" s="100" t="s">
        <v>108</v>
      </c>
      <c r="B33" s="100"/>
      <c r="C33" s="100"/>
      <c r="D33" s="100" t="s">
        <v>108</v>
      </c>
      <c r="E33" s="100"/>
      <c r="F33" s="100"/>
      <c r="G33" s="108"/>
      <c r="H33" s="100"/>
      <c r="I33" s="109"/>
      <c r="J33" s="108" t="s">
        <v>109</v>
      </c>
      <c r="K33" s="100"/>
      <c r="L33" s="109"/>
      <c r="M33" s="108"/>
      <c r="N33" s="100"/>
      <c r="O33" s="109"/>
      <c r="P33" s="108"/>
      <c r="Q33" s="100"/>
      <c r="R33" s="109"/>
      <c r="S33" s="108"/>
      <c r="T33" s="100"/>
      <c r="U33" s="109"/>
      <c r="V33" s="108"/>
      <c r="W33" s="100"/>
      <c r="X33" s="109"/>
      <c r="Y33" s="108"/>
      <c r="Z33" s="100"/>
      <c r="AA33" s="109"/>
      <c r="AB33" s="108" t="s">
        <v>110</v>
      </c>
      <c r="AC33" s="100"/>
      <c r="AD33" s="109"/>
      <c r="AE33" s="108" t="s">
        <v>110</v>
      </c>
      <c r="AF33" s="100"/>
      <c r="AG33" s="109"/>
      <c r="AH33" s="108"/>
      <c r="AI33" s="100"/>
      <c r="AJ33" s="109"/>
      <c r="AK33" s="108"/>
      <c r="AL33" s="100"/>
      <c r="AM33" s="109"/>
      <c r="AN33" s="108"/>
      <c r="AO33" s="100"/>
      <c r="AP33" s="109"/>
      <c r="AQ33" s="108"/>
      <c r="AR33" s="100"/>
      <c r="AS33" s="109"/>
      <c r="AT33" s="108"/>
      <c r="AU33" s="100"/>
      <c r="AV33" s="109"/>
    </row>
  </sheetData>
  <mergeCells count="315">
    <mergeCell ref="AQ32:AS32"/>
    <mergeCell ref="AQ33:AS33"/>
    <mergeCell ref="AQ18:AR18"/>
    <mergeCell ref="AQ19:AR19"/>
    <mergeCell ref="AQ20:AR20"/>
    <mergeCell ref="AQ21:AR21"/>
    <mergeCell ref="AQ22:AR22"/>
    <mergeCell ref="AQ23:AR23"/>
    <mergeCell ref="AQ24:AR24"/>
    <mergeCell ref="AQ25:AR25"/>
    <mergeCell ref="AR27:AS30"/>
    <mergeCell ref="AR1:AS1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E32:AG32"/>
    <mergeCell ref="AE33:AG33"/>
    <mergeCell ref="AE18:AF18"/>
    <mergeCell ref="AE19:AF19"/>
    <mergeCell ref="AE20:AF20"/>
    <mergeCell ref="AE21:AF21"/>
    <mergeCell ref="AE22:AF22"/>
    <mergeCell ref="AE23:AF23"/>
    <mergeCell ref="AE24:AF24"/>
    <mergeCell ref="AE25:AF25"/>
    <mergeCell ref="AF27:AG30"/>
    <mergeCell ref="AF1:AG1"/>
    <mergeCell ref="AE10:AF10"/>
    <mergeCell ref="AE11:AF11"/>
    <mergeCell ref="AE12:AF12"/>
    <mergeCell ref="AE13:AF13"/>
    <mergeCell ref="AE14:AF14"/>
    <mergeCell ref="AE15:AF15"/>
    <mergeCell ref="AE16:AF16"/>
    <mergeCell ref="AE17:AF17"/>
    <mergeCell ref="AB32:AD32"/>
    <mergeCell ref="AB33:AD33"/>
    <mergeCell ref="AB18:AC18"/>
    <mergeCell ref="AB19:AC19"/>
    <mergeCell ref="AB20:AC20"/>
    <mergeCell ref="AB21:AC21"/>
    <mergeCell ref="AB22:AC22"/>
    <mergeCell ref="AB23:AC23"/>
    <mergeCell ref="AB24:AC24"/>
    <mergeCell ref="AB25:AC25"/>
    <mergeCell ref="AC27:AD30"/>
    <mergeCell ref="AC1:AD1"/>
    <mergeCell ref="AB10:AC10"/>
    <mergeCell ref="AB11:AC11"/>
    <mergeCell ref="AB12:AC12"/>
    <mergeCell ref="AB13:AC13"/>
    <mergeCell ref="AB14:AC14"/>
    <mergeCell ref="AB15:AC15"/>
    <mergeCell ref="AB16:AC16"/>
    <mergeCell ref="AB17:AC17"/>
    <mergeCell ref="V32:X32"/>
    <mergeCell ref="V33:X33"/>
    <mergeCell ref="V18:W18"/>
    <mergeCell ref="V19:W19"/>
    <mergeCell ref="V20:W20"/>
    <mergeCell ref="V21:W21"/>
    <mergeCell ref="V22:W22"/>
    <mergeCell ref="V23:W23"/>
    <mergeCell ref="V24:W24"/>
    <mergeCell ref="V25:W25"/>
    <mergeCell ref="W27:X30"/>
    <mergeCell ref="W1:X1"/>
    <mergeCell ref="V10:W10"/>
    <mergeCell ref="V11:W11"/>
    <mergeCell ref="V12:W12"/>
    <mergeCell ref="V13:W13"/>
    <mergeCell ref="V14:W14"/>
    <mergeCell ref="V15:W15"/>
    <mergeCell ref="V16:W16"/>
    <mergeCell ref="V17:W17"/>
    <mergeCell ref="J25:K25"/>
    <mergeCell ref="K27:L30"/>
    <mergeCell ref="J32:L32"/>
    <mergeCell ref="J33:L33"/>
    <mergeCell ref="G32:I32"/>
    <mergeCell ref="G33:I33"/>
    <mergeCell ref="A32:C32"/>
    <mergeCell ref="A33:C33"/>
    <mergeCell ref="A25:B25"/>
    <mergeCell ref="D33:F33"/>
    <mergeCell ref="B27:C30"/>
    <mergeCell ref="G25:H25"/>
    <mergeCell ref="H27:I30"/>
    <mergeCell ref="D25:E25"/>
    <mergeCell ref="E27:F30"/>
    <mergeCell ref="D32:F32"/>
    <mergeCell ref="P11:Q11"/>
    <mergeCell ref="P12:Q12"/>
    <mergeCell ref="P15:Q15"/>
    <mergeCell ref="P13:Q13"/>
    <mergeCell ref="P22:Q22"/>
    <mergeCell ref="P23:Q23"/>
    <mergeCell ref="P24:Q24"/>
    <mergeCell ref="P25:Q25"/>
    <mergeCell ref="Q27:R30"/>
    <mergeCell ref="J24:K24"/>
    <mergeCell ref="J14:K14"/>
    <mergeCell ref="J15:K15"/>
    <mergeCell ref="J16:K16"/>
    <mergeCell ref="J17:K17"/>
    <mergeCell ref="J18:K18"/>
    <mergeCell ref="D14:E14"/>
    <mergeCell ref="D15:E15"/>
    <mergeCell ref="J19:K19"/>
    <mergeCell ref="J20:K20"/>
    <mergeCell ref="G18:H18"/>
    <mergeCell ref="G19:H19"/>
    <mergeCell ref="G20:H20"/>
    <mergeCell ref="D23:E23"/>
    <mergeCell ref="D24:E24"/>
    <mergeCell ref="G24:H24"/>
    <mergeCell ref="A17:B17"/>
    <mergeCell ref="A18:B18"/>
    <mergeCell ref="G22:H22"/>
    <mergeCell ref="G23:H23"/>
    <mergeCell ref="J10:K10"/>
    <mergeCell ref="J11:K11"/>
    <mergeCell ref="J12:K12"/>
    <mergeCell ref="J13:K13"/>
    <mergeCell ref="J22:K22"/>
    <mergeCell ref="J23:K23"/>
    <mergeCell ref="A23:B23"/>
    <mergeCell ref="D16:E16"/>
    <mergeCell ref="D17:E17"/>
    <mergeCell ref="D18:E18"/>
    <mergeCell ref="D19:E19"/>
    <mergeCell ref="D20:E20"/>
    <mergeCell ref="D21:E21"/>
    <mergeCell ref="D22:E22"/>
    <mergeCell ref="D12:E12"/>
    <mergeCell ref="D13:E13"/>
    <mergeCell ref="K1:L1"/>
    <mergeCell ref="A10:B10"/>
    <mergeCell ref="A11:B11"/>
    <mergeCell ref="A12:B12"/>
    <mergeCell ref="A13:B13"/>
    <mergeCell ref="A15:B15"/>
    <mergeCell ref="A14:B14"/>
    <mergeCell ref="A19:B19"/>
    <mergeCell ref="A24:B24"/>
    <mergeCell ref="H1:I1"/>
    <mergeCell ref="G10:H10"/>
    <mergeCell ref="G11:H11"/>
    <mergeCell ref="G16:H16"/>
    <mergeCell ref="G17:H17"/>
    <mergeCell ref="G12:H12"/>
    <mergeCell ref="G13:H13"/>
    <mergeCell ref="G14:H14"/>
    <mergeCell ref="G15:H15"/>
    <mergeCell ref="A22:B22"/>
    <mergeCell ref="B1:C1"/>
    <mergeCell ref="A16:B16"/>
    <mergeCell ref="E1:F1"/>
    <mergeCell ref="D10:E10"/>
    <mergeCell ref="D11:E11"/>
    <mergeCell ref="S18:T18"/>
    <mergeCell ref="S19:T19"/>
    <mergeCell ref="S20:T20"/>
    <mergeCell ref="S22:T22"/>
    <mergeCell ref="N1:O1"/>
    <mergeCell ref="M10:N10"/>
    <mergeCell ref="M11:N11"/>
    <mergeCell ref="M12:N12"/>
    <mergeCell ref="M13:N13"/>
    <mergeCell ref="P14:Q14"/>
    <mergeCell ref="P16:Q16"/>
    <mergeCell ref="P17:Q17"/>
    <mergeCell ref="P18:Q18"/>
    <mergeCell ref="P19:Q19"/>
    <mergeCell ref="P20:Q20"/>
    <mergeCell ref="M14:N14"/>
    <mergeCell ref="M15:N15"/>
    <mergeCell ref="M16:N16"/>
    <mergeCell ref="M17:N17"/>
    <mergeCell ref="M18:N18"/>
    <mergeCell ref="M19:N19"/>
    <mergeCell ref="M20:N20"/>
    <mergeCell ref="Q1:R1"/>
    <mergeCell ref="P10:Q10"/>
    <mergeCell ref="T1:U1"/>
    <mergeCell ref="S10:T10"/>
    <mergeCell ref="S11:T11"/>
    <mergeCell ref="S12:T12"/>
    <mergeCell ref="S13:T13"/>
    <mergeCell ref="S14:T14"/>
    <mergeCell ref="S15:T15"/>
    <mergeCell ref="S16:T16"/>
    <mergeCell ref="S17:T17"/>
    <mergeCell ref="S23:T23"/>
    <mergeCell ref="S24:T24"/>
    <mergeCell ref="S25:T25"/>
    <mergeCell ref="T27:U30"/>
    <mergeCell ref="S32:U32"/>
    <mergeCell ref="S33:U33"/>
    <mergeCell ref="S21:T21"/>
    <mergeCell ref="P21:Q21"/>
    <mergeCell ref="M22:N22"/>
    <mergeCell ref="P32:R32"/>
    <mergeCell ref="P33:R33"/>
    <mergeCell ref="M33:O33"/>
    <mergeCell ref="M23:N23"/>
    <mergeCell ref="M24:N24"/>
    <mergeCell ref="M25:N25"/>
    <mergeCell ref="N27:O30"/>
    <mergeCell ref="M32:O32"/>
    <mergeCell ref="Z1:AA1"/>
    <mergeCell ref="Y10:Z10"/>
    <mergeCell ref="Y11:Z11"/>
    <mergeCell ref="Y12:Z12"/>
    <mergeCell ref="Y13:Z13"/>
    <mergeCell ref="Y14:Z14"/>
    <mergeCell ref="Y15:Z15"/>
    <mergeCell ref="Y16:Z16"/>
    <mergeCell ref="Y17:Z17"/>
    <mergeCell ref="Y32:AA32"/>
    <mergeCell ref="Y33:AA33"/>
    <mergeCell ref="Y18:Z18"/>
    <mergeCell ref="Y19:Z19"/>
    <mergeCell ref="Y20:Z20"/>
    <mergeCell ref="Y21:Z21"/>
    <mergeCell ref="Y22:Z22"/>
    <mergeCell ref="Y23:Z23"/>
    <mergeCell ref="Y24:Z24"/>
    <mergeCell ref="Y25:Z25"/>
    <mergeCell ref="Z27:AA30"/>
    <mergeCell ref="AI1:AJ1"/>
    <mergeCell ref="AH10:AI10"/>
    <mergeCell ref="AH11:AI11"/>
    <mergeCell ref="AH12:AI12"/>
    <mergeCell ref="AH13:AI13"/>
    <mergeCell ref="AH14:AI14"/>
    <mergeCell ref="AH15:AI15"/>
    <mergeCell ref="AH16:AI16"/>
    <mergeCell ref="AH17:AI17"/>
    <mergeCell ref="AH32:AJ32"/>
    <mergeCell ref="AH33:AJ33"/>
    <mergeCell ref="AH18:AI18"/>
    <mergeCell ref="AH19:AI19"/>
    <mergeCell ref="AH20:AI20"/>
    <mergeCell ref="AH21:AI21"/>
    <mergeCell ref="AH22:AI22"/>
    <mergeCell ref="AH23:AI23"/>
    <mergeCell ref="AH24:AI24"/>
    <mergeCell ref="AH25:AI25"/>
    <mergeCell ref="AI27:AJ30"/>
    <mergeCell ref="AL1:AM1"/>
    <mergeCell ref="AK10:AL10"/>
    <mergeCell ref="AK11:AL11"/>
    <mergeCell ref="AK12:AL12"/>
    <mergeCell ref="AK13:AL13"/>
    <mergeCell ref="AK14:AL14"/>
    <mergeCell ref="AK15:AL15"/>
    <mergeCell ref="AK16:AL16"/>
    <mergeCell ref="AK17:AL17"/>
    <mergeCell ref="AK32:AM32"/>
    <mergeCell ref="AK33:AM33"/>
    <mergeCell ref="AK18:AL18"/>
    <mergeCell ref="AK19:AL19"/>
    <mergeCell ref="AK20:AL20"/>
    <mergeCell ref="AK21:AL21"/>
    <mergeCell ref="AK22:AL22"/>
    <mergeCell ref="AK23:AL23"/>
    <mergeCell ref="AK24:AL24"/>
    <mergeCell ref="AK25:AL25"/>
    <mergeCell ref="AL27:AM30"/>
    <mergeCell ref="AO1:AP1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32:AP32"/>
    <mergeCell ref="AN33:AP33"/>
    <mergeCell ref="AN18:AO18"/>
    <mergeCell ref="AN19:AO19"/>
    <mergeCell ref="AN20:AO20"/>
    <mergeCell ref="AN21:AO21"/>
    <mergeCell ref="AN22:AO22"/>
    <mergeCell ref="AN23:AO23"/>
    <mergeCell ref="AN24:AO24"/>
    <mergeCell ref="AN25:AO25"/>
    <mergeCell ref="AO27:AP30"/>
    <mergeCell ref="AU1:AV1"/>
    <mergeCell ref="AT10:AU10"/>
    <mergeCell ref="AT11:AU11"/>
    <mergeCell ref="AT12:AU12"/>
    <mergeCell ref="AT13:AU13"/>
    <mergeCell ref="AT14:AU14"/>
    <mergeCell ref="AT15:AU15"/>
    <mergeCell ref="AT16:AU16"/>
    <mergeCell ref="AT17:AU17"/>
    <mergeCell ref="AT32:AV32"/>
    <mergeCell ref="AT33:AV33"/>
    <mergeCell ref="AT18:AU18"/>
    <mergeCell ref="AT19:AU19"/>
    <mergeCell ref="AT20:AU20"/>
    <mergeCell ref="AT21:AU21"/>
    <mergeCell ref="AT22:AU22"/>
    <mergeCell ref="AT23:AU23"/>
    <mergeCell ref="AT24:AU24"/>
    <mergeCell ref="AT25:AU25"/>
    <mergeCell ref="AU27:AV30"/>
  </mergeCells>
  <phoneticPr fontId="5" type="noConversion"/>
  <conditionalFormatting sqref="C10:C25">
    <cfRule type="containsBlanks" dxfId="14" priority="15">
      <formula>LEN(TRIM(C10))=0</formula>
    </cfRule>
  </conditionalFormatting>
  <conditionalFormatting sqref="F10:F25">
    <cfRule type="containsBlanks" dxfId="13" priority="14">
      <formula>LEN(TRIM(F10))=0</formula>
    </cfRule>
  </conditionalFormatting>
  <conditionalFormatting sqref="I10:I25">
    <cfRule type="containsBlanks" dxfId="12" priority="13">
      <formula>LEN(TRIM(I10))=0</formula>
    </cfRule>
  </conditionalFormatting>
  <conditionalFormatting sqref="L10:L25 O10:O25">
    <cfRule type="containsBlanks" dxfId="11" priority="12">
      <formula>LEN(TRIM(L10))=0</formula>
    </cfRule>
  </conditionalFormatting>
  <conditionalFormatting sqref="R10:R25">
    <cfRule type="containsBlanks" dxfId="10" priority="11">
      <formula>LEN(TRIM(R10))=0</formula>
    </cfRule>
  </conditionalFormatting>
  <conditionalFormatting sqref="U10:U25">
    <cfRule type="containsBlanks" dxfId="9" priority="10">
      <formula>LEN(TRIM(U10))=0</formula>
    </cfRule>
  </conditionalFormatting>
  <conditionalFormatting sqref="X10:X25">
    <cfRule type="containsBlanks" dxfId="8" priority="9">
      <formula>LEN(TRIM(X10))=0</formula>
    </cfRule>
  </conditionalFormatting>
  <conditionalFormatting sqref="AA10:AA25">
    <cfRule type="containsBlanks" dxfId="7" priority="8">
      <formula>LEN(TRIM(AA10))=0</formula>
    </cfRule>
  </conditionalFormatting>
  <conditionalFormatting sqref="AD10:AD25">
    <cfRule type="containsBlanks" dxfId="6" priority="7">
      <formula>LEN(TRIM(AD10))=0</formula>
    </cfRule>
  </conditionalFormatting>
  <conditionalFormatting sqref="AG10:AG25">
    <cfRule type="containsBlanks" dxfId="5" priority="6">
      <formula>LEN(TRIM(AG10))=0</formula>
    </cfRule>
  </conditionalFormatting>
  <conditionalFormatting sqref="AJ10:AJ25">
    <cfRule type="containsBlanks" dxfId="4" priority="5">
      <formula>LEN(TRIM(AJ10))=0</formula>
    </cfRule>
  </conditionalFormatting>
  <conditionalFormatting sqref="AM10:AM25">
    <cfRule type="containsBlanks" dxfId="3" priority="4">
      <formula>LEN(TRIM(AM10))=0</formula>
    </cfRule>
  </conditionalFormatting>
  <conditionalFormatting sqref="AP10:AP25">
    <cfRule type="containsBlanks" dxfId="2" priority="3">
      <formula>LEN(TRIM(AP10))=0</formula>
    </cfRule>
  </conditionalFormatting>
  <conditionalFormatting sqref="AS10:AS25">
    <cfRule type="containsBlanks" dxfId="1" priority="2">
      <formula>LEN(TRIM(AS10))=0</formula>
    </cfRule>
  </conditionalFormatting>
  <conditionalFormatting sqref="AV10:AV25">
    <cfRule type="containsBlanks" dxfId="0" priority="1">
      <formula>LEN(TRIM(AV10))=0</formula>
    </cfRule>
  </conditionalFormatting>
  <dataValidations count="1">
    <dataValidation type="list" allowBlank="1" showInputMessage="1" showErrorMessage="1" sqref="D10:D25 G10:G25 J10:J25 A10:A25 P10:P25 M10:M25 S10:S25 V10:V25 Y10:Y25 AB10:AB25 AE10:AE25 AH10:AH25 AK10:AK25 AN10:AN25 AQ10:AQ25 AT10:AT25" xr:uid="{A7D7E075-30D6-4648-BEB5-E6CE31714209}">
      <formula1>Drop_Down_Name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OpticalParts</vt:lpstr>
      <vt:lpstr>Camera Specs</vt:lpstr>
      <vt:lpstr>OTA_BLANK</vt:lpstr>
      <vt:lpstr>Edge11</vt:lpstr>
      <vt:lpstr>Edge9.25</vt:lpstr>
      <vt:lpstr>CarbonStar150N</vt:lpstr>
      <vt:lpstr>Orion250</vt:lpstr>
      <vt:lpstr>Radian61</vt:lpstr>
      <vt:lpstr>FullSheet</vt:lpstr>
      <vt:lpstr>Drop_Down_Name</vt:lpstr>
      <vt:lpstr>Optical_Length__mm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Telescope Configuration and Backfocus Manager</dc:title>
  <dc:subject/>
  <dc:creator>Brent Mantooth</dc:creator>
  <cp:keywords>Telescope, astrophotography</cp:keywords>
  <dc:description/>
  <cp:lastModifiedBy>Brent Mantooth</cp:lastModifiedBy>
  <cp:revision>V1</cp:revision>
  <dcterms:created xsi:type="dcterms:W3CDTF">2021-01-31T03:13:57Z</dcterms:created>
  <dcterms:modified xsi:type="dcterms:W3CDTF">2025-01-20T21:41:12Z</dcterms:modified>
  <cp:category/>
  <cp:contentStatus/>
</cp:coreProperties>
</file>