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renton/Documents/Fantasy Football/2021 Report/"/>
    </mc:Choice>
  </mc:AlternateContent>
  <bookViews>
    <workbookView xWindow="2460" yWindow="820" windowWidth="22380" windowHeight="15060" tabRatio="500" activeTab="1"/>
  </bookViews>
  <sheets>
    <sheet name="scores" sheetId="1" r:id="rId1"/>
    <sheet name="standings" sheetId="2" r:id="rId2"/>
    <sheet name="best_record" sheetId="12" r:id="rId3"/>
    <sheet name="points_against" sheetId="3" r:id="rId4"/>
    <sheet name="worst_luck" sheetId="4" r:id="rId5"/>
    <sheet name="ppg-halfway split" sheetId="5" r:id="rId6"/>
    <sheet name="halfway splits" sheetId="6" r:id="rId7"/>
    <sheet name="winless streak" sheetId="7" r:id="rId8"/>
    <sheet name="highest scores league history" sheetId="10" r:id="rId9"/>
    <sheet name="waivers" sheetId="11" r:id="rId10"/>
    <sheet name="worst teams ever" sheetId="8" r:id="rId11"/>
    <sheet name="playoff sims" sheetId="9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2" l="1"/>
  <c r="F5" i="12"/>
  <c r="F11" i="12"/>
  <c r="F6" i="12"/>
  <c r="F4" i="12"/>
  <c r="F10" i="12"/>
  <c r="F9" i="12"/>
  <c r="F7" i="12"/>
  <c r="G4" i="10"/>
  <c r="R4" i="1"/>
  <c r="S4" i="1"/>
  <c r="R5" i="1"/>
  <c r="S5" i="1"/>
  <c r="F5" i="5"/>
  <c r="E5" i="5"/>
  <c r="G5" i="5"/>
  <c r="F6" i="5"/>
  <c r="E6" i="5"/>
  <c r="G6" i="5"/>
  <c r="F7" i="5"/>
  <c r="E7" i="5"/>
  <c r="G7" i="5"/>
  <c r="F8" i="5"/>
  <c r="E8" i="5"/>
  <c r="G8" i="5"/>
  <c r="F9" i="5"/>
  <c r="E9" i="5"/>
  <c r="G9" i="5"/>
  <c r="F10" i="5"/>
  <c r="E10" i="5"/>
  <c r="G10" i="5"/>
  <c r="F11" i="5"/>
  <c r="E11" i="5"/>
  <c r="G11" i="5"/>
  <c r="F12" i="5"/>
  <c r="E12" i="5"/>
  <c r="G12" i="5"/>
  <c r="F13" i="5"/>
  <c r="E13" i="5"/>
  <c r="G13" i="5"/>
  <c r="F14" i="5"/>
  <c r="E14" i="5"/>
  <c r="G14" i="5"/>
  <c r="F15" i="5"/>
  <c r="E15" i="5"/>
  <c r="G15" i="5"/>
  <c r="F4" i="5"/>
  <c r="E4" i="5"/>
  <c r="G4" i="5"/>
  <c r="Z4" i="1"/>
  <c r="Z5" i="1"/>
  <c r="Z6" i="1"/>
  <c r="Z7" i="1"/>
  <c r="Z8" i="1"/>
  <c r="Z9" i="1"/>
  <c r="Z10" i="1"/>
  <c r="Z11" i="1"/>
  <c r="Z12" i="1"/>
  <c r="Z13" i="1"/>
  <c r="Z14" i="1"/>
  <c r="Z3" i="1"/>
  <c r="AA4" i="1"/>
  <c r="AA5" i="1"/>
  <c r="AA6" i="1"/>
  <c r="AA7" i="1"/>
  <c r="AA8" i="1"/>
  <c r="AA9" i="1"/>
  <c r="AA10" i="1"/>
  <c r="AA11" i="1"/>
  <c r="AA12" i="1"/>
  <c r="AA13" i="1"/>
  <c r="AA14" i="1"/>
  <c r="AA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R3" i="1"/>
  <c r="S3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</calcChain>
</file>

<file path=xl/sharedStrings.xml><?xml version="1.0" encoding="utf-8"?>
<sst xmlns="http://schemas.openxmlformats.org/spreadsheetml/2006/main" count="518" uniqueCount="192">
  <si>
    <t>Team_Name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</si>
  <si>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</si>
  <si>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</si>
  <si>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</si>
  <si>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</si>
  <si>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</si>
  <si>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</si>
  <si>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</si>
  <si>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</si>
  <si>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</si>
  <si>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</si>
  <si>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</si>
  <si>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</si>
  <si>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</si>
  <si>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</si>
  <si>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</si>
  <si>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TOTAL</t>
  </si>
  <si>
    <t>Mean</t>
  </si>
  <si>
    <t>Std</t>
  </si>
  <si>
    <t>Median</t>
  </si>
  <si>
    <t>Year</t>
  </si>
  <si>
    <t>Owner</t>
  </si>
  <si>
    <t>Playoffs</t>
  </si>
  <si>
    <t>Place</t>
  </si>
  <si>
    <t>Jasjaap's Primo Team</t>
  </si>
  <si>
    <t>Jasjaap</t>
  </si>
  <si>
    <t>Pay Dirt and Pylons</t>
  </si>
  <si>
    <t>Cam</t>
  </si>
  <si>
    <t>GOBias Industries</t>
  </si>
  <si>
    <t>Schulwolf</t>
  </si>
  <si>
    <t>Brady = Washed Up III</t>
  </si>
  <si>
    <t>Will</t>
  </si>
  <si>
    <t>Gee Whiz Darnell</t>
  </si>
  <si>
    <t>Brenton</t>
  </si>
  <si>
    <t>Sackwash Lyfe</t>
  </si>
  <si>
    <t>Tommy</t>
  </si>
  <si>
    <t>Dak to Dak</t>
  </si>
  <si>
    <t>Mike</t>
  </si>
  <si>
    <t>Shiva Volodarskaya</t>
  </si>
  <si>
    <t>Todd</t>
  </si>
  <si>
    <t>Herbin Legends</t>
  </si>
  <si>
    <t>Brand/Heintz</t>
  </si>
  <si>
    <t>Schmop</t>
  </si>
  <si>
    <t>Burnett</t>
  </si>
  <si>
    <t>Champagne or Bust</t>
  </si>
  <si>
    <t>Eli</t>
  </si>
  <si>
    <t>Mr. Fans Noodle Haus</t>
  </si>
  <si>
    <t>Jay</t>
  </si>
  <si>
    <t>Regular Season Standings</t>
  </si>
  <si>
    <t>Team</t>
  </si>
  <si>
    <t>Record</t>
  </si>
  <si>
    <t>Points For</t>
  </si>
  <si>
    <t>Points Against</t>
  </si>
  <si>
    <t>Expected W-L</t>
  </si>
  <si>
    <t>3-12</t>
  </si>
  <si>
    <t>12-3</t>
  </si>
  <si>
    <t>10-5</t>
  </si>
  <si>
    <t>9-6</t>
  </si>
  <si>
    <t>8-7</t>
  </si>
  <si>
    <t>7-8</t>
  </si>
  <si>
    <t>6-9</t>
  </si>
  <si>
    <t>Pay Dirt &amp; Pylons</t>
  </si>
  <si>
    <t>9.6-5.4</t>
  </si>
  <si>
    <t>10.2-4.8</t>
  </si>
  <si>
    <t>9.0-6.0</t>
  </si>
  <si>
    <t>8.9-6.1</t>
  </si>
  <si>
    <t>8.3-6.7</t>
  </si>
  <si>
    <t>7.6-7.4</t>
  </si>
  <si>
    <t>6.6-8.4</t>
  </si>
  <si>
    <t>7.3-7.7</t>
  </si>
  <si>
    <t>6.8-8.2</t>
  </si>
  <si>
    <t>4.8-10.2</t>
  </si>
  <si>
    <t>3.7-11.3</t>
  </si>
  <si>
    <t>GoBias Industries</t>
  </si>
  <si>
    <t>Lesean Hara</t>
  </si>
  <si>
    <t>Winners Circle</t>
  </si>
  <si>
    <t>Peyton Teabag Party</t>
  </si>
  <si>
    <t>Brother Omega</t>
  </si>
  <si>
    <t>Burnett = Microdong</t>
  </si>
  <si>
    <t>That Sackwash Feel</t>
  </si>
  <si>
    <t>Radical Shizzlam</t>
  </si>
  <si>
    <t>Brady = Washed Up II</t>
  </si>
  <si>
    <t>Wakandan Warriors</t>
  </si>
  <si>
    <t>Big Whack</t>
  </si>
  <si>
    <t>Tom Brady=washed up</t>
  </si>
  <si>
    <t>I = Microdong</t>
  </si>
  <si>
    <t>Jasjaap Sanu</t>
  </si>
  <si>
    <t>TheMarathonContinues</t>
  </si>
  <si>
    <t>Redemption317</t>
  </si>
  <si>
    <t>Lowest of the Low</t>
  </si>
  <si>
    <t>Oh Crud. David Brand</t>
  </si>
  <si>
    <t>While Brand Studies</t>
  </si>
  <si>
    <t>PVGP Allstar</t>
  </si>
  <si>
    <t>EBDB Vinegar Strokes</t>
  </si>
  <si>
    <t>Turban Legends</t>
  </si>
  <si>
    <t>Watch Me Pey Pey</t>
  </si>
  <si>
    <t>Taco's #1 Guest Bong</t>
  </si>
  <si>
    <t>Someone Has To Lose</t>
  </si>
  <si>
    <t>Bullsack</t>
  </si>
  <si>
    <t>E.V.I.L.</t>
  </si>
  <si>
    <t>B' Word Fat</t>
  </si>
  <si>
    <t>57 Varieties</t>
  </si>
  <si>
    <t>Walk Means Anal</t>
  </si>
  <si>
    <t>Kitchtits</t>
  </si>
  <si>
    <t>The Comeback Kid</t>
  </si>
  <si>
    <t>Cheefin' Cheebahs</t>
  </si>
  <si>
    <t>Tynes of Blow</t>
  </si>
  <si>
    <t>Kevin's Optimal Team</t>
  </si>
  <si>
    <t>Cooper Clux Clan</t>
  </si>
  <si>
    <t>Rafi Bombs!</t>
  </si>
  <si>
    <t>Kegel the Elf</t>
  </si>
  <si>
    <t>Rudy's Revengencers</t>
  </si>
  <si>
    <t>Runcible Spooning</t>
  </si>
  <si>
    <t>HOLDmyDIIIIIIIIIICK</t>
  </si>
  <si>
    <t>Lannister Incest</t>
  </si>
  <si>
    <t>JaBlackus Russell</t>
  </si>
  <si>
    <t>ArchersOfLoafcrosse</t>
  </si>
  <si>
    <t>Rudy's Revanchists</t>
  </si>
  <si>
    <t>Team BULL</t>
  </si>
  <si>
    <t>Foster's Foster's</t>
  </si>
  <si>
    <t>Yes</t>
  </si>
  <si>
    <t>PPGA</t>
  </si>
  <si>
    <t>Diff</t>
  </si>
  <si>
    <t>Brand</t>
  </si>
  <si>
    <t>Brand/Kevin</t>
  </si>
  <si>
    <t>Kevin</t>
  </si>
  <si>
    <t>Season Baseline</t>
  </si>
  <si>
    <t>Seasons with Highest Points Against (Worst Luck)</t>
  </si>
  <si>
    <t>Weeks 1-8</t>
  </si>
  <si>
    <t>Weeks 9-15</t>
  </si>
  <si>
    <t>PPG</t>
  </si>
  <si>
    <t>PPG (9-15)</t>
  </si>
  <si>
    <t>PPG (1-8)</t>
  </si>
  <si>
    <r>
      <t xml:space="preserve">1st vs. 2nd Half Splits </t>
    </r>
    <r>
      <rPr>
        <sz val="10"/>
        <color theme="1"/>
        <rFont val="Calibri (Body)"/>
      </rPr>
      <t>(sorted by PPG from Weeks 9-15)</t>
    </r>
  </si>
  <si>
    <t>Difference</t>
  </si>
  <si>
    <t>Codola</t>
  </si>
  <si>
    <t>LeSean Hara</t>
  </si>
  <si>
    <t>2nd Half PPG</t>
  </si>
  <si>
    <t>1st Half PPG</t>
  </si>
  <si>
    <t>Change</t>
  </si>
  <si>
    <t>Osborn</t>
  </si>
  <si>
    <t>Lerner</t>
  </si>
  <si>
    <t>*1st Half for 2012-2020 seasons is Weeks 1-7; for 2021 season it is Weeks 1-8</t>
  </si>
  <si>
    <t>*2nd Half for 2012-2020 seasons is Weeks 8-14; for 2021 season it is Weeks 9-15</t>
  </si>
  <si>
    <t xml:space="preserve"> 2nd-Half Collapses in PPG</t>
  </si>
  <si>
    <t xml:space="preserve"> 2nd-Half Improvements</t>
  </si>
  <si>
    <t>Most Losses to Begin a Season</t>
  </si>
  <si>
    <t>Losses</t>
  </si>
  <si>
    <t>The Marathon Continues</t>
  </si>
  <si>
    <t xml:space="preserve">Radical Shizzlam </t>
  </si>
  <si>
    <t>Someone Has to Lose</t>
  </si>
  <si>
    <t>13 tied with 3</t>
  </si>
  <si>
    <t>PPG vs. League Average</t>
  </si>
  <si>
    <t>Worst Teams in League History</t>
  </si>
  <si>
    <t>Playoff Simulations (Regular Model)</t>
  </si>
  <si>
    <t>Avg. Place</t>
  </si>
  <si>
    <t>Actual Record</t>
  </si>
  <si>
    <t>Expected Wins</t>
  </si>
  <si>
    <t>Expected Losses</t>
  </si>
  <si>
    <t>Avg. Points</t>
  </si>
  <si>
    <t>Playoffs 
(% of sims)</t>
  </si>
  <si>
    <t>Top 
(% of sims)</t>
  </si>
  <si>
    <t>Sacko 
(% of sims)</t>
  </si>
  <si>
    <t>Playoff Simulations (Randomized Model)</t>
  </si>
  <si>
    <t>Average</t>
  </si>
  <si>
    <t>Rank</t>
  </si>
  <si>
    <t>Year-Week</t>
  </si>
  <si>
    <t>2021-14</t>
  </si>
  <si>
    <t>2021-16</t>
  </si>
  <si>
    <t>Points (non-PPR)</t>
  </si>
  <si>
    <t>E.V.I.L</t>
  </si>
  <si>
    <t>2014-13</t>
  </si>
  <si>
    <t>2013-08</t>
  </si>
  <si>
    <t>2019-03</t>
  </si>
  <si>
    <t>2014-02</t>
  </si>
  <si>
    <t>2019-01</t>
  </si>
  <si>
    <t>2014-14</t>
  </si>
  <si>
    <t>2016-04</t>
  </si>
  <si>
    <t>Highest Single-Game Scores in League History</t>
  </si>
  <si>
    <t>Wolf</t>
  </si>
  <si>
    <t>2013-15</t>
  </si>
  <si>
    <t>Points (0.5 PPR)</t>
  </si>
  <si>
    <t>Waiver Acquisitions</t>
  </si>
  <si>
    <t>Semifinals</t>
  </si>
  <si>
    <t>Championship</t>
  </si>
  <si>
    <t>137.88 - 118.24</t>
  </si>
  <si>
    <t>205.10 - 113.88</t>
  </si>
  <si>
    <t>130.32 - 114.86</t>
  </si>
  <si>
    <t>Teams with Best Regular Season Record</t>
  </si>
  <si>
    <t>Win %</t>
  </si>
  <si>
    <t>10-4</t>
  </si>
  <si>
    <t>12-2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</si>
</sst>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scheme val="minor"/>
    </font>
    <font>
      <sz val="14"/>
      <color rgb="FF000000"/>
      <name val="Helvetica Neue"/>
    </font>
    <font>
      <b/>
      <sz val="12"/>
      <color rgb="FF000000"/>
      <name val="Calibri"/>
    </font>
    <font>
      <sz val="12"/>
      <color rgb="FF000000"/>
      <name val="Calibri"/>
    </font>
    <font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sz val="12"/>
      <color rgb="FF000000"/>
      <name val="Calibri"/>
      <scheme val="minor"/>
    </font>
    <font>
      <sz val="10"/>
      <color rgb="FF000000"/>
      <name val="Calibri"/>
    </font>
    <font>
      <i/>
      <sz val="12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29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D7D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D1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2" fillId="2" borderId="3" xfId="0" applyFont="1" applyFill="1" applyBorder="1"/>
    <xf numFmtId="0" fontId="0" fillId="0" borderId="4" xfId="0" applyBorder="1"/>
    <xf numFmtId="164" fontId="0" fillId="0" borderId="0" xfId="0" applyNumberFormat="1"/>
    <xf numFmtId="2" fontId="0" fillId="0" borderId="6" xfId="0" applyNumberFormat="1" applyBorder="1"/>
    <xf numFmtId="0" fontId="0" fillId="0" borderId="0" xfId="0" applyBorder="1"/>
    <xf numFmtId="49" fontId="0" fillId="0" borderId="0" xfId="0" applyNumberFormat="1" applyBorder="1" applyAlignment="1">
      <alignment horizontal="right"/>
    </xf>
    <xf numFmtId="0" fontId="0" fillId="0" borderId="3" xfId="0" applyBorder="1"/>
    <xf numFmtId="0" fontId="0" fillId="5" borderId="0" xfId="0" applyFill="1" applyBorder="1"/>
    <xf numFmtId="49" fontId="0" fillId="5" borderId="0" xfId="0" applyNumberFormat="1" applyFill="1" applyBorder="1" applyAlignment="1">
      <alignment horizontal="right"/>
    </xf>
    <xf numFmtId="0" fontId="0" fillId="6" borderId="0" xfId="0" applyFill="1" applyBorder="1"/>
    <xf numFmtId="49" fontId="0" fillId="6" borderId="0" xfId="0" applyNumberFormat="1" applyFill="1" applyBorder="1" applyAlignment="1">
      <alignment horizontal="right"/>
    </xf>
    <xf numFmtId="0" fontId="0" fillId="6" borderId="3" xfId="0" applyFill="1" applyBorder="1"/>
    <xf numFmtId="49" fontId="0" fillId="6" borderId="3" xfId="0" applyNumberFormat="1" applyFill="1" applyBorder="1" applyAlignment="1">
      <alignment horizontal="right"/>
    </xf>
    <xf numFmtId="0" fontId="0" fillId="2" borderId="4" xfId="0" applyFill="1" applyBorder="1"/>
    <xf numFmtId="0" fontId="0" fillId="2" borderId="0" xfId="0" applyFill="1" applyBorder="1"/>
    <xf numFmtId="0" fontId="0" fillId="2" borderId="8" xfId="0" applyFill="1" applyBorder="1"/>
    <xf numFmtId="0" fontId="0" fillId="5" borderId="4" xfId="0" applyFill="1" applyBorder="1"/>
    <xf numFmtId="0" fontId="0" fillId="6" borderId="4" xfId="0" applyFill="1" applyBorder="1"/>
    <xf numFmtId="0" fontId="0" fillId="6" borderId="9" xfId="0" applyFill="1" applyBorder="1"/>
    <xf numFmtId="0" fontId="0" fillId="0" borderId="8" xfId="0" applyBorder="1"/>
    <xf numFmtId="49" fontId="0" fillId="0" borderId="0" xfId="0" applyNumberFormat="1" applyBorder="1" applyAlignment="1">
      <alignment horizontal="right" vertical="center"/>
    </xf>
    <xf numFmtId="0" fontId="0" fillId="4" borderId="9" xfId="0" applyFill="1" applyBorder="1"/>
    <xf numFmtId="49" fontId="0" fillId="4" borderId="3" xfId="0" applyNumberFormat="1" applyFill="1" applyBorder="1" applyAlignment="1">
      <alignment horizontal="right" vertical="center"/>
    </xf>
    <xf numFmtId="0" fontId="0" fillId="4" borderId="3" xfId="0" applyFill="1" applyBorder="1"/>
    <xf numFmtId="0" fontId="0" fillId="0" borderId="0" xfId="0" applyFill="1" applyBorder="1"/>
    <xf numFmtId="0" fontId="0" fillId="5" borderId="8" xfId="0" applyFill="1" applyBorder="1" applyAlignment="1">
      <alignment horizontal="right"/>
    </xf>
    <xf numFmtId="0" fontId="0" fillId="6" borderId="8" xfId="0" applyFill="1" applyBorder="1" applyAlignment="1">
      <alignment horizontal="right"/>
    </xf>
    <xf numFmtId="0" fontId="0" fillId="6" borderId="10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0" borderId="4" xfId="0" applyFill="1" applyBorder="1"/>
    <xf numFmtId="0" fontId="0" fillId="0" borderId="0" xfId="0" applyFill="1"/>
    <xf numFmtId="0" fontId="0" fillId="0" borderId="9" xfId="0" applyFill="1" applyBorder="1"/>
    <xf numFmtId="0" fontId="0" fillId="0" borderId="3" xfId="0" applyFill="1" applyBorder="1"/>
    <xf numFmtId="0" fontId="4" fillId="7" borderId="4" xfId="0" applyFont="1" applyFill="1" applyBorder="1" applyAlignment="1">
      <alignment horizontal="left" vertical="top"/>
    </xf>
    <xf numFmtId="0" fontId="4" fillId="6" borderId="4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4" fillId="8" borderId="9" xfId="0" applyFont="1" applyFill="1" applyBorder="1" applyAlignment="1">
      <alignment horizontal="left" vertical="top"/>
    </xf>
    <xf numFmtId="2" fontId="0" fillId="7" borderId="0" xfId="0" applyNumberFormat="1" applyFill="1" applyBorder="1"/>
    <xf numFmtId="2" fontId="0" fillId="6" borderId="0" xfId="0" applyNumberFormat="1" applyFill="1" applyBorder="1"/>
    <xf numFmtId="2" fontId="0" fillId="0" borderId="0" xfId="0" applyNumberFormat="1" applyFill="1" applyBorder="1"/>
    <xf numFmtId="2" fontId="0" fillId="8" borderId="3" xfId="0" applyNumberFormat="1" applyFill="1" applyBorder="1"/>
    <xf numFmtId="0" fontId="4" fillId="0" borderId="5" xfId="0" applyFont="1" applyFill="1" applyBorder="1" applyAlignment="1">
      <alignment horizontal="left" vertical="top"/>
    </xf>
    <xf numFmtId="0" fontId="4" fillId="0" borderId="9" xfId="0" applyFont="1" applyFill="1" applyBorder="1" applyAlignment="1">
      <alignment horizontal="left" vertical="top"/>
    </xf>
    <xf numFmtId="2" fontId="0" fillId="0" borderId="6" xfId="0" applyNumberFormat="1" applyFill="1" applyBorder="1"/>
    <xf numFmtId="2" fontId="0" fillId="0" borderId="3" xfId="0" applyNumberFormat="1" applyFill="1" applyBorder="1"/>
    <xf numFmtId="0" fontId="4" fillId="0" borderId="4" xfId="0" quotePrefix="1" applyFont="1" applyFill="1" applyBorder="1" applyAlignment="1">
      <alignment horizontal="left" vertical="top"/>
    </xf>
    <xf numFmtId="0" fontId="5" fillId="0" borderId="0" xfId="0" applyFont="1"/>
    <xf numFmtId="0" fontId="6" fillId="3" borderId="4" xfId="0" applyFont="1" applyFill="1" applyBorder="1"/>
    <xf numFmtId="0" fontId="6" fillId="3" borderId="0" xfId="0" applyFont="1" applyFill="1" applyBorder="1"/>
    <xf numFmtId="0" fontId="6" fillId="3" borderId="8" xfId="0" applyFont="1" applyFill="1" applyBorder="1"/>
    <xf numFmtId="0" fontId="7" fillId="0" borderId="4" xfId="0" applyFont="1" applyBorder="1"/>
    <xf numFmtId="0" fontId="7" fillId="0" borderId="0" xfId="0" applyFont="1" applyBorder="1"/>
    <xf numFmtId="2" fontId="7" fillId="0" borderId="0" xfId="0" applyNumberFormat="1" applyFont="1" applyBorder="1"/>
    <xf numFmtId="2" fontId="7" fillId="0" borderId="8" xfId="0" applyNumberFormat="1" applyFont="1" applyBorder="1"/>
    <xf numFmtId="0" fontId="7" fillId="0" borderId="9" xfId="0" applyFont="1" applyBorder="1"/>
    <xf numFmtId="0" fontId="7" fillId="0" borderId="3" xfId="0" applyFont="1" applyBorder="1"/>
    <xf numFmtId="2" fontId="7" fillId="0" borderId="3" xfId="0" applyNumberFormat="1" applyFont="1" applyBorder="1"/>
    <xf numFmtId="2" fontId="7" fillId="0" borderId="10" xfId="0" applyNumberFormat="1" applyFont="1" applyBorder="1"/>
    <xf numFmtId="0" fontId="2" fillId="2" borderId="0" xfId="0" applyFont="1" applyFill="1" applyBorder="1"/>
    <xf numFmtId="0" fontId="2" fillId="2" borderId="4" xfId="0" applyFont="1" applyFill="1" applyBorder="1"/>
    <xf numFmtId="2" fontId="0" fillId="0" borderId="0" xfId="0" applyNumberFormat="1" applyBorder="1"/>
    <xf numFmtId="0" fontId="0" fillId="0" borderId="9" xfId="0" applyBorder="1"/>
    <xf numFmtId="2" fontId="0" fillId="0" borderId="3" xfId="0" applyNumberFormat="1" applyBorder="1"/>
    <xf numFmtId="0" fontId="0" fillId="0" borderId="10" xfId="0" applyBorder="1"/>
    <xf numFmtId="0" fontId="2" fillId="2" borderId="12" xfId="0" applyFont="1" applyFill="1" applyBorder="1"/>
    <xf numFmtId="2" fontId="0" fillId="0" borderId="12" xfId="0" applyNumberFormat="1" applyBorder="1"/>
    <xf numFmtId="2" fontId="0" fillId="0" borderId="11" xfId="0" applyNumberFormat="1" applyBorder="1"/>
    <xf numFmtId="0" fontId="6" fillId="2" borderId="4" xfId="0" applyFont="1" applyFill="1" applyBorder="1"/>
    <xf numFmtId="0" fontId="6" fillId="2" borderId="0" xfId="0" applyFont="1" applyFill="1" applyBorder="1"/>
    <xf numFmtId="0" fontId="6" fillId="2" borderId="8" xfId="0" applyFont="1" applyFill="1" applyBorder="1"/>
    <xf numFmtId="0" fontId="11" fillId="0" borderId="4" xfId="0" applyFont="1" applyBorder="1"/>
    <xf numFmtId="0" fontId="11" fillId="0" borderId="0" xfId="0" applyFont="1" applyBorder="1"/>
    <xf numFmtId="0" fontId="11" fillId="0" borderId="9" xfId="0" applyFont="1" applyBorder="1"/>
    <xf numFmtId="0" fontId="11" fillId="0" borderId="3" xfId="0" applyFont="1" applyBorder="1"/>
    <xf numFmtId="2" fontId="11" fillId="0" borderId="0" xfId="0" applyNumberFormat="1" applyFont="1" applyBorder="1"/>
    <xf numFmtId="2" fontId="11" fillId="0" borderId="8" xfId="0" applyNumberFormat="1" applyFont="1" applyBorder="1"/>
    <xf numFmtId="2" fontId="11" fillId="0" borderId="3" xfId="0" applyNumberFormat="1" applyFont="1" applyBorder="1"/>
    <xf numFmtId="2" fontId="11" fillId="0" borderId="10" xfId="0" applyNumberFormat="1" applyFont="1" applyBorder="1"/>
    <xf numFmtId="0" fontId="12" fillId="0" borderId="4" xfId="0" applyFont="1" applyFill="1" applyBorder="1"/>
    <xf numFmtId="0" fontId="0" fillId="0" borderId="8" xfId="0" applyFill="1" applyBorder="1"/>
    <xf numFmtId="0" fontId="0" fillId="0" borderId="10" xfId="0" applyFill="1" applyBorder="1"/>
    <xf numFmtId="0" fontId="6" fillId="2" borderId="8" xfId="0" applyFont="1" applyFill="1" applyBorder="1" applyAlignment="1">
      <alignment wrapText="1"/>
    </xf>
    <xf numFmtId="164" fontId="7" fillId="0" borderId="0" xfId="0" applyNumberFormat="1" applyFont="1" applyBorder="1"/>
    <xf numFmtId="164" fontId="7" fillId="0" borderId="8" xfId="0" applyNumberFormat="1" applyFont="1" applyBorder="1"/>
    <xf numFmtId="164" fontId="7" fillId="0" borderId="3" xfId="0" applyNumberFormat="1" applyFont="1" applyBorder="1"/>
    <xf numFmtId="164" fontId="7" fillId="0" borderId="10" xfId="0" applyNumberFormat="1" applyFont="1" applyBorder="1"/>
    <xf numFmtId="165" fontId="0" fillId="6" borderId="0" xfId="0" applyNumberFormat="1" applyFill="1" applyBorder="1"/>
    <xf numFmtId="165" fontId="0" fillId="6" borderId="8" xfId="0" applyNumberFormat="1" applyFill="1" applyBorder="1"/>
    <xf numFmtId="0" fontId="0" fillId="10" borderId="3" xfId="0" applyFill="1" applyBorder="1"/>
    <xf numFmtId="165" fontId="0" fillId="10" borderId="3" xfId="0" applyNumberFormat="1" applyFill="1" applyBorder="1"/>
    <xf numFmtId="165" fontId="0" fillId="10" borderId="10" xfId="0" applyNumberFormat="1" applyFill="1" applyBorder="1"/>
    <xf numFmtId="0" fontId="13" fillId="6" borderId="4" xfId="0" applyFont="1" applyFill="1" applyBorder="1" applyAlignment="1">
      <alignment horizontal="left" vertical="top"/>
    </xf>
    <xf numFmtId="0" fontId="13" fillId="0" borderId="4" xfId="0" applyFont="1" applyFill="1" applyBorder="1" applyAlignment="1">
      <alignment horizontal="left" vertical="top"/>
    </xf>
    <xf numFmtId="0" fontId="13" fillId="10" borderId="9" xfId="0" applyFont="1" applyFill="1" applyBorder="1" applyAlignment="1">
      <alignment horizontal="left" vertical="top"/>
    </xf>
    <xf numFmtId="49" fontId="0" fillId="6" borderId="0" xfId="0" applyNumberFormat="1" applyFont="1" applyFill="1" applyBorder="1" applyAlignment="1">
      <alignment horizontal="right" vertical="top"/>
    </xf>
    <xf numFmtId="49" fontId="0" fillId="0" borderId="0" xfId="0" applyNumberFormat="1" applyFont="1" applyFill="1" applyBorder="1" applyAlignment="1">
      <alignment horizontal="right" vertical="top"/>
    </xf>
    <xf numFmtId="49" fontId="0" fillId="10" borderId="3" xfId="0" applyNumberFormat="1" applyFont="1" applyFill="1" applyBorder="1" applyAlignment="1">
      <alignment horizontal="right" vertical="top"/>
    </xf>
    <xf numFmtId="0" fontId="2" fillId="2" borderId="4" xfId="0" applyFont="1" applyFill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13" fillId="7" borderId="4" xfId="0" applyFont="1" applyFill="1" applyBorder="1" applyAlignment="1">
      <alignment horizontal="left" vertical="top"/>
    </xf>
    <xf numFmtId="49" fontId="0" fillId="7" borderId="0" xfId="0" applyNumberFormat="1" applyFont="1" applyFill="1" applyBorder="1" applyAlignment="1">
      <alignment horizontal="right" vertical="top"/>
    </xf>
    <xf numFmtId="0" fontId="0" fillId="7" borderId="0" xfId="0" applyFill="1" applyBorder="1"/>
    <xf numFmtId="165" fontId="0" fillId="7" borderId="0" xfId="0" applyNumberFormat="1" applyFill="1" applyBorder="1"/>
    <xf numFmtId="165" fontId="0" fillId="7" borderId="8" xfId="0" applyNumberFormat="1" applyFill="1" applyBorder="1"/>
    <xf numFmtId="165" fontId="0" fillId="0" borderId="0" xfId="0" applyNumberFormat="1" applyBorder="1"/>
    <xf numFmtId="165" fontId="0" fillId="0" borderId="8" xfId="0" applyNumberFormat="1" applyBorder="1"/>
    <xf numFmtId="0" fontId="14" fillId="2" borderId="1" xfId="0" applyFont="1" applyFill="1" applyBorder="1"/>
    <xf numFmtId="0" fontId="14" fillId="2" borderId="2" xfId="0" applyFont="1" applyFill="1" applyBorder="1"/>
    <xf numFmtId="0" fontId="14" fillId="3" borderId="1" xfId="0" applyFont="1" applyFill="1" applyBorder="1"/>
    <xf numFmtId="0" fontId="4" fillId="0" borderId="4" xfId="0" applyFont="1" applyBorder="1"/>
    <xf numFmtId="0" fontId="15" fillId="0" borderId="0" xfId="0" applyFont="1" applyBorder="1"/>
    <xf numFmtId="0" fontId="15" fillId="0" borderId="4" xfId="0" applyFont="1" applyBorder="1"/>
    <xf numFmtId="0" fontId="4" fillId="2" borderId="1" xfId="0" applyFont="1" applyFill="1" applyBorder="1"/>
    <xf numFmtId="2" fontId="15" fillId="2" borderId="2" xfId="0" applyNumberFormat="1" applyFont="1" applyFill="1" applyBorder="1"/>
    <xf numFmtId="2" fontId="15" fillId="0" borderId="1" xfId="0" applyNumberFormat="1" applyFont="1" applyBorder="1"/>
    <xf numFmtId="0" fontId="14" fillId="3" borderId="13" xfId="0" applyFont="1" applyFill="1" applyBorder="1"/>
    <xf numFmtId="2" fontId="15" fillId="0" borderId="8" xfId="0" applyNumberFormat="1" applyFont="1" applyBorder="1"/>
    <xf numFmtId="2" fontId="15" fillId="0" borderId="13" xfId="0" applyNumberFormat="1" applyFont="1" applyBorder="1"/>
    <xf numFmtId="0" fontId="0" fillId="0" borderId="5" xfId="0" applyBorder="1"/>
    <xf numFmtId="0" fontId="0" fillId="0" borderId="6" xfId="0" applyBorder="1"/>
    <xf numFmtId="0" fontId="0" fillId="2" borderId="15" xfId="0" applyFill="1" applyBorder="1"/>
    <xf numFmtId="2" fontId="0" fillId="0" borderId="15" xfId="0" applyNumberFormat="1" applyFont="1" applyBorder="1"/>
    <xf numFmtId="2" fontId="0" fillId="6" borderId="12" xfId="0" applyNumberFormat="1" applyFill="1" applyBorder="1"/>
    <xf numFmtId="0" fontId="0" fillId="0" borderId="12" xfId="0" applyBorder="1"/>
    <xf numFmtId="0" fontId="0" fillId="6" borderId="12" xfId="0" applyFill="1" applyBorder="1"/>
    <xf numFmtId="0" fontId="0" fillId="0" borderId="11" xfId="0" applyBorder="1"/>
    <xf numFmtId="0" fontId="0" fillId="0" borderId="4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2" borderId="1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center"/>
    </xf>
    <xf numFmtId="9" fontId="0" fillId="0" borderId="8" xfId="1" applyFont="1" applyBorder="1"/>
    <xf numFmtId="49" fontId="0" fillId="0" borderId="3" xfId="0" applyNumberFormat="1" applyBorder="1" applyAlignment="1">
      <alignment horizontal="right"/>
    </xf>
    <xf numFmtId="9" fontId="0" fillId="0" borderId="10" xfId="1" applyFont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FFD1CE"/>
      <color rgb="FFFFAAA4"/>
      <color rgb="FFFF7E79"/>
      <color rgb="FFFF929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Waivers</a:t>
            </a:r>
            <a:r>
              <a:rPr lang="en-US" baseline="0"/>
              <a:t>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waivers!$C$2</c:f>
              <c:strCache>
                <c:ptCount val="1"/>
                <c:pt idx="0">
                  <c:v>Waiver Acquisitions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waivers!$B$3:$B$12</c:f>
              <c:numCache>
                <c:formatCode>General</c:formatCode>
                <c:ptCount val="10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</c:numCache>
            </c:numRef>
          </c:cat>
          <c:val>
            <c:numRef>
              <c:f>waivers!$C$3:$C$12</c:f>
              <c:numCache>
                <c:formatCode>General</c:formatCode>
                <c:ptCount val="10"/>
                <c:pt idx="0">
                  <c:v>170.0</c:v>
                </c:pt>
                <c:pt idx="1">
                  <c:v>252.0</c:v>
                </c:pt>
                <c:pt idx="2">
                  <c:v>194.0</c:v>
                </c:pt>
                <c:pt idx="3">
                  <c:v>275.0</c:v>
                </c:pt>
                <c:pt idx="4">
                  <c:v>212.0</c:v>
                </c:pt>
                <c:pt idx="5">
                  <c:v>265.0</c:v>
                </c:pt>
                <c:pt idx="6">
                  <c:v>256.0</c:v>
                </c:pt>
                <c:pt idx="7">
                  <c:v>278.0</c:v>
                </c:pt>
                <c:pt idx="8">
                  <c:v>334.0</c:v>
                </c:pt>
                <c:pt idx="9">
                  <c:v>384.0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7787472"/>
        <c:axId val="-1928671456"/>
      </c:lineChart>
      <c:catAx>
        <c:axId val="-19577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8671456"/>
        <c:crosses val="autoZero"/>
        <c:auto val="1"/>
        <c:lblAlgn val="ctr"/>
        <c:lblOffset val="100"/>
        <c:noMultiLvlLbl val="0"/>
      </c:catAx>
      <c:valAx>
        <c:axId val="-1928671456"/>
        <c:scaling>
          <c:orientation val="minMax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778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190500</xdr:rowOff>
    </xdr:from>
    <xdr:to>
      <xdr:col>8</xdr:col>
      <xdr:colOff>533400</xdr:colOff>
      <xdr:row>12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5"/>
  <sheetViews>
    <sheetView workbookViewId="0">
      <selection activeCell="G6" sqref="G6"/>
    </sheetView>
  </sheetViews>
  <sheetFormatPr baseColWidth="10" defaultRowHeight="16" x14ac:dyDescent="0.2"/>
  <cols>
    <col min="2" max="2" width="17.83203125" customWidth="1"/>
    <col min="3" max="17" width="8.5" customWidth="1"/>
    <col min="18" max="18" width="10.5" customWidth="1"/>
    <col min="19" max="19" width="9.5" customWidth="1"/>
  </cols>
  <sheetData>
    <row r="2" spans="2:27" x14ac:dyDescent="0.2">
      <c r="B2" s="110" t="s">
        <v>0</v>
      </c>
      <c r="C2" s="111" t="s">
        <v>1</v>
      </c>
      <c r="D2" s="111" t="s">
        <v>2</v>
      </c>
      <c r="E2" s="111" t="s">
        <v>3</v>
      </c>
      <c r="F2" s="111" t="s">
        <v>4</v>
      </c>
      <c r="G2" s="111" t="s">
        <v>5</v>
      </c>
      <c r="H2" s="111" t="s">
        <v>6</v>
      </c>
      <c r="I2" s="111" t="s">
        <v>7</v>
      </c>
      <c r="J2" s="111" t="s">
        <v>8</v>
      </c>
      <c r="K2" s="111" t="s">
        <v>9</v>
      </c>
      <c r="L2" s="111" t="s">
        <v>10</v>
      </c>
      <c r="M2" s="111" t="s">
        <v>11</v>
      </c>
      <c r="N2" s="111" t="s">
        <v>12</v>
      </c>
      <c r="O2" s="111" t="s">
        <v>13</v>
      </c>
      <c r="P2" s="111" t="s">
        <v>14</v>
      </c>
      <c r="Q2" s="111" t="s">
        <v>15</v>
      </c>
      <c r="R2" s="112" t="s">
        <v>16</v>
      </c>
      <c r="S2" s="119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60" t="s">
        <v>128</v>
      </c>
      <c r="AA2" s="60" t="s">
        <v>129</v>
      </c>
    </row>
    <row r="3" spans="2:27" x14ac:dyDescent="0.2">
      <c r="B3" s="113" t="s">
        <v>24</v>
      </c>
      <c r="C3" s="114">
        <v>101.64</v>
      </c>
      <c r="D3" s="114">
        <v>108.22</v>
      </c>
      <c r="E3" s="114">
        <v>130.12</v>
      </c>
      <c r="F3" s="114">
        <v>132.5</v>
      </c>
      <c r="G3" s="114">
        <v>145.5</v>
      </c>
      <c r="H3" s="114">
        <v>148.94</v>
      </c>
      <c r="I3" s="114">
        <v>93.66</v>
      </c>
      <c r="J3" s="114">
        <v>88.6</v>
      </c>
      <c r="K3" s="114">
        <v>66.56</v>
      </c>
      <c r="L3" s="114">
        <v>101.32</v>
      </c>
      <c r="M3" s="114">
        <v>141.04</v>
      </c>
      <c r="N3" s="114">
        <v>150.28</v>
      </c>
      <c r="O3" s="114">
        <v>130.80000000000001</v>
      </c>
      <c r="P3" s="114">
        <v>160.38</v>
      </c>
      <c r="Q3" s="114">
        <v>123.66</v>
      </c>
      <c r="R3" s="115">
        <f t="shared" ref="R3:R6" si="0">SUM(C3:Q3)</f>
        <v>1823.22</v>
      </c>
      <c r="S3" s="120">
        <f>R3/15</f>
        <v>121.548</v>
      </c>
      <c r="T3" s="3">
        <f t="shared" ref="T3:T14" si="1">_xlfn.STDEV.S(C3:Q3)</f>
        <v>26.980181933094059</v>
      </c>
      <c r="U3">
        <f t="shared" ref="U3:U14" si="2">MEDIAN(C3:Q3)</f>
        <v>130.12</v>
      </c>
      <c r="V3">
        <v>2021</v>
      </c>
      <c r="W3" t="s">
        <v>25</v>
      </c>
      <c r="X3">
        <v>1</v>
      </c>
      <c r="Y3">
        <v>1</v>
      </c>
      <c r="Z3">
        <f>SUM(C3:J3)</f>
        <v>949.18000000000006</v>
      </c>
      <c r="AA3">
        <f>SUM(K3:Q3)</f>
        <v>874.04</v>
      </c>
    </row>
    <row r="4" spans="2:27" x14ac:dyDescent="0.2">
      <c r="B4" s="113" t="s">
        <v>26</v>
      </c>
      <c r="C4" s="114">
        <v>151.36000000000001</v>
      </c>
      <c r="D4" s="114">
        <v>163.6</v>
      </c>
      <c r="E4" s="114">
        <v>127.04</v>
      </c>
      <c r="F4" s="114">
        <v>105.72</v>
      </c>
      <c r="G4" s="114">
        <v>132.66</v>
      </c>
      <c r="H4" s="114">
        <v>127.26</v>
      </c>
      <c r="I4" s="114">
        <v>145.13999999999999</v>
      </c>
      <c r="J4" s="114">
        <v>104.36</v>
      </c>
      <c r="K4" s="114">
        <v>83.18</v>
      </c>
      <c r="L4" s="114">
        <v>67.58</v>
      </c>
      <c r="M4" s="114">
        <v>111.22</v>
      </c>
      <c r="N4" s="114">
        <v>125.9</v>
      </c>
      <c r="O4" s="114">
        <v>159.82</v>
      </c>
      <c r="P4" s="114">
        <v>187.22</v>
      </c>
      <c r="Q4" s="114">
        <v>99.58</v>
      </c>
      <c r="R4" s="115">
        <f t="shared" si="0"/>
        <v>1891.6399999999999</v>
      </c>
      <c r="S4" s="120">
        <f>R4/15</f>
        <v>126.10933333333332</v>
      </c>
      <c r="T4" s="3">
        <f t="shared" si="1"/>
        <v>32.076078195143417</v>
      </c>
      <c r="U4">
        <f t="shared" si="2"/>
        <v>127.04</v>
      </c>
      <c r="V4">
        <v>2021</v>
      </c>
      <c r="W4" t="s">
        <v>27</v>
      </c>
      <c r="X4">
        <v>1</v>
      </c>
      <c r="Y4">
        <v>2</v>
      </c>
      <c r="Z4">
        <f t="shared" ref="Z4:Z14" si="3">SUM(C4:J4)</f>
        <v>1057.1399999999999</v>
      </c>
      <c r="AA4">
        <f t="shared" ref="AA4:AA14" si="4">SUM(K4:Q4)</f>
        <v>834.50000000000011</v>
      </c>
    </row>
    <row r="5" spans="2:27" x14ac:dyDescent="0.2">
      <c r="B5" s="113" t="s">
        <v>28</v>
      </c>
      <c r="C5" s="114">
        <v>93.02</v>
      </c>
      <c r="D5" s="114">
        <v>163.80000000000001</v>
      </c>
      <c r="E5" s="114">
        <v>123.74</v>
      </c>
      <c r="F5" s="114">
        <v>162.22</v>
      </c>
      <c r="G5" s="114">
        <v>142.46</v>
      </c>
      <c r="H5" s="114">
        <v>114.2</v>
      </c>
      <c r="I5" s="114">
        <v>122.26</v>
      </c>
      <c r="J5" s="114">
        <v>127.16</v>
      </c>
      <c r="K5" s="114">
        <v>87.88</v>
      </c>
      <c r="L5" s="114">
        <v>100.08</v>
      </c>
      <c r="M5" s="114">
        <v>92.1</v>
      </c>
      <c r="N5" s="114">
        <v>98.98</v>
      </c>
      <c r="O5" s="114">
        <v>139.1</v>
      </c>
      <c r="P5" s="114">
        <v>140.54</v>
      </c>
      <c r="Q5" s="114">
        <v>106.12</v>
      </c>
      <c r="R5" s="115">
        <f t="shared" si="0"/>
        <v>1813.6599999999999</v>
      </c>
      <c r="S5" s="120">
        <f>R5/15</f>
        <v>120.91066666666666</v>
      </c>
      <c r="T5" s="3">
        <f t="shared" si="1"/>
        <v>24.861054875523884</v>
      </c>
      <c r="U5">
        <f t="shared" si="2"/>
        <v>122.26</v>
      </c>
      <c r="V5">
        <v>2021</v>
      </c>
      <c r="W5" t="s">
        <v>29</v>
      </c>
      <c r="X5">
        <v>1</v>
      </c>
      <c r="Y5">
        <v>3</v>
      </c>
      <c r="Z5">
        <f t="shared" si="3"/>
        <v>1048.8600000000001</v>
      </c>
      <c r="AA5">
        <f t="shared" si="4"/>
        <v>764.8</v>
      </c>
    </row>
    <row r="6" spans="2:27" x14ac:dyDescent="0.2">
      <c r="B6" s="113" t="s">
        <v>30</v>
      </c>
      <c r="C6" s="114">
        <v>148.38</v>
      </c>
      <c r="D6" s="114">
        <v>95.62</v>
      </c>
      <c r="E6" s="114">
        <v>113.44</v>
      </c>
      <c r="F6" s="114">
        <v>126.08</v>
      </c>
      <c r="G6" s="114">
        <v>170.72</v>
      </c>
      <c r="H6" s="114">
        <v>115</v>
      </c>
      <c r="I6" s="114">
        <v>152.1</v>
      </c>
      <c r="J6" s="114">
        <v>106.02</v>
      </c>
      <c r="K6" s="114">
        <v>132.94</v>
      </c>
      <c r="L6" s="114">
        <v>115.46</v>
      </c>
      <c r="M6" s="114">
        <v>124.98</v>
      </c>
      <c r="N6" s="114">
        <v>107.52</v>
      </c>
      <c r="O6" s="114">
        <v>103.78</v>
      </c>
      <c r="P6" s="114">
        <v>82.6</v>
      </c>
      <c r="Q6" s="114">
        <v>92.44</v>
      </c>
      <c r="R6" s="115">
        <f t="shared" si="0"/>
        <v>1787.0800000000002</v>
      </c>
      <c r="S6" s="120">
        <f t="shared" ref="S6:S14" si="5">R6/15</f>
        <v>119.13866666666668</v>
      </c>
      <c r="T6" s="3">
        <f t="shared" si="1"/>
        <v>24.026855767978383</v>
      </c>
      <c r="U6">
        <f t="shared" si="2"/>
        <v>115</v>
      </c>
      <c r="V6">
        <v>2021</v>
      </c>
      <c r="W6" t="s">
        <v>31</v>
      </c>
      <c r="X6">
        <v>1</v>
      </c>
      <c r="Y6">
        <v>4</v>
      </c>
      <c r="Z6">
        <f t="shared" si="3"/>
        <v>1027.3600000000001</v>
      </c>
      <c r="AA6">
        <f t="shared" si="4"/>
        <v>759.72</v>
      </c>
    </row>
    <row r="7" spans="2:27" x14ac:dyDescent="0.2">
      <c r="B7" s="113" t="s">
        <v>32</v>
      </c>
      <c r="C7" s="114">
        <v>154.96</v>
      </c>
      <c r="D7" s="114">
        <v>124.02</v>
      </c>
      <c r="E7" s="114">
        <v>113.92</v>
      </c>
      <c r="F7" s="114">
        <v>105.26</v>
      </c>
      <c r="G7" s="114">
        <v>117.08</v>
      </c>
      <c r="H7" s="114">
        <v>136.28</v>
      </c>
      <c r="I7" s="114">
        <v>114.14</v>
      </c>
      <c r="J7" s="114">
        <v>111.48</v>
      </c>
      <c r="K7" s="114">
        <v>88.5</v>
      </c>
      <c r="L7" s="114">
        <v>111.94</v>
      </c>
      <c r="M7" s="114">
        <v>127.28</v>
      </c>
      <c r="N7" s="114">
        <v>124.98</v>
      </c>
      <c r="O7" s="114">
        <v>118.04</v>
      </c>
      <c r="P7" s="114">
        <v>86.3</v>
      </c>
      <c r="Q7" s="114">
        <v>88.54</v>
      </c>
      <c r="R7" s="115">
        <f>SUM(C7:Q7)</f>
        <v>1722.7199999999998</v>
      </c>
      <c r="S7" s="120">
        <f t="shared" si="5"/>
        <v>114.84799999999998</v>
      </c>
      <c r="T7" s="3">
        <f t="shared" si="1"/>
        <v>18.398796233915558</v>
      </c>
      <c r="U7">
        <f t="shared" si="2"/>
        <v>114.14</v>
      </c>
      <c r="V7">
        <v>2021</v>
      </c>
      <c r="W7" t="s">
        <v>33</v>
      </c>
      <c r="X7">
        <v>0</v>
      </c>
      <c r="Y7">
        <v>5</v>
      </c>
      <c r="Z7">
        <f t="shared" si="3"/>
        <v>977.14</v>
      </c>
      <c r="AA7">
        <f t="shared" si="4"/>
        <v>745.57999999999993</v>
      </c>
    </row>
    <row r="8" spans="2:27" x14ac:dyDescent="0.2">
      <c r="B8" s="113" t="s">
        <v>34</v>
      </c>
      <c r="C8" s="114">
        <v>139.66</v>
      </c>
      <c r="D8" s="114">
        <v>104.94</v>
      </c>
      <c r="E8" s="114">
        <v>87.78</v>
      </c>
      <c r="F8" s="114">
        <v>106.04</v>
      </c>
      <c r="G8" s="114">
        <v>125.28</v>
      </c>
      <c r="H8" s="114">
        <v>105.08</v>
      </c>
      <c r="I8" s="114">
        <v>62.48</v>
      </c>
      <c r="J8" s="114">
        <v>94.9</v>
      </c>
      <c r="K8" s="114">
        <v>123.24</v>
      </c>
      <c r="L8" s="114">
        <v>113.52</v>
      </c>
      <c r="M8" s="114">
        <v>134.18</v>
      </c>
      <c r="N8" s="114">
        <v>119.6</v>
      </c>
      <c r="O8" s="114">
        <v>86.92</v>
      </c>
      <c r="P8" s="114">
        <v>125.38</v>
      </c>
      <c r="Q8" s="114">
        <v>80.959999999999994</v>
      </c>
      <c r="R8" s="115">
        <f t="shared" ref="R8:R14" si="6">SUM(C8:Q8)</f>
        <v>1609.96</v>
      </c>
      <c r="S8" s="120">
        <f t="shared" si="5"/>
        <v>107.33066666666667</v>
      </c>
      <c r="T8" s="3">
        <f t="shared" si="1"/>
        <v>21.594918538088173</v>
      </c>
      <c r="U8">
        <f t="shared" si="2"/>
        <v>106.04</v>
      </c>
      <c r="V8">
        <v>2021</v>
      </c>
      <c r="W8" t="s">
        <v>35</v>
      </c>
      <c r="X8">
        <v>0</v>
      </c>
      <c r="Y8">
        <v>6</v>
      </c>
      <c r="Z8">
        <f t="shared" si="3"/>
        <v>826.16000000000008</v>
      </c>
      <c r="AA8">
        <f t="shared" si="4"/>
        <v>783.8</v>
      </c>
    </row>
    <row r="9" spans="2:27" x14ac:dyDescent="0.2">
      <c r="B9" s="113" t="s">
        <v>36</v>
      </c>
      <c r="C9" s="114">
        <v>118.82</v>
      </c>
      <c r="D9" s="114">
        <v>51.38</v>
      </c>
      <c r="E9" s="114">
        <v>119.32</v>
      </c>
      <c r="F9" s="114">
        <v>105.62</v>
      </c>
      <c r="G9" s="114">
        <v>145.08000000000001</v>
      </c>
      <c r="H9" s="114">
        <v>112</v>
      </c>
      <c r="I9" s="114">
        <v>109.08</v>
      </c>
      <c r="J9" s="114">
        <v>94.48</v>
      </c>
      <c r="K9" s="114">
        <v>148.38</v>
      </c>
      <c r="L9" s="114">
        <v>142.63999999999999</v>
      </c>
      <c r="M9" s="114">
        <v>123.54</v>
      </c>
      <c r="N9" s="114">
        <v>110.2</v>
      </c>
      <c r="O9" s="114">
        <v>170.52</v>
      </c>
      <c r="P9" s="114">
        <v>125.24</v>
      </c>
      <c r="Q9" s="114">
        <v>131.28</v>
      </c>
      <c r="R9" s="115">
        <f t="shared" si="6"/>
        <v>1807.5800000000002</v>
      </c>
      <c r="S9" s="120">
        <f t="shared" si="5"/>
        <v>120.50533333333334</v>
      </c>
      <c r="T9" s="3">
        <f t="shared" si="1"/>
        <v>27.399906638700802</v>
      </c>
      <c r="U9">
        <f t="shared" si="2"/>
        <v>119.32</v>
      </c>
      <c r="V9">
        <v>2021</v>
      </c>
      <c r="W9" t="s">
        <v>37</v>
      </c>
      <c r="X9">
        <v>0</v>
      </c>
      <c r="Y9">
        <v>7</v>
      </c>
      <c r="Z9">
        <f t="shared" si="3"/>
        <v>855.78000000000009</v>
      </c>
      <c r="AA9">
        <f t="shared" si="4"/>
        <v>951.8</v>
      </c>
    </row>
    <row r="10" spans="2:27" x14ac:dyDescent="0.2">
      <c r="B10" s="113" t="s">
        <v>38</v>
      </c>
      <c r="C10" s="114">
        <v>73.099999999999994</v>
      </c>
      <c r="D10" s="114">
        <v>99.26</v>
      </c>
      <c r="E10" s="114">
        <v>117.82</v>
      </c>
      <c r="F10" s="114">
        <v>143.22</v>
      </c>
      <c r="G10" s="114">
        <v>127.5</v>
      </c>
      <c r="H10" s="114">
        <v>115.82</v>
      </c>
      <c r="I10" s="114">
        <v>129.54</v>
      </c>
      <c r="J10" s="114">
        <v>135.16</v>
      </c>
      <c r="K10" s="114">
        <v>97.86</v>
      </c>
      <c r="L10" s="114">
        <v>98.84</v>
      </c>
      <c r="M10" s="114">
        <v>100.46</v>
      </c>
      <c r="N10" s="114">
        <v>147.80000000000001</v>
      </c>
      <c r="O10" s="114">
        <v>84.5</v>
      </c>
      <c r="P10" s="114">
        <v>96.22</v>
      </c>
      <c r="Q10" s="114">
        <v>96.3</v>
      </c>
      <c r="R10" s="115">
        <f t="shared" si="6"/>
        <v>1663.3999999999999</v>
      </c>
      <c r="S10" s="120">
        <f t="shared" si="5"/>
        <v>110.89333333333333</v>
      </c>
      <c r="T10" s="3">
        <f t="shared" si="1"/>
        <v>22.04584919359354</v>
      </c>
      <c r="U10">
        <f t="shared" si="2"/>
        <v>100.46</v>
      </c>
      <c r="V10">
        <v>2021</v>
      </c>
      <c r="W10" t="s">
        <v>39</v>
      </c>
      <c r="X10">
        <v>0</v>
      </c>
      <c r="Y10">
        <v>8</v>
      </c>
      <c r="Z10">
        <f t="shared" si="3"/>
        <v>941.42</v>
      </c>
      <c r="AA10">
        <f t="shared" si="4"/>
        <v>721.98</v>
      </c>
    </row>
    <row r="11" spans="2:27" x14ac:dyDescent="0.2">
      <c r="B11" s="113" t="s">
        <v>40</v>
      </c>
      <c r="C11" s="114">
        <v>133.18</v>
      </c>
      <c r="D11" s="114">
        <v>100.12</v>
      </c>
      <c r="E11" s="114">
        <v>142.69999999999999</v>
      </c>
      <c r="F11" s="114">
        <v>114.82</v>
      </c>
      <c r="G11" s="114">
        <v>139.47999999999999</v>
      </c>
      <c r="H11" s="114">
        <v>146.38</v>
      </c>
      <c r="I11" s="114">
        <v>120.24</v>
      </c>
      <c r="J11" s="114">
        <v>113.9</v>
      </c>
      <c r="K11" s="114">
        <v>102.44</v>
      </c>
      <c r="L11" s="114">
        <v>110.54</v>
      </c>
      <c r="M11" s="114">
        <v>96.3</v>
      </c>
      <c r="N11" s="114">
        <v>84.78</v>
      </c>
      <c r="O11" s="114">
        <v>78.16</v>
      </c>
      <c r="P11" s="114">
        <v>137.91999999999999</v>
      </c>
      <c r="Q11" s="114">
        <v>84.4</v>
      </c>
      <c r="R11" s="115">
        <f t="shared" si="6"/>
        <v>1705.3600000000001</v>
      </c>
      <c r="S11" s="120">
        <f t="shared" si="5"/>
        <v>113.69066666666667</v>
      </c>
      <c r="T11" s="3">
        <f t="shared" si="1"/>
        <v>22.623678956434293</v>
      </c>
      <c r="U11">
        <f t="shared" si="2"/>
        <v>113.9</v>
      </c>
      <c r="V11">
        <v>2021</v>
      </c>
      <c r="W11" t="s">
        <v>41</v>
      </c>
      <c r="X11">
        <v>0</v>
      </c>
      <c r="Y11">
        <v>9</v>
      </c>
      <c r="Z11">
        <f t="shared" si="3"/>
        <v>1010.8199999999999</v>
      </c>
      <c r="AA11">
        <f t="shared" si="4"/>
        <v>694.54</v>
      </c>
    </row>
    <row r="12" spans="2:27" x14ac:dyDescent="0.2">
      <c r="B12" s="113" t="s">
        <v>42</v>
      </c>
      <c r="C12" s="114">
        <v>91.62</v>
      </c>
      <c r="D12" s="114">
        <v>142.18</v>
      </c>
      <c r="E12" s="114">
        <v>124.98</v>
      </c>
      <c r="F12" s="114">
        <v>127.92</v>
      </c>
      <c r="G12" s="114">
        <v>126.78</v>
      </c>
      <c r="H12" s="114">
        <v>127.54</v>
      </c>
      <c r="I12" s="114">
        <v>99</v>
      </c>
      <c r="J12" s="114">
        <v>83.5</v>
      </c>
      <c r="K12" s="114">
        <v>89.42</v>
      </c>
      <c r="L12" s="114">
        <v>100.52</v>
      </c>
      <c r="M12" s="114">
        <v>105.02</v>
      </c>
      <c r="N12" s="114">
        <v>84.78</v>
      </c>
      <c r="O12" s="114">
        <v>128.06</v>
      </c>
      <c r="P12" s="114">
        <v>106.1</v>
      </c>
      <c r="Q12" s="114">
        <v>82.36</v>
      </c>
      <c r="R12" s="115">
        <f t="shared" si="6"/>
        <v>1619.7799999999997</v>
      </c>
      <c r="S12" s="120">
        <f t="shared" si="5"/>
        <v>107.98533333333332</v>
      </c>
      <c r="T12" s="3">
        <f t="shared" si="1"/>
        <v>19.910674045656659</v>
      </c>
      <c r="U12">
        <f t="shared" si="2"/>
        <v>105.02</v>
      </c>
      <c r="V12">
        <v>2021</v>
      </c>
      <c r="W12" t="s">
        <v>43</v>
      </c>
      <c r="X12">
        <v>0</v>
      </c>
      <c r="Y12">
        <v>10</v>
      </c>
      <c r="Z12">
        <f t="shared" si="3"/>
        <v>923.52</v>
      </c>
      <c r="AA12">
        <f t="shared" si="4"/>
        <v>696.26</v>
      </c>
    </row>
    <row r="13" spans="2:27" x14ac:dyDescent="0.2">
      <c r="B13" s="113" t="s">
        <v>44</v>
      </c>
      <c r="C13" s="114">
        <v>92.66</v>
      </c>
      <c r="D13" s="114">
        <v>113.4</v>
      </c>
      <c r="E13" s="114">
        <v>90.64</v>
      </c>
      <c r="F13" s="114">
        <v>87.88</v>
      </c>
      <c r="G13" s="114">
        <v>111.12</v>
      </c>
      <c r="H13" s="114">
        <v>100.1</v>
      </c>
      <c r="I13" s="114">
        <v>105.14</v>
      </c>
      <c r="J13" s="114">
        <v>88.32</v>
      </c>
      <c r="K13" s="114">
        <v>105.1</v>
      </c>
      <c r="L13" s="114">
        <v>124.12</v>
      </c>
      <c r="M13" s="114">
        <v>101.48</v>
      </c>
      <c r="N13" s="114">
        <v>57.06</v>
      </c>
      <c r="O13" s="114">
        <v>102.22</v>
      </c>
      <c r="P13" s="114">
        <v>70.680000000000007</v>
      </c>
      <c r="Q13" s="114">
        <v>130.24</v>
      </c>
      <c r="R13" s="115">
        <f t="shared" si="6"/>
        <v>1480.16</v>
      </c>
      <c r="S13" s="120">
        <f t="shared" si="5"/>
        <v>98.677333333333337</v>
      </c>
      <c r="T13" s="3">
        <f t="shared" si="1"/>
        <v>18.824511174327444</v>
      </c>
      <c r="U13">
        <f t="shared" si="2"/>
        <v>101.48</v>
      </c>
      <c r="V13">
        <v>2021</v>
      </c>
      <c r="W13" t="s">
        <v>45</v>
      </c>
      <c r="X13">
        <v>0</v>
      </c>
      <c r="Y13">
        <v>11</v>
      </c>
      <c r="Z13">
        <f t="shared" si="3"/>
        <v>789.26</v>
      </c>
      <c r="AA13">
        <f t="shared" si="4"/>
        <v>690.90000000000009</v>
      </c>
    </row>
    <row r="14" spans="2:27" x14ac:dyDescent="0.2">
      <c r="B14" s="113" t="s">
        <v>46</v>
      </c>
      <c r="C14" s="114">
        <v>103.22</v>
      </c>
      <c r="D14" s="114">
        <v>99.98</v>
      </c>
      <c r="E14" s="114">
        <v>92.94</v>
      </c>
      <c r="F14" s="114">
        <v>99.94</v>
      </c>
      <c r="G14" s="114">
        <v>58.28</v>
      </c>
      <c r="H14" s="114">
        <v>85.98</v>
      </c>
      <c r="I14" s="114">
        <v>93.28</v>
      </c>
      <c r="J14" s="114">
        <v>94.06</v>
      </c>
      <c r="K14" s="114">
        <v>77.94</v>
      </c>
      <c r="L14" s="114">
        <v>86.44</v>
      </c>
      <c r="M14" s="114">
        <v>83.8</v>
      </c>
      <c r="N14" s="114">
        <v>105.52</v>
      </c>
      <c r="O14" s="114">
        <v>88.76</v>
      </c>
      <c r="P14" s="114">
        <v>121.92</v>
      </c>
      <c r="Q14" s="114">
        <v>89.84</v>
      </c>
      <c r="R14" s="115">
        <f t="shared" si="6"/>
        <v>1381.9</v>
      </c>
      <c r="S14" s="120">
        <f t="shared" si="5"/>
        <v>92.126666666666679</v>
      </c>
      <c r="T14" s="3">
        <f t="shared" si="1"/>
        <v>14.196109460324811</v>
      </c>
      <c r="U14">
        <f t="shared" si="2"/>
        <v>92.94</v>
      </c>
      <c r="V14">
        <v>2021</v>
      </c>
      <c r="W14" t="s">
        <v>47</v>
      </c>
      <c r="X14">
        <v>0</v>
      </c>
      <c r="Y14">
        <v>12</v>
      </c>
      <c r="Z14">
        <f t="shared" si="3"/>
        <v>727.68000000000006</v>
      </c>
      <c r="AA14">
        <f t="shared" si="4"/>
        <v>654.22</v>
      </c>
    </row>
    <row r="15" spans="2:27" x14ac:dyDescent="0.2">
      <c r="B15" s="116" t="s">
        <v>164</v>
      </c>
      <c r="C15" s="117">
        <f>SUM(C3:C14)/12</f>
        <v>116.80166666666666</v>
      </c>
      <c r="D15" s="117">
        <f t="shared" ref="D15:U15" si="7">SUM(D3:D14)/12</f>
        <v>113.87666666666668</v>
      </c>
      <c r="E15" s="117">
        <f t="shared" si="7"/>
        <v>115.37</v>
      </c>
      <c r="F15" s="117">
        <f t="shared" si="7"/>
        <v>118.10166666666669</v>
      </c>
      <c r="G15" s="117">
        <f t="shared" si="7"/>
        <v>128.49500000000003</v>
      </c>
      <c r="H15" s="117">
        <f t="shared" si="7"/>
        <v>119.54833333333333</v>
      </c>
      <c r="I15" s="117">
        <f t="shared" si="7"/>
        <v>112.17166666666667</v>
      </c>
      <c r="J15" s="117">
        <f t="shared" si="7"/>
        <v>103.49499999999999</v>
      </c>
      <c r="K15" s="117">
        <f t="shared" si="7"/>
        <v>100.28666666666668</v>
      </c>
      <c r="L15" s="117">
        <f t="shared" si="7"/>
        <v>106.08333333333333</v>
      </c>
      <c r="M15" s="117">
        <f t="shared" si="7"/>
        <v>111.78333333333332</v>
      </c>
      <c r="N15" s="117">
        <f t="shared" si="7"/>
        <v>109.78333333333332</v>
      </c>
      <c r="O15" s="117">
        <f t="shared" si="7"/>
        <v>115.88999999999999</v>
      </c>
      <c r="P15" s="117">
        <f t="shared" si="7"/>
        <v>120.04166666666667</v>
      </c>
      <c r="Q15" s="117">
        <f t="shared" si="7"/>
        <v>100.47666666666667</v>
      </c>
      <c r="R15" s="118">
        <f t="shared" si="7"/>
        <v>1692.2049999999999</v>
      </c>
      <c r="S15" s="121">
        <f t="shared" si="7"/>
        <v>112.81366666666668</v>
      </c>
      <c r="T15" s="4">
        <f t="shared" si="7"/>
        <v>22.74488458439842</v>
      </c>
      <c r="U15" s="4">
        <f t="shared" si="7"/>
        <v>112.31000000000002</v>
      </c>
      <c r="V15">
        <v>2021</v>
      </c>
    </row>
  </sheetData>
  <conditionalFormatting sqref="C3:Q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Z3:Z14 AA3 AA5 AA4 AA6:AA1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K17" sqref="K17"/>
    </sheetView>
  </sheetViews>
  <sheetFormatPr baseColWidth="10" defaultRowHeight="16" x14ac:dyDescent="0.2"/>
  <cols>
    <col min="3" max="3" width="11.83203125" customWidth="1"/>
  </cols>
  <sheetData>
    <row r="2" spans="2:3" ht="32" x14ac:dyDescent="0.2">
      <c r="B2" s="134" t="s">
        <v>20</v>
      </c>
      <c r="C2" s="135" t="s">
        <v>182</v>
      </c>
    </row>
    <row r="3" spans="2:3" x14ac:dyDescent="0.2">
      <c r="B3" s="130">
        <v>2012</v>
      </c>
      <c r="C3" s="131">
        <v>170</v>
      </c>
    </row>
    <row r="4" spans="2:3" x14ac:dyDescent="0.2">
      <c r="B4" s="130">
        <v>2013</v>
      </c>
      <c r="C4" s="131">
        <v>252</v>
      </c>
    </row>
    <row r="5" spans="2:3" x14ac:dyDescent="0.2">
      <c r="B5" s="130">
        <v>2014</v>
      </c>
      <c r="C5" s="131">
        <v>194</v>
      </c>
    </row>
    <row r="6" spans="2:3" x14ac:dyDescent="0.2">
      <c r="B6" s="130">
        <v>2015</v>
      </c>
      <c r="C6" s="131">
        <v>275</v>
      </c>
    </row>
    <row r="7" spans="2:3" x14ac:dyDescent="0.2">
      <c r="B7" s="130">
        <v>2016</v>
      </c>
      <c r="C7" s="131">
        <v>212</v>
      </c>
    </row>
    <row r="8" spans="2:3" x14ac:dyDescent="0.2">
      <c r="B8" s="130">
        <v>2017</v>
      </c>
      <c r="C8" s="131">
        <v>265</v>
      </c>
    </row>
    <row r="9" spans="2:3" x14ac:dyDescent="0.2">
      <c r="B9" s="130">
        <v>2018</v>
      </c>
      <c r="C9" s="131">
        <v>256</v>
      </c>
    </row>
    <row r="10" spans="2:3" x14ac:dyDescent="0.2">
      <c r="B10" s="130">
        <v>2019</v>
      </c>
      <c r="C10" s="131">
        <v>278</v>
      </c>
    </row>
    <row r="11" spans="2:3" x14ac:dyDescent="0.2">
      <c r="B11" s="130">
        <v>2020</v>
      </c>
      <c r="C11" s="131">
        <v>334</v>
      </c>
    </row>
    <row r="12" spans="2:3" x14ac:dyDescent="0.2">
      <c r="B12" s="132">
        <v>2021</v>
      </c>
      <c r="C12" s="133">
        <v>384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C17" sqref="C17"/>
    </sheetView>
  </sheetViews>
  <sheetFormatPr baseColWidth="10" defaultRowHeight="16" x14ac:dyDescent="0.2"/>
  <cols>
    <col min="2" max="2" width="20.6640625" customWidth="1"/>
    <col min="3" max="3" width="9.6640625" customWidth="1"/>
    <col min="4" max="4" width="7.1640625" customWidth="1"/>
    <col min="5" max="5" width="9.5" customWidth="1"/>
    <col min="6" max="6" width="13.6640625" customWidth="1"/>
  </cols>
  <sheetData>
    <row r="2" spans="2:6" ht="21" x14ac:dyDescent="0.25">
      <c r="B2" s="155" t="s">
        <v>153</v>
      </c>
      <c r="C2" s="156"/>
      <c r="D2" s="156"/>
      <c r="E2" s="156"/>
      <c r="F2" s="157"/>
    </row>
    <row r="3" spans="2:6" ht="32" x14ac:dyDescent="0.2">
      <c r="B3" s="69" t="s">
        <v>0</v>
      </c>
      <c r="C3" s="70" t="s">
        <v>21</v>
      </c>
      <c r="D3" s="70" t="s">
        <v>20</v>
      </c>
      <c r="E3" s="70" t="s">
        <v>130</v>
      </c>
      <c r="F3" s="83" t="s">
        <v>152</v>
      </c>
    </row>
    <row r="4" spans="2:6" x14ac:dyDescent="0.2">
      <c r="B4" s="52" t="s">
        <v>111</v>
      </c>
      <c r="C4" s="53" t="s">
        <v>140</v>
      </c>
      <c r="D4" s="53">
        <v>2013</v>
      </c>
      <c r="E4" s="84">
        <v>72.554286000000005</v>
      </c>
      <c r="F4" s="85">
        <v>-26.880357</v>
      </c>
    </row>
    <row r="5" spans="2:6" x14ac:dyDescent="0.2">
      <c r="B5" s="52" t="s">
        <v>38</v>
      </c>
      <c r="C5" s="53" t="s">
        <v>39</v>
      </c>
      <c r="D5" s="53">
        <v>2017</v>
      </c>
      <c r="E5" s="84">
        <v>71.218570999999997</v>
      </c>
      <c r="F5" s="85">
        <v>-22.180119000000001</v>
      </c>
    </row>
    <row r="6" spans="2:6" x14ac:dyDescent="0.2">
      <c r="B6" s="52" t="s">
        <v>46</v>
      </c>
      <c r="C6" s="53" t="s">
        <v>47</v>
      </c>
      <c r="D6" s="53">
        <v>2021</v>
      </c>
      <c r="E6" s="84">
        <v>92.126666999999998</v>
      </c>
      <c r="F6" s="85">
        <v>-20.687000000000001</v>
      </c>
    </row>
    <row r="7" spans="2:6" x14ac:dyDescent="0.2">
      <c r="B7" s="52" t="s">
        <v>120</v>
      </c>
      <c r="C7" s="53" t="s">
        <v>141</v>
      </c>
      <c r="D7" s="53">
        <v>2012</v>
      </c>
      <c r="E7" s="84">
        <v>78.632857000000001</v>
      </c>
      <c r="F7" s="85">
        <v>-19.140595000000001</v>
      </c>
    </row>
    <row r="8" spans="2:6" x14ac:dyDescent="0.2">
      <c r="B8" s="52" t="s">
        <v>80</v>
      </c>
      <c r="C8" s="53" t="s">
        <v>125</v>
      </c>
      <c r="D8" s="53">
        <v>2018</v>
      </c>
      <c r="E8" s="84">
        <v>82.385713999999993</v>
      </c>
      <c r="F8" s="85">
        <v>-18.906310000000001</v>
      </c>
    </row>
    <row r="9" spans="2:6" x14ac:dyDescent="0.2">
      <c r="B9" s="52" t="s">
        <v>28</v>
      </c>
      <c r="C9" s="53" t="s">
        <v>29</v>
      </c>
      <c r="D9" s="53">
        <v>2020</v>
      </c>
      <c r="E9" s="84">
        <v>82.715714000000006</v>
      </c>
      <c r="F9" s="85">
        <v>-18.185952</v>
      </c>
    </row>
    <row r="10" spans="2:6" x14ac:dyDescent="0.2">
      <c r="B10" s="52" t="s">
        <v>24</v>
      </c>
      <c r="C10" s="53" t="s">
        <v>25</v>
      </c>
      <c r="D10" s="53">
        <v>2016</v>
      </c>
      <c r="E10" s="84">
        <v>80.888570999999999</v>
      </c>
      <c r="F10" s="85">
        <v>-15.113095</v>
      </c>
    </row>
    <row r="11" spans="2:6" x14ac:dyDescent="0.2">
      <c r="B11" s="52" t="s">
        <v>44</v>
      </c>
      <c r="C11" s="53" t="s">
        <v>45</v>
      </c>
      <c r="D11" s="53">
        <v>2021</v>
      </c>
      <c r="E11" s="84">
        <v>98.677333000000004</v>
      </c>
      <c r="F11" s="85">
        <v>-14.136333</v>
      </c>
    </row>
    <row r="12" spans="2:6" x14ac:dyDescent="0.2">
      <c r="B12" s="52" t="s">
        <v>150</v>
      </c>
      <c r="C12" s="53" t="s">
        <v>35</v>
      </c>
      <c r="D12" s="53">
        <v>2015</v>
      </c>
      <c r="E12" s="84">
        <v>83.34</v>
      </c>
      <c r="F12" s="85">
        <v>-13.328094999999999</v>
      </c>
    </row>
    <row r="13" spans="2:6" x14ac:dyDescent="0.2">
      <c r="B13" s="56" t="s">
        <v>24</v>
      </c>
      <c r="C13" s="57" t="s">
        <v>25</v>
      </c>
      <c r="D13" s="57">
        <v>2017</v>
      </c>
      <c r="E13" s="86">
        <v>80.762856999999997</v>
      </c>
      <c r="F13" s="87">
        <v>-12.635833</v>
      </c>
    </row>
  </sheetData>
  <mergeCells count="1">
    <mergeCell ref="B2:F2"/>
  </mergeCells>
  <conditionalFormatting sqref="F4:F13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workbookViewId="0">
      <selection activeCell="L6" sqref="L6"/>
    </sheetView>
  </sheetViews>
  <sheetFormatPr baseColWidth="10" defaultRowHeight="16" x14ac:dyDescent="0.2"/>
  <cols>
    <col min="2" max="2" width="20" customWidth="1"/>
    <col min="3" max="3" width="11" customWidth="1"/>
    <col min="4" max="4" width="12.1640625" customWidth="1"/>
    <col min="5" max="5" width="13" customWidth="1"/>
    <col min="6" max="6" width="11" customWidth="1"/>
    <col min="7" max="7" width="10.1640625" customWidth="1"/>
    <col min="8" max="8" width="10.5" customWidth="1"/>
    <col min="9" max="9" width="10.33203125" customWidth="1"/>
    <col min="10" max="10" width="10.83203125" customWidth="1"/>
  </cols>
  <sheetData>
    <row r="2" spans="2:10" ht="21" x14ac:dyDescent="0.25">
      <c r="B2" s="155" t="s">
        <v>154</v>
      </c>
      <c r="C2" s="156"/>
      <c r="D2" s="156"/>
      <c r="E2" s="156"/>
      <c r="F2" s="156"/>
      <c r="G2" s="156"/>
      <c r="H2" s="156"/>
      <c r="I2" s="156"/>
      <c r="J2" s="157"/>
    </row>
    <row r="3" spans="2:10" ht="32" x14ac:dyDescent="0.2">
      <c r="B3" s="99" t="s">
        <v>49</v>
      </c>
      <c r="C3" s="100" t="s">
        <v>156</v>
      </c>
      <c r="D3" s="100" t="s">
        <v>157</v>
      </c>
      <c r="E3" s="100" t="s">
        <v>158</v>
      </c>
      <c r="F3" s="101" t="s">
        <v>159</v>
      </c>
      <c r="G3" s="101" t="s">
        <v>155</v>
      </c>
      <c r="H3" s="100" t="s">
        <v>160</v>
      </c>
      <c r="I3" s="100" t="s">
        <v>161</v>
      </c>
      <c r="J3" s="102" t="s">
        <v>162</v>
      </c>
    </row>
    <row r="4" spans="2:10" x14ac:dyDescent="0.2">
      <c r="B4" s="103" t="s">
        <v>26</v>
      </c>
      <c r="C4" s="104" t="s">
        <v>56</v>
      </c>
      <c r="D4" s="105">
        <v>10.220000000000001</v>
      </c>
      <c r="E4" s="105">
        <v>4.78</v>
      </c>
      <c r="F4" s="105">
        <v>1891.84</v>
      </c>
      <c r="G4" s="105">
        <v>2.68</v>
      </c>
      <c r="H4" s="106">
        <v>0.83</v>
      </c>
      <c r="I4" s="106">
        <v>0.38300000000000001</v>
      </c>
      <c r="J4" s="107">
        <v>0</v>
      </c>
    </row>
    <row r="5" spans="2:10" x14ac:dyDescent="0.2">
      <c r="B5" s="93" t="s">
        <v>24</v>
      </c>
      <c r="C5" s="96" t="s">
        <v>55</v>
      </c>
      <c r="D5" s="10">
        <v>9.15</v>
      </c>
      <c r="E5" s="10">
        <v>5.85</v>
      </c>
      <c r="F5" s="10">
        <v>1823.08</v>
      </c>
      <c r="G5" s="10">
        <v>4.0599999999999996</v>
      </c>
      <c r="H5" s="88">
        <v>0.623</v>
      </c>
      <c r="I5" s="88">
        <v>0.156</v>
      </c>
      <c r="J5" s="89">
        <v>2E-3</v>
      </c>
    </row>
    <row r="6" spans="2:10" x14ac:dyDescent="0.2">
      <c r="B6" s="93" t="s">
        <v>28</v>
      </c>
      <c r="C6" s="96" t="s">
        <v>56</v>
      </c>
      <c r="D6" s="10">
        <v>8.9600000000000009</v>
      </c>
      <c r="E6" s="10">
        <v>6.04</v>
      </c>
      <c r="F6" s="10">
        <v>1813.98</v>
      </c>
      <c r="G6" s="10">
        <v>4.32</v>
      </c>
      <c r="H6" s="88">
        <v>0.58099999999999996</v>
      </c>
      <c r="I6" s="88">
        <v>0.13500000000000001</v>
      </c>
      <c r="J6" s="89">
        <v>3.0000000000000001E-3</v>
      </c>
    </row>
    <row r="7" spans="2:10" x14ac:dyDescent="0.2">
      <c r="B7" s="93" t="s">
        <v>36</v>
      </c>
      <c r="C7" s="96" t="s">
        <v>59</v>
      </c>
      <c r="D7" s="10">
        <v>8.91</v>
      </c>
      <c r="E7" s="10">
        <v>6.09</v>
      </c>
      <c r="F7" s="10">
        <v>1807.47</v>
      </c>
      <c r="G7" s="10">
        <v>4.3899999999999997</v>
      </c>
      <c r="H7" s="88">
        <v>0.56499999999999995</v>
      </c>
      <c r="I7" s="88">
        <v>0.128</v>
      </c>
      <c r="J7" s="89">
        <v>2E-3</v>
      </c>
    </row>
    <row r="8" spans="2:10" x14ac:dyDescent="0.2">
      <c r="B8" s="94" t="s">
        <v>30</v>
      </c>
      <c r="C8" s="97" t="s">
        <v>57</v>
      </c>
      <c r="D8" s="5">
        <v>8.68</v>
      </c>
      <c r="E8" s="5">
        <v>6.32</v>
      </c>
      <c r="F8" s="5">
        <v>1787.39</v>
      </c>
      <c r="G8" s="5">
        <v>4.76</v>
      </c>
      <c r="H8" s="108">
        <v>0.50700000000000001</v>
      </c>
      <c r="I8" s="108">
        <v>0.10199999999999999</v>
      </c>
      <c r="J8" s="109">
        <v>3.0000000000000001E-3</v>
      </c>
    </row>
    <row r="9" spans="2:10" x14ac:dyDescent="0.2">
      <c r="B9" s="94" t="s">
        <v>32</v>
      </c>
      <c r="C9" s="97" t="s">
        <v>57</v>
      </c>
      <c r="D9" s="5">
        <v>7.56</v>
      </c>
      <c r="E9" s="5">
        <v>7.44</v>
      </c>
      <c r="F9" s="5">
        <v>1722.49</v>
      </c>
      <c r="G9" s="5">
        <v>6.43</v>
      </c>
      <c r="H9" s="108">
        <v>0.26100000000000001</v>
      </c>
      <c r="I9" s="108">
        <v>3.4000000000000002E-2</v>
      </c>
      <c r="J9" s="109">
        <v>1.2999999999999999E-2</v>
      </c>
    </row>
    <row r="10" spans="2:10" x14ac:dyDescent="0.2">
      <c r="B10" s="94" t="s">
        <v>40</v>
      </c>
      <c r="C10" s="97" t="s">
        <v>60</v>
      </c>
      <c r="D10" s="5">
        <v>7.28</v>
      </c>
      <c r="E10" s="5">
        <v>7.72</v>
      </c>
      <c r="F10" s="62">
        <v>1705</v>
      </c>
      <c r="G10" s="5">
        <v>6.85</v>
      </c>
      <c r="H10" s="108">
        <v>0.21199999999999999</v>
      </c>
      <c r="I10" s="108">
        <v>2.4E-2</v>
      </c>
      <c r="J10" s="109">
        <v>1.7999999999999999E-2</v>
      </c>
    </row>
    <row r="11" spans="2:10" x14ac:dyDescent="0.2">
      <c r="B11" s="94" t="s">
        <v>38</v>
      </c>
      <c r="C11" s="97" t="s">
        <v>59</v>
      </c>
      <c r="D11" s="5">
        <v>7.32</v>
      </c>
      <c r="E11" s="5">
        <v>7.68</v>
      </c>
      <c r="F11" s="5">
        <v>1663.21</v>
      </c>
      <c r="G11" s="5">
        <v>7.02</v>
      </c>
      <c r="H11" s="108">
        <v>0.19</v>
      </c>
      <c r="I11" s="108">
        <v>1.9E-2</v>
      </c>
      <c r="J11" s="109">
        <v>2.1000000000000001E-2</v>
      </c>
    </row>
    <row r="12" spans="2:10" x14ac:dyDescent="0.2">
      <c r="B12" s="94" t="s">
        <v>42</v>
      </c>
      <c r="C12" s="97" t="s">
        <v>60</v>
      </c>
      <c r="D12" s="5">
        <v>6.78</v>
      </c>
      <c r="E12" s="5">
        <v>8.2200000000000006</v>
      </c>
      <c r="F12" s="5">
        <v>1619.72</v>
      </c>
      <c r="G12" s="5">
        <v>7.84</v>
      </c>
      <c r="H12" s="108">
        <v>0.11799999999999999</v>
      </c>
      <c r="I12" s="108">
        <v>0.01</v>
      </c>
      <c r="J12" s="109">
        <v>4.2000000000000003E-2</v>
      </c>
    </row>
    <row r="13" spans="2:10" x14ac:dyDescent="0.2">
      <c r="B13" s="94" t="s">
        <v>34</v>
      </c>
      <c r="C13" s="97" t="s">
        <v>58</v>
      </c>
      <c r="D13" s="5">
        <v>6.6</v>
      </c>
      <c r="E13" s="5">
        <v>8.4</v>
      </c>
      <c r="F13" s="5">
        <v>1610.14</v>
      </c>
      <c r="G13" s="5">
        <v>8.1</v>
      </c>
      <c r="H13" s="108">
        <v>9.8000000000000004E-2</v>
      </c>
      <c r="I13" s="108">
        <v>8.0000000000000002E-3</v>
      </c>
      <c r="J13" s="109">
        <v>4.9000000000000002E-2</v>
      </c>
    </row>
    <row r="14" spans="2:10" x14ac:dyDescent="0.2">
      <c r="B14" s="94" t="s">
        <v>44</v>
      </c>
      <c r="C14" s="97" t="s">
        <v>54</v>
      </c>
      <c r="D14" s="5">
        <v>4.84</v>
      </c>
      <c r="E14" s="5">
        <v>10.16</v>
      </c>
      <c r="F14" s="62">
        <v>1480.4</v>
      </c>
      <c r="G14" s="5">
        <v>10.25</v>
      </c>
      <c r="H14" s="108">
        <v>1.2999999999999999E-2</v>
      </c>
      <c r="I14" s="108">
        <v>0</v>
      </c>
      <c r="J14" s="109">
        <v>0.23699999999999999</v>
      </c>
    </row>
    <row r="15" spans="2:10" x14ac:dyDescent="0.2">
      <c r="B15" s="95" t="s">
        <v>46</v>
      </c>
      <c r="C15" s="98" t="s">
        <v>54</v>
      </c>
      <c r="D15" s="90">
        <v>3.67</v>
      </c>
      <c r="E15" s="90">
        <v>11.33</v>
      </c>
      <c r="F15" s="90">
        <v>1381.63</v>
      </c>
      <c r="G15" s="90">
        <v>11.29</v>
      </c>
      <c r="H15" s="91">
        <v>2E-3</v>
      </c>
      <c r="I15" s="91">
        <v>0</v>
      </c>
      <c r="J15" s="92">
        <v>0.60899999999999999</v>
      </c>
    </row>
    <row r="17" spans="2:11" ht="21" x14ac:dyDescent="0.25">
      <c r="B17" s="155" t="s">
        <v>163</v>
      </c>
      <c r="C17" s="156"/>
      <c r="D17" s="156"/>
      <c r="E17" s="156"/>
      <c r="F17" s="156"/>
      <c r="G17" s="156"/>
      <c r="H17" s="156"/>
      <c r="I17" s="156"/>
      <c r="J17" s="157"/>
    </row>
    <row r="18" spans="2:11" ht="32" x14ac:dyDescent="0.2">
      <c r="B18" s="99" t="s">
        <v>49</v>
      </c>
      <c r="C18" s="100" t="s">
        <v>156</v>
      </c>
      <c r="D18" s="100" t="s">
        <v>157</v>
      </c>
      <c r="E18" s="100" t="s">
        <v>158</v>
      </c>
      <c r="F18" s="101" t="s">
        <v>159</v>
      </c>
      <c r="G18" s="101" t="s">
        <v>155</v>
      </c>
      <c r="H18" s="100" t="s">
        <v>160</v>
      </c>
      <c r="I18" s="100" t="s">
        <v>161</v>
      </c>
      <c r="J18" s="102" t="s">
        <v>162</v>
      </c>
    </row>
    <row r="19" spans="2:11" x14ac:dyDescent="0.2">
      <c r="B19" s="103" t="s">
        <v>26</v>
      </c>
      <c r="C19" s="104" t="s">
        <v>56</v>
      </c>
      <c r="D19" s="105">
        <v>10.08</v>
      </c>
      <c r="E19" s="105">
        <v>4.92</v>
      </c>
      <c r="F19" s="39">
        <v>1891.9</v>
      </c>
      <c r="G19" s="105">
        <v>2.87</v>
      </c>
      <c r="H19" s="106">
        <v>0.80100000000000005</v>
      </c>
      <c r="I19" s="106">
        <v>0.34699999999999998</v>
      </c>
      <c r="J19" s="107">
        <v>0</v>
      </c>
    </row>
    <row r="20" spans="2:11" x14ac:dyDescent="0.2">
      <c r="B20" s="93" t="s">
        <v>24</v>
      </c>
      <c r="C20" s="96" t="s">
        <v>55</v>
      </c>
      <c r="D20" s="10">
        <v>9.2100000000000009</v>
      </c>
      <c r="E20" s="10">
        <v>5.79</v>
      </c>
      <c r="F20" s="40">
        <v>1823.3</v>
      </c>
      <c r="G20" s="10">
        <v>4.03</v>
      </c>
      <c r="H20" s="88">
        <v>0.621</v>
      </c>
      <c r="I20" s="88">
        <v>0.16500000000000001</v>
      </c>
      <c r="J20" s="89">
        <v>1E-3</v>
      </c>
    </row>
    <row r="21" spans="2:11" x14ac:dyDescent="0.2">
      <c r="B21" s="93" t="s">
        <v>28</v>
      </c>
      <c r="C21" s="96" t="s">
        <v>56</v>
      </c>
      <c r="D21" s="10">
        <v>9.09</v>
      </c>
      <c r="E21" s="10">
        <v>5.91</v>
      </c>
      <c r="F21" s="10">
        <v>1813.98</v>
      </c>
      <c r="G21" s="10">
        <v>4.21</v>
      </c>
      <c r="H21" s="88">
        <v>0.59299999999999997</v>
      </c>
      <c r="I21" s="88">
        <v>0.14599999999999999</v>
      </c>
      <c r="J21" s="89">
        <v>2E-3</v>
      </c>
    </row>
    <row r="22" spans="2:11" x14ac:dyDescent="0.2">
      <c r="B22" s="93" t="s">
        <v>36</v>
      </c>
      <c r="C22" s="96" t="s">
        <v>59</v>
      </c>
      <c r="D22" s="10">
        <v>9.02</v>
      </c>
      <c r="E22" s="10">
        <v>5.98</v>
      </c>
      <c r="F22" s="10">
        <v>1807.84</v>
      </c>
      <c r="G22" s="10">
        <v>4.32</v>
      </c>
      <c r="H22" s="88">
        <v>0.57299999999999995</v>
      </c>
      <c r="I22" s="88">
        <v>0.13400000000000001</v>
      </c>
      <c r="J22" s="89">
        <v>2E-3</v>
      </c>
    </row>
    <row r="23" spans="2:11" x14ac:dyDescent="0.2">
      <c r="B23" s="94" t="s">
        <v>30</v>
      </c>
      <c r="C23" s="97" t="s">
        <v>57</v>
      </c>
      <c r="D23" s="5">
        <v>8.74</v>
      </c>
      <c r="E23" s="5">
        <v>6.26</v>
      </c>
      <c r="F23" s="5">
        <v>1787.23</v>
      </c>
      <c r="G23" s="5">
        <v>4.7300000000000004</v>
      </c>
      <c r="H23" s="108">
        <v>0.505</v>
      </c>
      <c r="I23" s="108">
        <v>0.104</v>
      </c>
      <c r="J23" s="109">
        <v>3.0000000000000001E-3</v>
      </c>
    </row>
    <row r="24" spans="2:11" x14ac:dyDescent="0.2">
      <c r="B24" s="94" t="s">
        <v>32</v>
      </c>
      <c r="C24" s="97" t="s">
        <v>57</v>
      </c>
      <c r="D24" s="5">
        <v>7.88</v>
      </c>
      <c r="E24" s="5">
        <v>7.12</v>
      </c>
      <c r="F24" s="5">
        <v>1722.42</v>
      </c>
      <c r="G24" s="5">
        <v>6.08</v>
      </c>
      <c r="H24" s="108">
        <v>0.3</v>
      </c>
      <c r="I24" s="108">
        <v>4.2000000000000003E-2</v>
      </c>
      <c r="J24" s="109">
        <v>8.9999999999999993E-3</v>
      </c>
    </row>
    <row r="25" spans="2:11" x14ac:dyDescent="0.2">
      <c r="B25" s="94" t="s">
        <v>40</v>
      </c>
      <c r="C25" s="97" t="s">
        <v>60</v>
      </c>
      <c r="D25" s="5">
        <v>7.65</v>
      </c>
      <c r="E25" s="5">
        <v>7.35</v>
      </c>
      <c r="F25" s="5">
        <v>1705.08</v>
      </c>
      <c r="G25" s="5">
        <v>6.43</v>
      </c>
      <c r="H25" s="108">
        <v>0.25600000000000001</v>
      </c>
      <c r="I25" s="108">
        <v>3.3000000000000002E-2</v>
      </c>
      <c r="J25" s="109">
        <v>1.2E-2</v>
      </c>
    </row>
    <row r="26" spans="2:11" x14ac:dyDescent="0.2">
      <c r="B26" s="94" t="s">
        <v>38</v>
      </c>
      <c r="C26" s="97" t="s">
        <v>59</v>
      </c>
      <c r="D26" s="5">
        <v>7.09</v>
      </c>
      <c r="E26" s="5">
        <v>7.91</v>
      </c>
      <c r="F26" s="5">
        <v>1662.81</v>
      </c>
      <c r="G26" s="5">
        <v>7.3</v>
      </c>
      <c r="H26" s="108">
        <v>0.16</v>
      </c>
      <c r="I26" s="108">
        <v>1.6E-2</v>
      </c>
      <c r="J26" s="109">
        <v>2.3E-2</v>
      </c>
      <c r="K26" s="32"/>
    </row>
    <row r="27" spans="2:11" x14ac:dyDescent="0.2">
      <c r="B27" s="94" t="s">
        <v>42</v>
      </c>
      <c r="C27" s="97" t="s">
        <v>60</v>
      </c>
      <c r="D27" s="5">
        <v>6.52</v>
      </c>
      <c r="E27" s="5">
        <v>8.48</v>
      </c>
      <c r="F27" s="5">
        <v>1619.67</v>
      </c>
      <c r="G27" s="5">
        <v>8.1300000000000008</v>
      </c>
      <c r="H27" s="108">
        <v>9.4E-2</v>
      </c>
      <c r="I27" s="108">
        <v>8.0000000000000002E-3</v>
      </c>
      <c r="J27" s="109">
        <v>4.4999999999999998E-2</v>
      </c>
    </row>
    <row r="28" spans="2:11" x14ac:dyDescent="0.2">
      <c r="B28" s="94" t="s">
        <v>34</v>
      </c>
      <c r="C28" s="97" t="s">
        <v>58</v>
      </c>
      <c r="D28" s="5">
        <v>6.38</v>
      </c>
      <c r="E28" s="5">
        <v>8.6199999999999992</v>
      </c>
      <c r="F28" s="5">
        <v>1609.82</v>
      </c>
      <c r="G28" s="5">
        <v>8.31</v>
      </c>
      <c r="H28" s="108">
        <v>8.4000000000000005E-2</v>
      </c>
      <c r="I28" s="108">
        <v>6.0000000000000001E-3</v>
      </c>
      <c r="J28" s="109">
        <v>5.1999999999999998E-2</v>
      </c>
    </row>
    <row r="29" spans="2:11" x14ac:dyDescent="0.2">
      <c r="B29" s="94" t="s">
        <v>44</v>
      </c>
      <c r="C29" s="97" t="s">
        <v>54</v>
      </c>
      <c r="D29" s="5">
        <v>4.74</v>
      </c>
      <c r="E29" s="5">
        <v>10.26</v>
      </c>
      <c r="F29" s="5">
        <v>1480.02</v>
      </c>
      <c r="G29" s="5">
        <v>10.3</v>
      </c>
      <c r="H29" s="108">
        <v>1.0999999999999999E-2</v>
      </c>
      <c r="I29" s="108">
        <v>0</v>
      </c>
      <c r="J29" s="109">
        <v>0.24099999999999999</v>
      </c>
    </row>
    <row r="30" spans="2:11" x14ac:dyDescent="0.2">
      <c r="B30" s="95" t="s">
        <v>46</v>
      </c>
      <c r="C30" s="98" t="s">
        <v>54</v>
      </c>
      <c r="D30" s="90">
        <v>3.6</v>
      </c>
      <c r="E30" s="90">
        <v>11.4</v>
      </c>
      <c r="F30" s="90">
        <v>1381.71</v>
      </c>
      <c r="G30" s="90">
        <v>11.29</v>
      </c>
      <c r="H30" s="91">
        <v>2E-3</v>
      </c>
      <c r="I30" s="91">
        <v>0</v>
      </c>
      <c r="J30" s="92">
        <v>0.60799999999999998</v>
      </c>
    </row>
  </sheetData>
  <mergeCells count="2">
    <mergeCell ref="B2:J2"/>
    <mergeCell ref="B17:J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workbookViewId="0">
      <selection activeCell="B1" sqref="B1:J15"/>
    </sheetView>
  </sheetViews>
  <sheetFormatPr baseColWidth="10" defaultRowHeight="16" x14ac:dyDescent="0.2"/>
  <cols>
    <col min="2" max="2" width="21.1640625" customWidth="1"/>
    <col min="3" max="3" width="11.83203125" customWidth="1"/>
    <col min="4" max="6" width="14.33203125" customWidth="1"/>
    <col min="8" max="8" width="19.83203125" customWidth="1"/>
    <col min="9" max="9" width="16.33203125" customWidth="1"/>
    <col min="10" max="10" width="20.6640625" customWidth="1"/>
  </cols>
  <sheetData>
    <row r="2" spans="2:10" ht="24" x14ac:dyDescent="0.3">
      <c r="B2" s="146" t="s">
        <v>48</v>
      </c>
      <c r="C2" s="147"/>
      <c r="D2" s="147"/>
      <c r="E2" s="147"/>
      <c r="F2" s="148"/>
    </row>
    <row r="3" spans="2:10" x14ac:dyDescent="0.2">
      <c r="B3" s="14" t="s">
        <v>49</v>
      </c>
      <c r="C3" s="15" t="s">
        <v>50</v>
      </c>
      <c r="D3" s="15" t="s">
        <v>51</v>
      </c>
      <c r="E3" s="15" t="s">
        <v>52</v>
      </c>
      <c r="F3" s="16" t="s">
        <v>53</v>
      </c>
    </row>
    <row r="4" spans="2:10" x14ac:dyDescent="0.2">
      <c r="B4" s="17" t="s">
        <v>24</v>
      </c>
      <c r="C4" s="9" t="s">
        <v>55</v>
      </c>
      <c r="D4" s="8">
        <v>1823.22</v>
      </c>
      <c r="E4" s="8">
        <v>1621.26</v>
      </c>
      <c r="F4" s="26" t="s">
        <v>62</v>
      </c>
    </row>
    <row r="5" spans="2:10" x14ac:dyDescent="0.2">
      <c r="B5" s="18" t="s">
        <v>61</v>
      </c>
      <c r="C5" s="11" t="s">
        <v>56</v>
      </c>
      <c r="D5" s="10">
        <v>1891.64</v>
      </c>
      <c r="E5" s="10">
        <v>1629.6</v>
      </c>
      <c r="F5" s="27" t="s">
        <v>63</v>
      </c>
    </row>
    <row r="6" spans="2:10" x14ac:dyDescent="0.2">
      <c r="B6" s="18" t="s">
        <v>28</v>
      </c>
      <c r="C6" s="11" t="s">
        <v>56</v>
      </c>
      <c r="D6" s="10">
        <v>1813.66</v>
      </c>
      <c r="E6" s="10">
        <v>1588.86</v>
      </c>
      <c r="F6" s="27" t="s">
        <v>64</v>
      </c>
    </row>
    <row r="7" spans="2:10" x14ac:dyDescent="0.2">
      <c r="B7" s="19" t="s">
        <v>30</v>
      </c>
      <c r="C7" s="13" t="s">
        <v>57</v>
      </c>
      <c r="D7" s="12">
        <v>1787.08</v>
      </c>
      <c r="E7" s="12">
        <v>1720.1</v>
      </c>
      <c r="F7" s="28" t="s">
        <v>66</v>
      </c>
      <c r="H7" s="149" t="s">
        <v>183</v>
      </c>
      <c r="I7" s="150"/>
      <c r="J7" s="151"/>
    </row>
    <row r="8" spans="2:10" x14ac:dyDescent="0.2">
      <c r="B8" s="2" t="s">
        <v>32</v>
      </c>
      <c r="C8" s="6" t="s">
        <v>57</v>
      </c>
      <c r="D8" s="25">
        <v>1722.72</v>
      </c>
      <c r="E8" s="25">
        <v>1705.52</v>
      </c>
      <c r="F8" s="29" t="s">
        <v>67</v>
      </c>
      <c r="H8" s="136" t="s">
        <v>24</v>
      </c>
      <c r="I8" s="137" t="s">
        <v>185</v>
      </c>
      <c r="J8" s="138" t="s">
        <v>30</v>
      </c>
    </row>
    <row r="9" spans="2:10" x14ac:dyDescent="0.2">
      <c r="B9" s="2" t="s">
        <v>34</v>
      </c>
      <c r="C9" s="6" t="s">
        <v>58</v>
      </c>
      <c r="D9" s="25">
        <v>1609.96</v>
      </c>
      <c r="E9" s="25">
        <v>1560.46</v>
      </c>
      <c r="F9" s="29" t="s">
        <v>68</v>
      </c>
      <c r="H9" s="139" t="s">
        <v>61</v>
      </c>
      <c r="I9" s="140" t="s">
        <v>186</v>
      </c>
      <c r="J9" s="141" t="s">
        <v>28</v>
      </c>
    </row>
    <row r="10" spans="2:10" x14ac:dyDescent="0.2">
      <c r="B10" s="2" t="s">
        <v>36</v>
      </c>
      <c r="C10" s="6" t="s">
        <v>59</v>
      </c>
      <c r="D10" s="25">
        <v>1807.58</v>
      </c>
      <c r="E10" s="25">
        <v>1789.34</v>
      </c>
      <c r="F10" s="29" t="s">
        <v>65</v>
      </c>
      <c r="H10" s="152" t="s">
        <v>184</v>
      </c>
      <c r="I10" s="153"/>
      <c r="J10" s="154"/>
    </row>
    <row r="11" spans="2:10" x14ac:dyDescent="0.2">
      <c r="B11" s="2" t="s">
        <v>38</v>
      </c>
      <c r="C11" s="6" t="s">
        <v>59</v>
      </c>
      <c r="D11" s="25">
        <v>1663.4</v>
      </c>
      <c r="E11" s="25">
        <v>1598.44</v>
      </c>
      <c r="F11" s="29" t="s">
        <v>69</v>
      </c>
      <c r="H11" s="139" t="s">
        <v>61</v>
      </c>
      <c r="I11" s="142" t="s">
        <v>187</v>
      </c>
      <c r="J11" s="141" t="s">
        <v>24</v>
      </c>
    </row>
    <row r="12" spans="2:10" x14ac:dyDescent="0.2">
      <c r="B12" s="2" t="s">
        <v>40</v>
      </c>
      <c r="C12" s="6" t="s">
        <v>60</v>
      </c>
      <c r="D12" s="25">
        <v>1705.36</v>
      </c>
      <c r="E12" s="25">
        <v>1849.94</v>
      </c>
      <c r="F12" s="29" t="s">
        <v>69</v>
      </c>
    </row>
    <row r="13" spans="2:10" x14ac:dyDescent="0.2">
      <c r="B13" s="2" t="s">
        <v>42</v>
      </c>
      <c r="C13" s="6" t="s">
        <v>60</v>
      </c>
      <c r="D13" s="25">
        <v>1619.78</v>
      </c>
      <c r="E13" s="25">
        <v>1746.48</v>
      </c>
      <c r="F13" s="29" t="s">
        <v>70</v>
      </c>
    </row>
    <row r="14" spans="2:10" x14ac:dyDescent="0.2">
      <c r="B14" s="2" t="s">
        <v>44</v>
      </c>
      <c r="C14" s="21" t="s">
        <v>54</v>
      </c>
      <c r="D14" s="25">
        <v>1480.16</v>
      </c>
      <c r="E14" s="25">
        <v>1723.9</v>
      </c>
      <c r="F14" s="29" t="s">
        <v>71</v>
      </c>
    </row>
    <row r="15" spans="2:10" x14ac:dyDescent="0.2">
      <c r="B15" s="22" t="s">
        <v>46</v>
      </c>
      <c r="C15" s="23" t="s">
        <v>54</v>
      </c>
      <c r="D15" s="24">
        <v>1381.9</v>
      </c>
      <c r="E15" s="24">
        <v>1772.56</v>
      </c>
      <c r="F15" s="30" t="s">
        <v>72</v>
      </c>
    </row>
  </sheetData>
  <mergeCells count="3">
    <mergeCell ref="B2:F2"/>
    <mergeCell ref="H7:J7"/>
    <mergeCell ref="H10:J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J16" sqref="J16"/>
    </sheetView>
  </sheetViews>
  <sheetFormatPr baseColWidth="10" defaultRowHeight="16" x14ac:dyDescent="0.2"/>
  <cols>
    <col min="2" max="2" width="21.1640625" customWidth="1"/>
    <col min="3" max="3" width="15.1640625" customWidth="1"/>
  </cols>
  <sheetData>
    <row r="2" spans="2:6" ht="21" x14ac:dyDescent="0.25">
      <c r="B2" s="155" t="s">
        <v>188</v>
      </c>
      <c r="C2" s="156"/>
      <c r="D2" s="156"/>
      <c r="E2" s="156"/>
      <c r="F2" s="157"/>
    </row>
    <row r="3" spans="2:6" x14ac:dyDescent="0.2">
      <c r="B3" s="14" t="s">
        <v>49</v>
      </c>
      <c r="C3" s="15" t="s">
        <v>21</v>
      </c>
      <c r="D3" s="15" t="s">
        <v>20</v>
      </c>
      <c r="E3" s="15" t="s">
        <v>50</v>
      </c>
      <c r="F3" s="16" t="s">
        <v>189</v>
      </c>
    </row>
    <row r="4" spans="2:6" x14ac:dyDescent="0.2">
      <c r="B4" s="2" t="s">
        <v>28</v>
      </c>
      <c r="C4" s="5" t="s">
        <v>179</v>
      </c>
      <c r="D4" s="5">
        <v>2017</v>
      </c>
      <c r="E4" s="6" t="s">
        <v>191</v>
      </c>
      <c r="F4" s="143">
        <f>12/14</f>
        <v>0.8571428571428571</v>
      </c>
    </row>
    <row r="5" spans="2:6" x14ac:dyDescent="0.2">
      <c r="B5" s="2" t="s">
        <v>42</v>
      </c>
      <c r="C5" s="5" t="s">
        <v>43</v>
      </c>
      <c r="D5" s="5">
        <v>2016</v>
      </c>
      <c r="E5" s="6" t="s">
        <v>191</v>
      </c>
      <c r="F5" s="143">
        <f>12/14</f>
        <v>0.8571428571428571</v>
      </c>
    </row>
    <row r="6" spans="2:6" x14ac:dyDescent="0.2">
      <c r="B6" s="2" t="s">
        <v>40</v>
      </c>
      <c r="C6" s="5" t="s">
        <v>123</v>
      </c>
      <c r="D6" s="5">
        <v>2012</v>
      </c>
      <c r="E6" s="6" t="s">
        <v>191</v>
      </c>
      <c r="F6" s="143">
        <f>12/14</f>
        <v>0.8571428571428571</v>
      </c>
    </row>
    <row r="7" spans="2:6" x14ac:dyDescent="0.2">
      <c r="B7" s="2" t="s">
        <v>24</v>
      </c>
      <c r="C7" s="5" t="s">
        <v>25</v>
      </c>
      <c r="D7" s="5">
        <v>2021</v>
      </c>
      <c r="E7" s="6" t="s">
        <v>55</v>
      </c>
      <c r="F7" s="143">
        <f>0.8</f>
        <v>0.8</v>
      </c>
    </row>
    <row r="8" spans="2:6" x14ac:dyDescent="0.2">
      <c r="B8" s="31" t="s">
        <v>81</v>
      </c>
      <c r="C8" s="25" t="s">
        <v>31</v>
      </c>
      <c r="D8" s="25">
        <v>2020</v>
      </c>
      <c r="E8" s="6" t="s">
        <v>190</v>
      </c>
      <c r="F8" s="143">
        <f>10/14</f>
        <v>0.7142857142857143</v>
      </c>
    </row>
    <row r="9" spans="2:6" x14ac:dyDescent="0.2">
      <c r="B9" s="2" t="s">
        <v>34</v>
      </c>
      <c r="C9" s="5" t="s">
        <v>35</v>
      </c>
      <c r="D9" s="5">
        <v>2019</v>
      </c>
      <c r="E9" s="6" t="s">
        <v>190</v>
      </c>
      <c r="F9" s="143">
        <f>10/14</f>
        <v>0.7142857142857143</v>
      </c>
    </row>
    <row r="10" spans="2:6" x14ac:dyDescent="0.2">
      <c r="B10" s="2" t="s">
        <v>136</v>
      </c>
      <c r="C10" s="5" t="s">
        <v>45</v>
      </c>
      <c r="D10" s="5">
        <v>2018</v>
      </c>
      <c r="E10" s="6" t="s">
        <v>190</v>
      </c>
      <c r="F10" s="143">
        <f>10/14</f>
        <v>0.7142857142857143</v>
      </c>
    </row>
    <row r="11" spans="2:6" x14ac:dyDescent="0.2">
      <c r="B11" s="63" t="s">
        <v>28</v>
      </c>
      <c r="C11" s="7" t="s">
        <v>179</v>
      </c>
      <c r="D11" s="7">
        <v>2013</v>
      </c>
      <c r="E11" s="144" t="s">
        <v>190</v>
      </c>
      <c r="F11" s="145">
        <f>10/14</f>
        <v>0.7142857142857143</v>
      </c>
    </row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sqref="A1:C121"/>
    </sheetView>
  </sheetViews>
  <sheetFormatPr baseColWidth="10" defaultRowHeight="16" x14ac:dyDescent="0.2"/>
  <cols>
    <col min="1" max="1" width="23.33203125" customWidth="1"/>
    <col min="3" max="3" width="18.83203125" customWidth="1"/>
  </cols>
  <sheetData>
    <row r="1" spans="1:3" x14ac:dyDescent="0.2">
      <c r="A1" t="s">
        <v>49</v>
      </c>
      <c r="B1" t="s">
        <v>20</v>
      </c>
      <c r="C1" t="s">
        <v>52</v>
      </c>
    </row>
    <row r="2" spans="1:3" x14ac:dyDescent="0.2">
      <c r="A2" s="25" t="s">
        <v>24</v>
      </c>
      <c r="B2" s="25">
        <v>2021</v>
      </c>
      <c r="C2" s="25">
        <v>1621.26</v>
      </c>
    </row>
    <row r="3" spans="1:3" x14ac:dyDescent="0.2">
      <c r="A3" s="25" t="s">
        <v>61</v>
      </c>
      <c r="B3" s="25">
        <v>2021</v>
      </c>
      <c r="C3" s="25">
        <v>1629.6</v>
      </c>
    </row>
    <row r="4" spans="1:3" x14ac:dyDescent="0.2">
      <c r="A4" s="25" t="s">
        <v>28</v>
      </c>
      <c r="B4" s="25">
        <v>2021</v>
      </c>
      <c r="C4" s="25">
        <v>1588.86</v>
      </c>
    </row>
    <row r="5" spans="1:3" x14ac:dyDescent="0.2">
      <c r="A5" s="25" t="s">
        <v>30</v>
      </c>
      <c r="B5" s="25">
        <v>2021</v>
      </c>
      <c r="C5" s="25">
        <v>1720.1</v>
      </c>
    </row>
    <row r="6" spans="1:3" x14ac:dyDescent="0.2">
      <c r="A6" s="25" t="s">
        <v>32</v>
      </c>
      <c r="B6" s="25">
        <v>2021</v>
      </c>
      <c r="C6" s="25">
        <v>1705.52</v>
      </c>
    </row>
    <row r="7" spans="1:3" x14ac:dyDescent="0.2">
      <c r="A7" s="25" t="s">
        <v>34</v>
      </c>
      <c r="B7" s="25">
        <v>2021</v>
      </c>
      <c r="C7" s="25">
        <v>1560.46</v>
      </c>
    </row>
    <row r="8" spans="1:3" x14ac:dyDescent="0.2">
      <c r="A8" s="25" t="s">
        <v>36</v>
      </c>
      <c r="B8" s="25">
        <v>2021</v>
      </c>
      <c r="C8" s="25">
        <v>1789.34</v>
      </c>
    </row>
    <row r="9" spans="1:3" x14ac:dyDescent="0.2">
      <c r="A9" s="25" t="s">
        <v>38</v>
      </c>
      <c r="B9" s="25">
        <v>2021</v>
      </c>
      <c r="C9" s="25">
        <v>1598.44</v>
      </c>
    </row>
    <row r="10" spans="1:3" x14ac:dyDescent="0.2">
      <c r="A10" s="25" t="s">
        <v>40</v>
      </c>
      <c r="B10" s="25">
        <v>2021</v>
      </c>
      <c r="C10" s="25">
        <v>1849.94</v>
      </c>
    </row>
    <row r="11" spans="1:3" x14ac:dyDescent="0.2">
      <c r="A11" s="25" t="s">
        <v>42</v>
      </c>
      <c r="B11" s="25">
        <v>2021</v>
      </c>
      <c r="C11" s="25">
        <v>1746.48</v>
      </c>
    </row>
    <row r="12" spans="1:3" x14ac:dyDescent="0.2">
      <c r="A12" s="25" t="s">
        <v>44</v>
      </c>
      <c r="B12" s="25">
        <v>2021</v>
      </c>
      <c r="C12" s="25">
        <v>1723.9</v>
      </c>
    </row>
    <row r="13" spans="1:3" x14ac:dyDescent="0.2">
      <c r="A13" s="25" t="s">
        <v>46</v>
      </c>
      <c r="B13" s="25">
        <v>2021</v>
      </c>
      <c r="C13" s="25">
        <v>1772.56</v>
      </c>
    </row>
    <row r="14" spans="1:3" x14ac:dyDescent="0.2">
      <c r="A14" s="35" t="s">
        <v>73</v>
      </c>
      <c r="B14" s="25">
        <v>2017</v>
      </c>
      <c r="C14" s="39">
        <v>1316.84</v>
      </c>
    </row>
    <row r="15" spans="1:3" x14ac:dyDescent="0.2">
      <c r="A15" s="36" t="s">
        <v>74</v>
      </c>
      <c r="B15" s="25">
        <v>2017</v>
      </c>
      <c r="C15" s="40">
        <v>1246.3800000000001</v>
      </c>
    </row>
    <row r="16" spans="1:3" x14ac:dyDescent="0.2">
      <c r="A16" s="36" t="s">
        <v>75</v>
      </c>
      <c r="B16" s="25">
        <v>2017</v>
      </c>
      <c r="C16" s="40">
        <v>1153</v>
      </c>
    </row>
    <row r="17" spans="1:3" x14ac:dyDescent="0.2">
      <c r="A17" s="36" t="s">
        <v>76</v>
      </c>
      <c r="B17" s="25">
        <v>2017</v>
      </c>
      <c r="C17" s="40">
        <v>1238.58</v>
      </c>
    </row>
    <row r="18" spans="1:3" x14ac:dyDescent="0.2">
      <c r="A18" s="37" t="s">
        <v>77</v>
      </c>
      <c r="B18" s="25">
        <v>2017</v>
      </c>
      <c r="C18" s="41">
        <v>1345.32</v>
      </c>
    </row>
    <row r="19" spans="1:3" x14ac:dyDescent="0.2">
      <c r="A19" s="37" t="s">
        <v>42</v>
      </c>
      <c r="B19" s="25">
        <v>2017</v>
      </c>
      <c r="C19" s="41">
        <v>1261.3800000000001</v>
      </c>
    </row>
    <row r="20" spans="1:3" x14ac:dyDescent="0.2">
      <c r="A20" s="37" t="s">
        <v>46</v>
      </c>
      <c r="B20" s="25">
        <v>2017</v>
      </c>
      <c r="C20" s="41">
        <v>1233</v>
      </c>
    </row>
    <row r="21" spans="1:3" x14ac:dyDescent="0.2">
      <c r="A21" s="37" t="s">
        <v>78</v>
      </c>
      <c r="B21" s="25">
        <v>2017</v>
      </c>
      <c r="C21" s="41">
        <v>1341.82</v>
      </c>
    </row>
    <row r="22" spans="1:3" x14ac:dyDescent="0.2">
      <c r="A22" s="37" t="s">
        <v>79</v>
      </c>
      <c r="B22" s="25">
        <v>2017</v>
      </c>
      <c r="C22" s="41">
        <v>1399.98</v>
      </c>
    </row>
    <row r="23" spans="1:3" x14ac:dyDescent="0.2">
      <c r="A23" s="37" t="s">
        <v>38</v>
      </c>
      <c r="B23" s="25">
        <v>2017</v>
      </c>
      <c r="C23" s="41">
        <v>1373.4</v>
      </c>
    </row>
    <row r="24" spans="1:3" x14ac:dyDescent="0.2">
      <c r="A24" s="37" t="s">
        <v>80</v>
      </c>
      <c r="B24" s="25">
        <v>2017</v>
      </c>
      <c r="C24" s="41">
        <v>1394.28</v>
      </c>
    </row>
    <row r="25" spans="1:3" x14ac:dyDescent="0.2">
      <c r="A25" s="38" t="s">
        <v>24</v>
      </c>
      <c r="B25" s="25">
        <v>2017</v>
      </c>
      <c r="C25" s="42">
        <v>1387</v>
      </c>
    </row>
    <row r="26" spans="1:3" x14ac:dyDescent="0.2">
      <c r="A26" s="35" t="s">
        <v>81</v>
      </c>
      <c r="B26" s="25">
        <v>2020</v>
      </c>
      <c r="C26" s="39">
        <v>1360.9</v>
      </c>
    </row>
    <row r="27" spans="1:3" x14ac:dyDescent="0.2">
      <c r="A27" s="36" t="s">
        <v>82</v>
      </c>
      <c r="B27" s="25">
        <v>2020</v>
      </c>
      <c r="C27" s="40">
        <v>1386.06</v>
      </c>
    </row>
    <row r="28" spans="1:3" x14ac:dyDescent="0.2">
      <c r="A28" s="36" t="s">
        <v>46</v>
      </c>
      <c r="B28" s="25">
        <v>2020</v>
      </c>
      <c r="C28" s="40">
        <v>1391.06</v>
      </c>
    </row>
    <row r="29" spans="1:3" x14ac:dyDescent="0.2">
      <c r="A29" s="36" t="s">
        <v>34</v>
      </c>
      <c r="B29" s="25">
        <v>2020</v>
      </c>
      <c r="C29" s="40">
        <v>1408.32</v>
      </c>
    </row>
    <row r="30" spans="1:3" x14ac:dyDescent="0.2">
      <c r="A30" s="43" t="s">
        <v>42</v>
      </c>
      <c r="B30" s="25">
        <v>2020</v>
      </c>
      <c r="C30" s="45">
        <v>1461.2</v>
      </c>
    </row>
    <row r="31" spans="1:3" x14ac:dyDescent="0.2">
      <c r="A31" s="37" t="s">
        <v>40</v>
      </c>
      <c r="B31" s="25">
        <v>2020</v>
      </c>
      <c r="C31" s="41">
        <v>1313.7</v>
      </c>
    </row>
    <row r="32" spans="1:3" x14ac:dyDescent="0.2">
      <c r="A32" s="37" t="s">
        <v>38</v>
      </c>
      <c r="B32" s="25">
        <v>2020</v>
      </c>
      <c r="C32" s="41">
        <v>1246.3599999999999</v>
      </c>
    </row>
    <row r="33" spans="1:3" x14ac:dyDescent="0.2">
      <c r="A33" s="37" t="s">
        <v>32</v>
      </c>
      <c r="B33" s="25">
        <v>2020</v>
      </c>
      <c r="C33" s="41">
        <v>1506.26</v>
      </c>
    </row>
    <row r="34" spans="1:3" x14ac:dyDescent="0.2">
      <c r="A34" s="37" t="s">
        <v>78</v>
      </c>
      <c r="B34" s="25">
        <v>2020</v>
      </c>
      <c r="C34" s="41">
        <v>1445.8</v>
      </c>
    </row>
    <row r="35" spans="1:3" x14ac:dyDescent="0.2">
      <c r="A35" s="37" t="s">
        <v>83</v>
      </c>
      <c r="B35" s="25">
        <v>2020</v>
      </c>
      <c r="C35" s="41">
        <v>1435.24</v>
      </c>
    </row>
    <row r="36" spans="1:3" x14ac:dyDescent="0.2">
      <c r="A36" s="44" t="s">
        <v>24</v>
      </c>
      <c r="B36" s="25">
        <v>2020</v>
      </c>
      <c r="C36" s="46">
        <v>1429.74</v>
      </c>
    </row>
    <row r="37" spans="1:3" x14ac:dyDescent="0.2">
      <c r="A37" s="38" t="s">
        <v>28</v>
      </c>
      <c r="B37" s="25">
        <v>2020</v>
      </c>
      <c r="C37" s="42">
        <v>1566.84</v>
      </c>
    </row>
    <row r="38" spans="1:3" x14ac:dyDescent="0.2">
      <c r="A38" s="37" t="s">
        <v>46</v>
      </c>
      <c r="B38" s="25">
        <v>2019</v>
      </c>
      <c r="C38" s="41">
        <v>1263.24</v>
      </c>
    </row>
    <row r="39" spans="1:3" x14ac:dyDescent="0.2">
      <c r="A39" s="37" t="s">
        <v>38</v>
      </c>
      <c r="B39" s="25">
        <v>2019</v>
      </c>
      <c r="C39" s="41">
        <v>1331.68</v>
      </c>
    </row>
    <row r="40" spans="1:3" x14ac:dyDescent="0.2">
      <c r="A40" s="37" t="s">
        <v>34</v>
      </c>
      <c r="B40" s="25">
        <v>2019</v>
      </c>
      <c r="C40" s="41">
        <v>1328.2</v>
      </c>
    </row>
    <row r="41" spans="1:3" x14ac:dyDescent="0.2">
      <c r="A41" s="37" t="s">
        <v>84</v>
      </c>
      <c r="B41" s="25">
        <v>2019</v>
      </c>
      <c r="C41" s="41">
        <v>1408.34</v>
      </c>
    </row>
    <row r="42" spans="1:3" x14ac:dyDescent="0.2">
      <c r="A42" s="37" t="s">
        <v>28</v>
      </c>
      <c r="B42" s="25">
        <v>2019</v>
      </c>
      <c r="C42" s="41">
        <v>1428.58</v>
      </c>
    </row>
    <row r="43" spans="1:3" x14ac:dyDescent="0.2">
      <c r="A43" s="37" t="s">
        <v>85</v>
      </c>
      <c r="B43" s="25">
        <v>2019</v>
      </c>
      <c r="C43" s="41">
        <v>1323.98</v>
      </c>
    </row>
    <row r="44" spans="1:3" x14ac:dyDescent="0.2">
      <c r="A44" s="37" t="s">
        <v>86</v>
      </c>
      <c r="B44" s="25">
        <v>2019</v>
      </c>
      <c r="C44" s="41">
        <v>1492.56</v>
      </c>
    </row>
    <row r="45" spans="1:3" x14ac:dyDescent="0.2">
      <c r="A45" s="37" t="s">
        <v>78</v>
      </c>
      <c r="B45" s="25">
        <v>2019</v>
      </c>
      <c r="C45" s="41">
        <v>1363.12</v>
      </c>
    </row>
    <row r="46" spans="1:3" x14ac:dyDescent="0.2">
      <c r="A46" s="37" t="s">
        <v>32</v>
      </c>
      <c r="B46" s="25">
        <v>2019</v>
      </c>
      <c r="C46">
        <v>1364.36</v>
      </c>
    </row>
    <row r="47" spans="1:3" x14ac:dyDescent="0.2">
      <c r="A47" s="37" t="s">
        <v>24</v>
      </c>
      <c r="B47" s="25">
        <v>2019</v>
      </c>
      <c r="C47">
        <v>1454.56</v>
      </c>
    </row>
    <row r="48" spans="1:3" x14ac:dyDescent="0.2">
      <c r="A48" s="37" t="s">
        <v>74</v>
      </c>
      <c r="B48" s="25">
        <v>2019</v>
      </c>
      <c r="C48">
        <v>1644.92</v>
      </c>
    </row>
    <row r="49" spans="1:3" x14ac:dyDescent="0.2">
      <c r="A49" s="37" t="s">
        <v>87</v>
      </c>
      <c r="B49" s="25">
        <v>2019</v>
      </c>
      <c r="C49">
        <v>1530.22</v>
      </c>
    </row>
    <row r="50" spans="1:3" x14ac:dyDescent="0.2">
      <c r="A50" s="37" t="s">
        <v>78</v>
      </c>
      <c r="B50" s="25">
        <v>2018</v>
      </c>
      <c r="C50">
        <v>1336.54</v>
      </c>
    </row>
    <row r="51" spans="1:3" x14ac:dyDescent="0.2">
      <c r="A51" s="37" t="s">
        <v>42</v>
      </c>
      <c r="B51" s="25">
        <v>2018</v>
      </c>
      <c r="C51">
        <v>1328.94</v>
      </c>
    </row>
    <row r="52" spans="1:3" x14ac:dyDescent="0.2">
      <c r="A52" s="37" t="s">
        <v>76</v>
      </c>
      <c r="B52" s="25">
        <v>2018</v>
      </c>
      <c r="C52">
        <v>1405.78</v>
      </c>
    </row>
    <row r="53" spans="1:3" x14ac:dyDescent="0.2">
      <c r="A53" s="37" t="s">
        <v>74</v>
      </c>
      <c r="B53" s="25">
        <v>2018</v>
      </c>
      <c r="C53">
        <v>1366.04</v>
      </c>
    </row>
    <row r="54" spans="1:3" x14ac:dyDescent="0.2">
      <c r="A54" s="37" t="s">
        <v>28</v>
      </c>
      <c r="B54" s="25">
        <v>2018</v>
      </c>
      <c r="C54">
        <v>1502.94</v>
      </c>
    </row>
    <row r="55" spans="1:3" x14ac:dyDescent="0.2">
      <c r="A55" s="37" t="s">
        <v>38</v>
      </c>
      <c r="B55" s="25">
        <v>2018</v>
      </c>
      <c r="C55">
        <v>1394.18</v>
      </c>
    </row>
    <row r="56" spans="1:3" x14ac:dyDescent="0.2">
      <c r="A56" s="37" t="s">
        <v>32</v>
      </c>
      <c r="B56" s="25">
        <v>2018</v>
      </c>
      <c r="C56">
        <v>1433.54</v>
      </c>
    </row>
    <row r="57" spans="1:3" x14ac:dyDescent="0.2">
      <c r="A57" s="37" t="s">
        <v>46</v>
      </c>
      <c r="B57" s="25">
        <v>2018</v>
      </c>
      <c r="C57">
        <v>1440.5</v>
      </c>
    </row>
    <row r="58" spans="1:3" x14ac:dyDescent="0.2">
      <c r="A58" s="37" t="s">
        <v>34</v>
      </c>
      <c r="B58" s="25">
        <v>2018</v>
      </c>
      <c r="C58">
        <v>1446.02</v>
      </c>
    </row>
    <row r="59" spans="1:3" x14ac:dyDescent="0.2">
      <c r="A59" s="37" t="s">
        <v>80</v>
      </c>
      <c r="B59" s="25">
        <v>2018</v>
      </c>
      <c r="C59">
        <v>1364.32</v>
      </c>
    </row>
    <row r="60" spans="1:3" x14ac:dyDescent="0.2">
      <c r="A60" s="37" t="s">
        <v>88</v>
      </c>
      <c r="B60" s="25">
        <v>2018</v>
      </c>
      <c r="C60">
        <v>1477.24</v>
      </c>
    </row>
    <row r="61" spans="1:3" x14ac:dyDescent="0.2">
      <c r="A61" s="37" t="s">
        <v>24</v>
      </c>
      <c r="B61" s="25">
        <v>2018</v>
      </c>
      <c r="C61">
        <v>1521.02</v>
      </c>
    </row>
    <row r="62" spans="1:3" x14ac:dyDescent="0.2">
      <c r="A62" s="37" t="s">
        <v>80</v>
      </c>
      <c r="B62" s="25">
        <v>2016</v>
      </c>
      <c r="C62">
        <v>1471.36</v>
      </c>
    </row>
    <row r="63" spans="1:3" x14ac:dyDescent="0.2">
      <c r="A63" s="37" t="s">
        <v>42</v>
      </c>
      <c r="B63" s="25">
        <v>2016</v>
      </c>
      <c r="C63">
        <v>1231.18</v>
      </c>
    </row>
    <row r="64" spans="1:3" x14ac:dyDescent="0.2">
      <c r="A64" s="37" t="s">
        <v>24</v>
      </c>
      <c r="B64" s="25">
        <v>2016</v>
      </c>
      <c r="C64">
        <v>1127.8599999999999</v>
      </c>
    </row>
    <row r="65" spans="1:3" x14ac:dyDescent="0.2">
      <c r="A65" s="37" t="s">
        <v>76</v>
      </c>
      <c r="B65" s="25">
        <v>2016</v>
      </c>
      <c r="C65">
        <v>1336.74</v>
      </c>
    </row>
    <row r="66" spans="1:3" x14ac:dyDescent="0.2">
      <c r="A66" s="37" t="s">
        <v>38</v>
      </c>
      <c r="B66" s="25">
        <v>2016</v>
      </c>
      <c r="C66">
        <v>1329.04</v>
      </c>
    </row>
    <row r="67" spans="1:3" x14ac:dyDescent="0.2">
      <c r="A67" s="37" t="s">
        <v>89</v>
      </c>
      <c r="B67" s="25">
        <v>2016</v>
      </c>
      <c r="C67">
        <v>1255.8800000000001</v>
      </c>
    </row>
    <row r="68" spans="1:3" x14ac:dyDescent="0.2">
      <c r="A68" s="37" t="s">
        <v>90</v>
      </c>
      <c r="B68" s="25">
        <v>2016</v>
      </c>
      <c r="C68">
        <v>1382.32</v>
      </c>
    </row>
    <row r="69" spans="1:3" x14ac:dyDescent="0.2">
      <c r="A69" s="37" t="s">
        <v>73</v>
      </c>
      <c r="B69" s="25">
        <v>2016</v>
      </c>
      <c r="C69">
        <v>1319.4</v>
      </c>
    </row>
    <row r="70" spans="1:3" x14ac:dyDescent="0.2">
      <c r="A70" s="37" t="s">
        <v>75</v>
      </c>
      <c r="B70" s="25">
        <v>2016</v>
      </c>
      <c r="C70">
        <v>1416.32</v>
      </c>
    </row>
    <row r="71" spans="1:3" x14ac:dyDescent="0.2">
      <c r="A71" s="37" t="s">
        <v>91</v>
      </c>
      <c r="B71" s="25">
        <v>2016</v>
      </c>
      <c r="C71">
        <v>1436.66</v>
      </c>
    </row>
    <row r="72" spans="1:3" x14ac:dyDescent="0.2">
      <c r="A72" s="37" t="s">
        <v>46</v>
      </c>
      <c r="B72" s="25">
        <v>2016</v>
      </c>
      <c r="C72">
        <v>1389.86</v>
      </c>
    </row>
    <row r="73" spans="1:3" x14ac:dyDescent="0.2">
      <c r="A73" s="37" t="s">
        <v>78</v>
      </c>
      <c r="B73" s="25">
        <v>2016</v>
      </c>
      <c r="C73">
        <v>1431.66</v>
      </c>
    </row>
    <row r="74" spans="1:3" x14ac:dyDescent="0.2">
      <c r="A74" s="37" t="s">
        <v>46</v>
      </c>
      <c r="B74">
        <v>2015</v>
      </c>
      <c r="C74">
        <v>1148.2</v>
      </c>
    </row>
    <row r="75" spans="1:3" x14ac:dyDescent="0.2">
      <c r="A75" s="37" t="s">
        <v>92</v>
      </c>
      <c r="B75">
        <v>2015</v>
      </c>
      <c r="C75">
        <v>1340.52</v>
      </c>
    </row>
    <row r="76" spans="1:3" x14ac:dyDescent="0.2">
      <c r="A76" s="37" t="s">
        <v>38</v>
      </c>
      <c r="B76">
        <v>2015</v>
      </c>
      <c r="C76">
        <v>1159.2</v>
      </c>
    </row>
    <row r="77" spans="1:3" x14ac:dyDescent="0.2">
      <c r="A77" s="37" t="s">
        <v>93</v>
      </c>
      <c r="B77">
        <v>2015</v>
      </c>
      <c r="C77">
        <v>1305.44</v>
      </c>
    </row>
    <row r="78" spans="1:3" x14ac:dyDescent="0.2">
      <c r="A78" s="37" t="s">
        <v>42</v>
      </c>
      <c r="B78">
        <v>2015</v>
      </c>
      <c r="C78">
        <v>1431.2</v>
      </c>
    </row>
    <row r="79" spans="1:3" x14ac:dyDescent="0.2">
      <c r="A79" s="37" t="s">
        <v>32</v>
      </c>
      <c r="B79">
        <v>2015</v>
      </c>
      <c r="C79">
        <v>1373.3</v>
      </c>
    </row>
    <row r="80" spans="1:3" x14ac:dyDescent="0.2">
      <c r="A80" s="37" t="s">
        <v>78</v>
      </c>
      <c r="B80">
        <v>2015</v>
      </c>
      <c r="C80">
        <v>1351.82</v>
      </c>
    </row>
    <row r="81" spans="1:3" x14ac:dyDescent="0.2">
      <c r="A81" s="37" t="s">
        <v>28</v>
      </c>
      <c r="B81">
        <v>2015</v>
      </c>
      <c r="C81">
        <v>1165.8399999999999</v>
      </c>
    </row>
    <row r="82" spans="1:3" x14ac:dyDescent="0.2">
      <c r="A82" s="37" t="s">
        <v>94</v>
      </c>
      <c r="B82">
        <v>2015</v>
      </c>
      <c r="C82">
        <v>1581.34</v>
      </c>
    </row>
    <row r="83" spans="1:3" x14ac:dyDescent="0.2">
      <c r="A83" s="37" t="s">
        <v>95</v>
      </c>
      <c r="B83">
        <v>2015</v>
      </c>
      <c r="C83">
        <v>1380.7</v>
      </c>
    </row>
    <row r="84" spans="1:3" x14ac:dyDescent="0.2">
      <c r="A84" s="37" t="s">
        <v>96</v>
      </c>
      <c r="B84">
        <v>2015</v>
      </c>
      <c r="C84">
        <v>1526.7</v>
      </c>
    </row>
    <row r="85" spans="1:3" x14ac:dyDescent="0.2">
      <c r="A85" s="37" t="s">
        <v>97</v>
      </c>
      <c r="B85">
        <v>2015</v>
      </c>
      <c r="C85">
        <v>1475.98</v>
      </c>
    </row>
    <row r="86" spans="1:3" x14ac:dyDescent="0.2">
      <c r="A86" s="37" t="s">
        <v>98</v>
      </c>
      <c r="B86">
        <v>2014</v>
      </c>
      <c r="C86">
        <v>1429.26</v>
      </c>
    </row>
    <row r="87" spans="1:3" x14ac:dyDescent="0.2">
      <c r="A87" s="37" t="s">
        <v>99</v>
      </c>
      <c r="B87">
        <v>2014</v>
      </c>
      <c r="C87">
        <v>1402.88</v>
      </c>
    </row>
    <row r="88" spans="1:3" x14ac:dyDescent="0.2">
      <c r="A88" s="47" t="s">
        <v>100</v>
      </c>
      <c r="B88">
        <v>2014</v>
      </c>
      <c r="C88">
        <v>1307.04</v>
      </c>
    </row>
    <row r="89" spans="1:3" x14ac:dyDescent="0.2">
      <c r="A89" s="37" t="s">
        <v>42</v>
      </c>
      <c r="B89">
        <v>2014</v>
      </c>
      <c r="C89">
        <v>1335.18</v>
      </c>
    </row>
    <row r="90" spans="1:3" x14ac:dyDescent="0.2">
      <c r="A90" s="37" t="s">
        <v>101</v>
      </c>
      <c r="B90">
        <v>2014</v>
      </c>
      <c r="C90">
        <v>1273.8</v>
      </c>
    </row>
    <row r="91" spans="1:3" x14ac:dyDescent="0.2">
      <c r="A91" s="37" t="s">
        <v>78</v>
      </c>
      <c r="B91">
        <v>2014</v>
      </c>
      <c r="C91">
        <v>1449.06</v>
      </c>
    </row>
    <row r="92" spans="1:3" x14ac:dyDescent="0.2">
      <c r="A92" s="37" t="s">
        <v>28</v>
      </c>
      <c r="B92">
        <v>2014</v>
      </c>
      <c r="C92">
        <v>1226.04</v>
      </c>
    </row>
    <row r="93" spans="1:3" x14ac:dyDescent="0.2">
      <c r="A93" s="37" t="s">
        <v>102</v>
      </c>
      <c r="B93">
        <v>2014</v>
      </c>
      <c r="C93">
        <v>1237.8599999999999</v>
      </c>
    </row>
    <row r="94" spans="1:3" x14ac:dyDescent="0.2">
      <c r="A94" s="37" t="s">
        <v>40</v>
      </c>
      <c r="B94">
        <v>2014</v>
      </c>
      <c r="C94">
        <v>1469.92</v>
      </c>
    </row>
    <row r="95" spans="1:3" x14ac:dyDescent="0.2">
      <c r="A95" s="37" t="s">
        <v>38</v>
      </c>
      <c r="B95">
        <v>2014</v>
      </c>
      <c r="C95">
        <v>1456.04</v>
      </c>
    </row>
    <row r="96" spans="1:3" x14ac:dyDescent="0.2">
      <c r="A96" s="37" t="s">
        <v>103</v>
      </c>
      <c r="B96">
        <v>2014</v>
      </c>
      <c r="C96">
        <v>1435.98</v>
      </c>
    </row>
    <row r="97" spans="1:3" x14ac:dyDescent="0.2">
      <c r="A97" s="37" t="s">
        <v>46</v>
      </c>
      <c r="B97">
        <v>2014</v>
      </c>
      <c r="C97">
        <v>1377.76</v>
      </c>
    </row>
    <row r="98" spans="1:3" x14ac:dyDescent="0.2">
      <c r="A98" s="37" t="s">
        <v>73</v>
      </c>
      <c r="B98">
        <v>2013</v>
      </c>
      <c r="C98">
        <v>1343.38</v>
      </c>
    </row>
    <row r="99" spans="1:3" x14ac:dyDescent="0.2">
      <c r="A99" s="37" t="s">
        <v>104</v>
      </c>
      <c r="B99">
        <v>2013</v>
      </c>
      <c r="C99">
        <v>1395.8</v>
      </c>
    </row>
    <row r="100" spans="1:3" x14ac:dyDescent="0.2">
      <c r="A100" s="37" t="s">
        <v>105</v>
      </c>
      <c r="B100">
        <v>2013</v>
      </c>
      <c r="C100">
        <v>1330.76</v>
      </c>
    </row>
    <row r="101" spans="1:3" x14ac:dyDescent="0.2">
      <c r="A101" s="37" t="s">
        <v>40</v>
      </c>
      <c r="B101">
        <v>2013</v>
      </c>
      <c r="C101">
        <v>1347.4</v>
      </c>
    </row>
    <row r="102" spans="1:3" x14ac:dyDescent="0.2">
      <c r="A102" s="37" t="s">
        <v>106</v>
      </c>
      <c r="B102">
        <v>2013</v>
      </c>
      <c r="C102">
        <v>1421.84</v>
      </c>
    </row>
    <row r="103" spans="1:3" x14ac:dyDescent="0.2">
      <c r="A103" s="37" t="s">
        <v>78</v>
      </c>
      <c r="B103">
        <v>2013</v>
      </c>
      <c r="C103">
        <v>1314.68</v>
      </c>
    </row>
    <row r="104" spans="1:3" x14ac:dyDescent="0.2">
      <c r="A104" s="37" t="s">
        <v>107</v>
      </c>
      <c r="B104">
        <v>2013</v>
      </c>
      <c r="C104">
        <v>1369.36</v>
      </c>
    </row>
    <row r="105" spans="1:3" x14ac:dyDescent="0.2">
      <c r="A105" s="37" t="s">
        <v>108</v>
      </c>
      <c r="B105">
        <v>2013</v>
      </c>
      <c r="C105">
        <v>1441.78</v>
      </c>
    </row>
    <row r="106" spans="1:3" x14ac:dyDescent="0.2">
      <c r="A106" s="37" t="s">
        <v>109</v>
      </c>
      <c r="B106">
        <v>2013</v>
      </c>
      <c r="C106">
        <v>1407.26</v>
      </c>
    </row>
    <row r="107" spans="1:3" x14ac:dyDescent="0.2">
      <c r="A107" s="37" t="s">
        <v>42</v>
      </c>
      <c r="B107">
        <v>2013</v>
      </c>
      <c r="C107">
        <v>1475.2</v>
      </c>
    </row>
    <row r="108" spans="1:3" x14ac:dyDescent="0.2">
      <c r="A108" s="37" t="s">
        <v>110</v>
      </c>
      <c r="B108">
        <v>2013</v>
      </c>
      <c r="C108">
        <v>1382.42</v>
      </c>
    </row>
    <row r="109" spans="1:3" x14ac:dyDescent="0.2">
      <c r="A109" s="37" t="s">
        <v>111</v>
      </c>
      <c r="B109">
        <v>2013</v>
      </c>
      <c r="C109">
        <v>1475.14</v>
      </c>
    </row>
    <row r="110" spans="1:3" x14ac:dyDescent="0.2">
      <c r="A110" s="37" t="s">
        <v>112</v>
      </c>
      <c r="B110">
        <v>2012</v>
      </c>
      <c r="C110">
        <v>1406.88</v>
      </c>
    </row>
    <row r="111" spans="1:3" x14ac:dyDescent="0.2">
      <c r="A111" s="37" t="s">
        <v>113</v>
      </c>
      <c r="B111">
        <v>2012</v>
      </c>
      <c r="C111">
        <v>1311.7</v>
      </c>
    </row>
    <row r="112" spans="1:3" x14ac:dyDescent="0.2">
      <c r="A112" s="37" t="s">
        <v>40</v>
      </c>
      <c r="B112">
        <v>2012</v>
      </c>
      <c r="C112">
        <v>1297.54</v>
      </c>
    </row>
    <row r="113" spans="1:3" x14ac:dyDescent="0.2">
      <c r="A113" s="37" t="s">
        <v>114</v>
      </c>
      <c r="B113">
        <v>2012</v>
      </c>
      <c r="C113">
        <v>1288.3399999999999</v>
      </c>
    </row>
    <row r="114" spans="1:3" x14ac:dyDescent="0.2">
      <c r="A114" s="37" t="s">
        <v>115</v>
      </c>
      <c r="B114">
        <v>2012</v>
      </c>
      <c r="C114">
        <v>1429.92</v>
      </c>
    </row>
    <row r="115" spans="1:3" x14ac:dyDescent="0.2">
      <c r="A115" s="37" t="s">
        <v>116</v>
      </c>
      <c r="B115">
        <v>2012</v>
      </c>
      <c r="C115">
        <v>1133.98</v>
      </c>
    </row>
    <row r="116" spans="1:3" x14ac:dyDescent="0.2">
      <c r="A116" s="37" t="s">
        <v>117</v>
      </c>
      <c r="B116">
        <v>2012</v>
      </c>
      <c r="C116">
        <v>1460.78</v>
      </c>
    </row>
    <row r="117" spans="1:3" x14ac:dyDescent="0.2">
      <c r="A117" s="37" t="s">
        <v>118</v>
      </c>
      <c r="B117">
        <v>2012</v>
      </c>
      <c r="C117">
        <v>1324.58</v>
      </c>
    </row>
    <row r="118" spans="1:3" x14ac:dyDescent="0.2">
      <c r="A118" s="37" t="s">
        <v>42</v>
      </c>
      <c r="B118">
        <v>2012</v>
      </c>
      <c r="C118">
        <v>1430.92</v>
      </c>
    </row>
    <row r="119" spans="1:3" x14ac:dyDescent="0.2">
      <c r="A119" s="37" t="s">
        <v>119</v>
      </c>
      <c r="B119">
        <v>2012</v>
      </c>
      <c r="C119">
        <v>1471.12</v>
      </c>
    </row>
    <row r="120" spans="1:3" x14ac:dyDescent="0.2">
      <c r="A120" s="37" t="s">
        <v>110</v>
      </c>
      <c r="B120">
        <v>2012</v>
      </c>
      <c r="C120">
        <v>1427.64</v>
      </c>
    </row>
    <row r="121" spans="1:3" x14ac:dyDescent="0.2">
      <c r="A121" s="37" t="s">
        <v>120</v>
      </c>
      <c r="B121">
        <v>2012</v>
      </c>
      <c r="C121">
        <v>1442.54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J16" sqref="J16"/>
    </sheetView>
  </sheetViews>
  <sheetFormatPr baseColWidth="10" defaultRowHeight="16" x14ac:dyDescent="0.2"/>
  <cols>
    <col min="2" max="2" width="21.33203125" customWidth="1"/>
    <col min="3" max="3" width="12.5" customWidth="1"/>
    <col min="4" max="4" width="10" customWidth="1"/>
    <col min="5" max="5" width="14.1640625" customWidth="1"/>
    <col min="6" max="6" width="9.5" customWidth="1"/>
    <col min="7" max="7" width="14.1640625" customWidth="1"/>
    <col min="8" max="8" width="11.83203125" customWidth="1"/>
  </cols>
  <sheetData>
    <row r="2" spans="2:8" ht="21" x14ac:dyDescent="0.25">
      <c r="B2" s="158" t="s">
        <v>127</v>
      </c>
      <c r="C2" s="159"/>
      <c r="D2" s="159"/>
      <c r="E2" s="159"/>
      <c r="F2" s="159"/>
      <c r="G2" s="159"/>
      <c r="H2" s="160"/>
    </row>
    <row r="3" spans="2:8" x14ac:dyDescent="0.2">
      <c r="B3" s="49" t="s">
        <v>49</v>
      </c>
      <c r="C3" s="50" t="s">
        <v>21</v>
      </c>
      <c r="D3" s="50" t="s">
        <v>20</v>
      </c>
      <c r="E3" s="50" t="s">
        <v>52</v>
      </c>
      <c r="F3" s="50" t="s">
        <v>121</v>
      </c>
      <c r="G3" s="50" t="s">
        <v>126</v>
      </c>
      <c r="H3" s="51" t="s">
        <v>122</v>
      </c>
    </row>
    <row r="4" spans="2:8" x14ac:dyDescent="0.2">
      <c r="B4" s="52" t="s">
        <v>74</v>
      </c>
      <c r="C4" s="53" t="s">
        <v>45</v>
      </c>
      <c r="D4" s="53">
        <v>2019</v>
      </c>
      <c r="E4" s="54">
        <v>1644.92</v>
      </c>
      <c r="F4" s="54">
        <v>117.494286</v>
      </c>
      <c r="G4" s="54">
        <v>100.79619</v>
      </c>
      <c r="H4" s="55">
        <v>16.698094999999999</v>
      </c>
    </row>
    <row r="5" spans="2:8" x14ac:dyDescent="0.2">
      <c r="B5" s="52" t="s">
        <v>94</v>
      </c>
      <c r="C5" s="53" t="s">
        <v>123</v>
      </c>
      <c r="D5" s="53">
        <v>2015</v>
      </c>
      <c r="E5" s="54">
        <v>1581.34</v>
      </c>
      <c r="F5" s="54">
        <v>112.95285699999999</v>
      </c>
      <c r="G5" s="54">
        <v>96.668094999999994</v>
      </c>
      <c r="H5" s="55">
        <v>16.284762000000001</v>
      </c>
    </row>
    <row r="6" spans="2:8" x14ac:dyDescent="0.2">
      <c r="B6" s="52" t="s">
        <v>96</v>
      </c>
      <c r="C6" s="53" t="s">
        <v>27</v>
      </c>
      <c r="D6" s="53">
        <v>2015</v>
      </c>
      <c r="E6" s="54">
        <v>1526.7</v>
      </c>
      <c r="F6" s="54">
        <v>109.05</v>
      </c>
      <c r="G6" s="54">
        <v>96.668094999999994</v>
      </c>
      <c r="H6" s="55">
        <v>12.381905</v>
      </c>
    </row>
    <row r="7" spans="2:8" x14ac:dyDescent="0.2">
      <c r="B7" s="52" t="s">
        <v>28</v>
      </c>
      <c r="C7" s="53" t="s">
        <v>29</v>
      </c>
      <c r="D7" s="53">
        <v>2020</v>
      </c>
      <c r="E7" s="54">
        <v>1566.84</v>
      </c>
      <c r="F7" s="54">
        <v>111.917143</v>
      </c>
      <c r="G7" s="54">
        <v>100.901667</v>
      </c>
      <c r="H7" s="55">
        <v>11.015476</v>
      </c>
    </row>
    <row r="8" spans="2:8" x14ac:dyDescent="0.2">
      <c r="B8" s="52" t="s">
        <v>40</v>
      </c>
      <c r="C8" s="53" t="s">
        <v>124</v>
      </c>
      <c r="D8" s="53">
        <v>2021</v>
      </c>
      <c r="E8" s="54">
        <v>1849.94</v>
      </c>
      <c r="F8" s="54">
        <v>123.32933300000001</v>
      </c>
      <c r="G8" s="54">
        <v>112.813667</v>
      </c>
      <c r="H8" s="55">
        <v>10.515667000000001</v>
      </c>
    </row>
    <row r="9" spans="2:8" x14ac:dyDescent="0.2">
      <c r="B9" s="52" t="s">
        <v>80</v>
      </c>
      <c r="C9" s="53" t="s">
        <v>125</v>
      </c>
      <c r="D9" s="53">
        <v>2016</v>
      </c>
      <c r="E9" s="54">
        <v>1471.36</v>
      </c>
      <c r="F9" s="54">
        <v>105.097143</v>
      </c>
      <c r="G9" s="54">
        <v>96.001666999999998</v>
      </c>
      <c r="H9" s="55">
        <v>9.0954759999999997</v>
      </c>
    </row>
    <row r="10" spans="2:8" x14ac:dyDescent="0.2">
      <c r="B10" s="52" t="s">
        <v>97</v>
      </c>
      <c r="C10" s="53" t="s">
        <v>35</v>
      </c>
      <c r="D10" s="53">
        <v>2015</v>
      </c>
      <c r="E10" s="54">
        <v>1475.98</v>
      </c>
      <c r="F10" s="54">
        <v>105.427143</v>
      </c>
      <c r="G10" s="54">
        <v>96.668094999999994</v>
      </c>
      <c r="H10" s="55">
        <v>8.7590479999999999</v>
      </c>
    </row>
    <row r="11" spans="2:8" x14ac:dyDescent="0.2">
      <c r="B11" s="52" t="s">
        <v>87</v>
      </c>
      <c r="C11" s="53" t="s">
        <v>27</v>
      </c>
      <c r="D11" s="53">
        <v>2019</v>
      </c>
      <c r="E11" s="54">
        <v>1530.22</v>
      </c>
      <c r="F11" s="54">
        <v>109.301429</v>
      </c>
      <c r="G11" s="54">
        <v>100.79619</v>
      </c>
      <c r="H11" s="55">
        <v>8.5052380000000003</v>
      </c>
    </row>
    <row r="12" spans="2:8" x14ac:dyDescent="0.2">
      <c r="B12" s="52" t="s">
        <v>40</v>
      </c>
      <c r="C12" s="53" t="s">
        <v>123</v>
      </c>
      <c r="D12" s="53">
        <v>2014</v>
      </c>
      <c r="E12" s="54">
        <v>1469.92</v>
      </c>
      <c r="F12" s="54">
        <v>104.994286</v>
      </c>
      <c r="G12" s="54">
        <v>97.623929000000004</v>
      </c>
      <c r="H12" s="55">
        <v>7.3703570000000003</v>
      </c>
    </row>
    <row r="13" spans="2:8" x14ac:dyDescent="0.2">
      <c r="B13" s="56" t="s">
        <v>24</v>
      </c>
      <c r="C13" s="57" t="s">
        <v>25</v>
      </c>
      <c r="D13" s="57">
        <v>2018</v>
      </c>
      <c r="E13" s="58">
        <v>1521.02</v>
      </c>
      <c r="F13" s="58">
        <v>108.64428599999999</v>
      </c>
      <c r="G13" s="58">
        <v>101.292024</v>
      </c>
      <c r="H13" s="59">
        <v>7.3522619999999996</v>
      </c>
    </row>
  </sheetData>
  <mergeCells count="1">
    <mergeCell ref="B2:H2"/>
  </mergeCells>
  <conditionalFormatting sqref="H4:H13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J18" sqref="J18"/>
    </sheetView>
  </sheetViews>
  <sheetFormatPr baseColWidth="10" defaultRowHeight="16" x14ac:dyDescent="0.2"/>
  <cols>
    <col min="2" max="2" width="22.83203125" customWidth="1"/>
    <col min="3" max="3" width="9.83203125" customWidth="1"/>
    <col min="4" max="4" width="11" customWidth="1"/>
    <col min="5" max="5" width="14" customWidth="1"/>
    <col min="6" max="6" width="12.1640625" customWidth="1"/>
  </cols>
  <sheetData>
    <row r="2" spans="2:7" ht="21" x14ac:dyDescent="0.25">
      <c r="B2" s="155" t="s">
        <v>133</v>
      </c>
      <c r="C2" s="156"/>
      <c r="D2" s="156"/>
      <c r="E2" s="156"/>
      <c r="F2" s="156"/>
      <c r="G2" s="157"/>
    </row>
    <row r="3" spans="2:7" x14ac:dyDescent="0.2">
      <c r="B3" s="61" t="s">
        <v>49</v>
      </c>
      <c r="C3" s="60" t="s">
        <v>128</v>
      </c>
      <c r="D3" s="60" t="s">
        <v>129</v>
      </c>
      <c r="E3" s="60" t="s">
        <v>132</v>
      </c>
      <c r="F3" s="60" t="s">
        <v>131</v>
      </c>
      <c r="G3" s="66" t="s">
        <v>134</v>
      </c>
    </row>
    <row r="4" spans="2:7" x14ac:dyDescent="0.2">
      <c r="B4" s="2" t="s">
        <v>36</v>
      </c>
      <c r="C4" s="5">
        <v>855.78000000000009</v>
      </c>
      <c r="D4" s="5">
        <v>951.8</v>
      </c>
      <c r="E4" s="62">
        <f t="shared" ref="E4:E15" si="0">C4/8</f>
        <v>106.97250000000001</v>
      </c>
      <c r="F4" s="62">
        <f t="shared" ref="F4:F15" si="1">D4/7</f>
        <v>135.97142857142856</v>
      </c>
      <c r="G4" s="67">
        <f>F4-E4</f>
        <v>28.99892857142855</v>
      </c>
    </row>
    <row r="5" spans="2:7" x14ac:dyDescent="0.2">
      <c r="B5" s="2" t="s">
        <v>24</v>
      </c>
      <c r="C5" s="5">
        <v>949.18000000000006</v>
      </c>
      <c r="D5" s="5">
        <v>874.04</v>
      </c>
      <c r="E5" s="62">
        <f t="shared" si="0"/>
        <v>118.64750000000001</v>
      </c>
      <c r="F5" s="62">
        <f t="shared" si="1"/>
        <v>124.86285714285714</v>
      </c>
      <c r="G5" s="67">
        <f t="shared" ref="G5:G15" si="2">F5-E5</f>
        <v>6.2153571428571297</v>
      </c>
    </row>
    <row r="6" spans="2:7" x14ac:dyDescent="0.2">
      <c r="B6" s="2" t="s">
        <v>26</v>
      </c>
      <c r="C6" s="5">
        <v>1057.1399999999999</v>
      </c>
      <c r="D6" s="5">
        <v>834.50000000000011</v>
      </c>
      <c r="E6" s="62">
        <f t="shared" si="0"/>
        <v>132.14249999999998</v>
      </c>
      <c r="F6" s="62">
        <f t="shared" si="1"/>
        <v>119.21428571428574</v>
      </c>
      <c r="G6" s="67">
        <f t="shared" si="2"/>
        <v>-12.928214285714247</v>
      </c>
    </row>
    <row r="7" spans="2:7" x14ac:dyDescent="0.2">
      <c r="B7" s="2" t="s">
        <v>34</v>
      </c>
      <c r="C7" s="5">
        <v>826.16000000000008</v>
      </c>
      <c r="D7" s="5">
        <v>783.8</v>
      </c>
      <c r="E7" s="62">
        <f t="shared" si="0"/>
        <v>103.27000000000001</v>
      </c>
      <c r="F7" s="62">
        <f t="shared" si="1"/>
        <v>111.97142857142856</v>
      </c>
      <c r="G7" s="67">
        <f t="shared" si="2"/>
        <v>8.7014285714285506</v>
      </c>
    </row>
    <row r="8" spans="2:7" x14ac:dyDescent="0.2">
      <c r="B8" s="2" t="s">
        <v>28</v>
      </c>
      <c r="C8" s="5">
        <v>1048.8600000000001</v>
      </c>
      <c r="D8" s="5">
        <v>764.8</v>
      </c>
      <c r="E8" s="62">
        <f t="shared" si="0"/>
        <v>131.10750000000002</v>
      </c>
      <c r="F8" s="62">
        <f t="shared" si="1"/>
        <v>109.25714285714285</v>
      </c>
      <c r="G8" s="67">
        <f t="shared" si="2"/>
        <v>-21.850357142857163</v>
      </c>
    </row>
    <row r="9" spans="2:7" x14ac:dyDescent="0.2">
      <c r="B9" s="2" t="s">
        <v>30</v>
      </c>
      <c r="C9" s="5">
        <v>1027.3600000000001</v>
      </c>
      <c r="D9" s="5">
        <v>759.72</v>
      </c>
      <c r="E9" s="62">
        <f t="shared" si="0"/>
        <v>128.42000000000002</v>
      </c>
      <c r="F9" s="62">
        <f t="shared" si="1"/>
        <v>108.53142857142858</v>
      </c>
      <c r="G9" s="67">
        <f t="shared" si="2"/>
        <v>-19.888571428571439</v>
      </c>
    </row>
    <row r="10" spans="2:7" x14ac:dyDescent="0.2">
      <c r="B10" s="2" t="s">
        <v>32</v>
      </c>
      <c r="C10" s="5">
        <v>977.14</v>
      </c>
      <c r="D10" s="5">
        <v>745.57999999999993</v>
      </c>
      <c r="E10" s="62">
        <f t="shared" si="0"/>
        <v>122.1425</v>
      </c>
      <c r="F10" s="62">
        <f t="shared" si="1"/>
        <v>106.51142857142857</v>
      </c>
      <c r="G10" s="67">
        <f t="shared" si="2"/>
        <v>-15.631071428571431</v>
      </c>
    </row>
    <row r="11" spans="2:7" x14ac:dyDescent="0.2">
      <c r="B11" s="2" t="s">
        <v>38</v>
      </c>
      <c r="C11" s="5">
        <v>941.42</v>
      </c>
      <c r="D11" s="5">
        <v>721.98</v>
      </c>
      <c r="E11" s="62">
        <f t="shared" si="0"/>
        <v>117.67749999999999</v>
      </c>
      <c r="F11" s="62">
        <f t="shared" si="1"/>
        <v>103.14</v>
      </c>
      <c r="G11" s="67">
        <f t="shared" si="2"/>
        <v>-14.537499999999994</v>
      </c>
    </row>
    <row r="12" spans="2:7" x14ac:dyDescent="0.2">
      <c r="B12" s="2" t="s">
        <v>42</v>
      </c>
      <c r="C12" s="5">
        <v>923.52</v>
      </c>
      <c r="D12" s="5">
        <v>696.26</v>
      </c>
      <c r="E12" s="62">
        <f t="shared" si="0"/>
        <v>115.44</v>
      </c>
      <c r="F12" s="62">
        <f t="shared" si="1"/>
        <v>99.465714285714284</v>
      </c>
      <c r="G12" s="67">
        <f t="shared" si="2"/>
        <v>-15.974285714285713</v>
      </c>
    </row>
    <row r="13" spans="2:7" x14ac:dyDescent="0.2">
      <c r="B13" s="2" t="s">
        <v>40</v>
      </c>
      <c r="C13" s="5">
        <v>1010.8199999999999</v>
      </c>
      <c r="D13" s="5">
        <v>694.54</v>
      </c>
      <c r="E13" s="62">
        <f t="shared" si="0"/>
        <v>126.35249999999999</v>
      </c>
      <c r="F13" s="62">
        <f t="shared" si="1"/>
        <v>99.22</v>
      </c>
      <c r="G13" s="67">
        <f t="shared" si="2"/>
        <v>-27.132499999999993</v>
      </c>
    </row>
    <row r="14" spans="2:7" x14ac:dyDescent="0.2">
      <c r="B14" s="2" t="s">
        <v>44</v>
      </c>
      <c r="C14" s="5">
        <v>789.26</v>
      </c>
      <c r="D14" s="5">
        <v>690.90000000000009</v>
      </c>
      <c r="E14" s="62">
        <f t="shared" si="0"/>
        <v>98.657499999999999</v>
      </c>
      <c r="F14" s="62">
        <f t="shared" si="1"/>
        <v>98.700000000000017</v>
      </c>
      <c r="G14" s="67">
        <f t="shared" si="2"/>
        <v>4.250000000001819E-2</v>
      </c>
    </row>
    <row r="15" spans="2:7" x14ac:dyDescent="0.2">
      <c r="B15" s="63" t="s">
        <v>46</v>
      </c>
      <c r="C15" s="7">
        <v>727.68000000000006</v>
      </c>
      <c r="D15" s="7">
        <v>654.22</v>
      </c>
      <c r="E15" s="64">
        <f t="shared" si="0"/>
        <v>90.960000000000008</v>
      </c>
      <c r="F15" s="64">
        <f t="shared" si="1"/>
        <v>93.460000000000008</v>
      </c>
      <c r="G15" s="68">
        <f t="shared" si="2"/>
        <v>2.5</v>
      </c>
    </row>
  </sheetData>
  <sortState ref="B2:G13">
    <sortCondition descending="1" ref="F2"/>
  </sortState>
  <mergeCells count="1">
    <mergeCell ref="B2:G2"/>
  </mergeCells>
  <conditionalFormatting sqref="F4:F1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F1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G15">
    <cfRule type="colorScale" priority="1">
      <colorScale>
        <cfvo type="min"/>
        <cfvo type="num" val="0"/>
        <cfvo type="max"/>
        <color rgb="FFFF0000"/>
        <color theme="0"/>
        <color rgb="FF00B050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workbookViewId="0">
      <selection activeCell="I8" sqref="I8"/>
    </sheetView>
  </sheetViews>
  <sheetFormatPr baseColWidth="10" defaultRowHeight="16" x14ac:dyDescent="0.2"/>
  <cols>
    <col min="2" max="2" width="19.33203125" customWidth="1"/>
    <col min="3" max="3" width="12.33203125" customWidth="1"/>
    <col min="4" max="4" width="7.1640625" customWidth="1"/>
    <col min="5" max="5" width="13.83203125" customWidth="1"/>
    <col min="6" max="6" width="15.1640625" customWidth="1"/>
    <col min="7" max="7" width="10.1640625" customWidth="1"/>
  </cols>
  <sheetData>
    <row r="2" spans="2:7" ht="19" x14ac:dyDescent="0.25">
      <c r="B2" s="161" t="s">
        <v>145</v>
      </c>
      <c r="C2" s="162"/>
      <c r="D2" s="162"/>
      <c r="E2" s="162"/>
      <c r="F2" s="162"/>
      <c r="G2" s="163"/>
    </row>
    <row r="3" spans="2:7" x14ac:dyDescent="0.2">
      <c r="B3" s="69" t="s">
        <v>0</v>
      </c>
      <c r="C3" s="70" t="s">
        <v>21</v>
      </c>
      <c r="D3" s="70" t="s">
        <v>20</v>
      </c>
      <c r="E3" s="70" t="s">
        <v>138</v>
      </c>
      <c r="F3" s="70" t="s">
        <v>137</v>
      </c>
      <c r="G3" s="71" t="s">
        <v>139</v>
      </c>
    </row>
    <row r="4" spans="2:7" x14ac:dyDescent="0.2">
      <c r="B4" s="52" t="s">
        <v>36</v>
      </c>
      <c r="C4" s="53" t="s">
        <v>37</v>
      </c>
      <c r="D4" s="53">
        <v>2021</v>
      </c>
      <c r="E4" s="54">
        <v>106.9725</v>
      </c>
      <c r="F4" s="54">
        <v>135.971429</v>
      </c>
      <c r="G4" s="55">
        <v>28.998929</v>
      </c>
    </row>
    <row r="5" spans="2:7" x14ac:dyDescent="0.2">
      <c r="B5" s="52" t="s">
        <v>93</v>
      </c>
      <c r="C5" s="53" t="s">
        <v>135</v>
      </c>
      <c r="D5" s="53">
        <v>2015</v>
      </c>
      <c r="E5" s="54">
        <v>95.917142999999996</v>
      </c>
      <c r="F5" s="54">
        <v>120.285714</v>
      </c>
      <c r="G5" s="55">
        <v>24.368570999999999</v>
      </c>
    </row>
    <row r="6" spans="2:7" x14ac:dyDescent="0.2">
      <c r="B6" s="52" t="s">
        <v>73</v>
      </c>
      <c r="C6" s="53" t="s">
        <v>29</v>
      </c>
      <c r="D6" s="53">
        <v>2017</v>
      </c>
      <c r="E6" s="54">
        <v>103.70857100000001</v>
      </c>
      <c r="F6" s="54">
        <v>127.662857</v>
      </c>
      <c r="G6" s="55">
        <v>23.954286</v>
      </c>
    </row>
    <row r="7" spans="2:7" x14ac:dyDescent="0.2">
      <c r="B7" s="52" t="s">
        <v>99</v>
      </c>
      <c r="C7" s="53" t="s">
        <v>35</v>
      </c>
      <c r="D7" s="53">
        <v>2014</v>
      </c>
      <c r="E7" s="54">
        <v>100.23142900000001</v>
      </c>
      <c r="F7" s="54">
        <v>122.891429</v>
      </c>
      <c r="G7" s="55">
        <v>22.66</v>
      </c>
    </row>
    <row r="8" spans="2:7" x14ac:dyDescent="0.2">
      <c r="B8" s="52" t="s">
        <v>78</v>
      </c>
      <c r="C8" s="53" t="s">
        <v>37</v>
      </c>
      <c r="D8" s="53">
        <v>2014</v>
      </c>
      <c r="E8" s="54">
        <v>90.202856999999995</v>
      </c>
      <c r="F8" s="54">
        <v>109.38</v>
      </c>
      <c r="G8" s="55">
        <v>19.177143000000001</v>
      </c>
    </row>
    <row r="9" spans="2:7" x14ac:dyDescent="0.2">
      <c r="B9" s="52" t="s">
        <v>38</v>
      </c>
      <c r="C9" s="53" t="s">
        <v>39</v>
      </c>
      <c r="D9" s="53">
        <v>2018</v>
      </c>
      <c r="E9" s="54">
        <v>87.628570999999994</v>
      </c>
      <c r="F9" s="54">
        <v>106.70857100000001</v>
      </c>
      <c r="G9" s="55">
        <v>19.079999999999998</v>
      </c>
    </row>
    <row r="10" spans="2:7" x14ac:dyDescent="0.2">
      <c r="B10" s="52" t="s">
        <v>118</v>
      </c>
      <c r="C10" s="53" t="s">
        <v>33</v>
      </c>
      <c r="D10" s="53">
        <v>2012</v>
      </c>
      <c r="E10" s="54">
        <v>79.454285999999996</v>
      </c>
      <c r="F10" s="54">
        <v>98.434286</v>
      </c>
      <c r="G10" s="55">
        <v>18.98</v>
      </c>
    </row>
    <row r="11" spans="2:7" x14ac:dyDescent="0.2">
      <c r="B11" s="52" t="s">
        <v>79</v>
      </c>
      <c r="C11" s="53" t="s">
        <v>35</v>
      </c>
      <c r="D11" s="53">
        <v>2017</v>
      </c>
      <c r="E11" s="54">
        <v>88.857142999999994</v>
      </c>
      <c r="F11" s="54">
        <v>106.788571</v>
      </c>
      <c r="G11" s="55">
        <v>17.931429000000001</v>
      </c>
    </row>
    <row r="12" spans="2:7" x14ac:dyDescent="0.2">
      <c r="B12" s="52" t="s">
        <v>96</v>
      </c>
      <c r="C12" s="53" t="s">
        <v>27</v>
      </c>
      <c r="D12" s="53">
        <v>2015</v>
      </c>
      <c r="E12" s="54">
        <v>93.451429000000005</v>
      </c>
      <c r="F12" s="54">
        <v>110.954286</v>
      </c>
      <c r="G12" s="55">
        <v>17.502856999999999</v>
      </c>
    </row>
    <row r="13" spans="2:7" x14ac:dyDescent="0.2">
      <c r="B13" s="56" t="s">
        <v>136</v>
      </c>
      <c r="C13" s="57" t="s">
        <v>45</v>
      </c>
      <c r="D13" s="57">
        <v>2017</v>
      </c>
      <c r="E13" s="58">
        <v>90.017143000000004</v>
      </c>
      <c r="F13" s="58">
        <v>106.811429</v>
      </c>
      <c r="G13" s="59">
        <v>16.794286</v>
      </c>
    </row>
    <row r="15" spans="2:7" ht="19" x14ac:dyDescent="0.25">
      <c r="B15" s="161" t="s">
        <v>144</v>
      </c>
      <c r="C15" s="162"/>
      <c r="D15" s="162"/>
      <c r="E15" s="162"/>
      <c r="F15" s="162"/>
      <c r="G15" s="163"/>
    </row>
    <row r="16" spans="2:7" x14ac:dyDescent="0.2">
      <c r="B16" s="69" t="s">
        <v>0</v>
      </c>
      <c r="C16" s="70" t="s">
        <v>21</v>
      </c>
      <c r="D16" s="70" t="s">
        <v>20</v>
      </c>
      <c r="E16" s="70" t="s">
        <v>138</v>
      </c>
      <c r="F16" s="70" t="s">
        <v>137</v>
      </c>
      <c r="G16" s="71" t="s">
        <v>139</v>
      </c>
    </row>
    <row r="17" spans="2:8" x14ac:dyDescent="0.2">
      <c r="B17" s="72" t="s">
        <v>73</v>
      </c>
      <c r="C17" s="73" t="s">
        <v>29</v>
      </c>
      <c r="D17" s="73">
        <v>2018</v>
      </c>
      <c r="E17" s="76">
        <v>124.705714</v>
      </c>
      <c r="F17" s="76">
        <v>94.902856999999997</v>
      </c>
      <c r="G17" s="77">
        <v>-29.802856999999999</v>
      </c>
    </row>
    <row r="18" spans="2:8" ht="18" x14ac:dyDescent="0.2">
      <c r="B18" s="72" t="s">
        <v>94</v>
      </c>
      <c r="C18" s="73" t="s">
        <v>123</v>
      </c>
      <c r="D18" s="73">
        <v>2015</v>
      </c>
      <c r="E18" s="76">
        <v>118.968571</v>
      </c>
      <c r="F18" s="76">
        <v>91.465714000000006</v>
      </c>
      <c r="G18" s="77">
        <v>-27.502856999999999</v>
      </c>
      <c r="H18" s="48"/>
    </row>
    <row r="19" spans="2:8" ht="18" x14ac:dyDescent="0.2">
      <c r="B19" s="72" t="s">
        <v>40</v>
      </c>
      <c r="C19" s="73" t="s">
        <v>41</v>
      </c>
      <c r="D19" s="73">
        <v>2021</v>
      </c>
      <c r="E19" s="76">
        <v>126.35250000000001</v>
      </c>
      <c r="F19" s="76">
        <v>99.22</v>
      </c>
      <c r="G19" s="77">
        <v>-27.1325</v>
      </c>
      <c r="H19" s="48"/>
    </row>
    <row r="20" spans="2:8" ht="18" x14ac:dyDescent="0.2">
      <c r="B20" s="72" t="s">
        <v>117</v>
      </c>
      <c r="C20" s="73" t="s">
        <v>140</v>
      </c>
      <c r="D20" s="73">
        <v>2012</v>
      </c>
      <c r="E20" s="76">
        <v>111.265714</v>
      </c>
      <c r="F20" s="76">
        <v>84.814285999999996</v>
      </c>
      <c r="G20" s="77">
        <v>-26.451429000000001</v>
      </c>
      <c r="H20" s="48"/>
    </row>
    <row r="21" spans="2:8" ht="18" x14ac:dyDescent="0.2">
      <c r="B21" s="72" t="s">
        <v>110</v>
      </c>
      <c r="C21" s="73" t="s">
        <v>45</v>
      </c>
      <c r="D21" s="73">
        <v>2013</v>
      </c>
      <c r="E21" s="76">
        <v>106.07142899999999</v>
      </c>
      <c r="F21" s="76">
        <v>79.922856999999993</v>
      </c>
      <c r="G21" s="77">
        <v>-26.148571</v>
      </c>
      <c r="H21" s="48"/>
    </row>
    <row r="22" spans="2:8" ht="18" x14ac:dyDescent="0.2">
      <c r="B22" s="72" t="s">
        <v>40</v>
      </c>
      <c r="C22" s="73" t="s">
        <v>41</v>
      </c>
      <c r="D22" s="73">
        <v>2020</v>
      </c>
      <c r="E22" s="76">
        <v>107.868571</v>
      </c>
      <c r="F22" s="76">
        <v>82.828570999999997</v>
      </c>
      <c r="G22" s="77">
        <v>-25.04</v>
      </c>
      <c r="H22" s="48"/>
    </row>
    <row r="23" spans="2:8" ht="18" x14ac:dyDescent="0.2">
      <c r="B23" s="72" t="s">
        <v>32</v>
      </c>
      <c r="C23" s="73" t="s">
        <v>33</v>
      </c>
      <c r="D23" s="73">
        <v>2019</v>
      </c>
      <c r="E23" s="76">
        <v>103.557143</v>
      </c>
      <c r="F23" s="76">
        <v>80.974286000000006</v>
      </c>
      <c r="G23" s="77">
        <v>-22.582857000000001</v>
      </c>
      <c r="H23" s="48"/>
    </row>
    <row r="24" spans="2:8" ht="18" x14ac:dyDescent="0.2">
      <c r="B24" s="72" t="s">
        <v>120</v>
      </c>
      <c r="C24" s="73" t="s">
        <v>141</v>
      </c>
      <c r="D24" s="73">
        <v>2012</v>
      </c>
      <c r="E24" s="76">
        <v>89.851428999999996</v>
      </c>
      <c r="F24" s="76">
        <v>67.414286000000004</v>
      </c>
      <c r="G24" s="77">
        <v>-22.437142999999999</v>
      </c>
      <c r="H24" s="48"/>
    </row>
    <row r="25" spans="2:8" ht="18" x14ac:dyDescent="0.2">
      <c r="B25" s="72" t="s">
        <v>28</v>
      </c>
      <c r="C25" s="73" t="s">
        <v>29</v>
      </c>
      <c r="D25" s="73">
        <v>2021</v>
      </c>
      <c r="E25" s="76">
        <v>131.10749999999999</v>
      </c>
      <c r="F25" s="76">
        <v>109.257143</v>
      </c>
      <c r="G25" s="77">
        <v>-21.850356999999999</v>
      </c>
      <c r="H25" s="48"/>
    </row>
    <row r="26" spans="2:8" ht="18" x14ac:dyDescent="0.2">
      <c r="B26" s="74" t="s">
        <v>73</v>
      </c>
      <c r="C26" s="75" t="s">
        <v>29</v>
      </c>
      <c r="D26" s="75">
        <v>2016</v>
      </c>
      <c r="E26" s="78">
        <v>107.62</v>
      </c>
      <c r="F26" s="78">
        <v>87.117142999999999</v>
      </c>
      <c r="G26" s="79">
        <v>-20.502856999999999</v>
      </c>
      <c r="H26" s="48"/>
    </row>
    <row r="27" spans="2:8" ht="18" x14ac:dyDescent="0.2">
      <c r="B27" s="80" t="s">
        <v>142</v>
      </c>
      <c r="H27" s="48"/>
    </row>
    <row r="28" spans="2:8" x14ac:dyDescent="0.2">
      <c r="B28" s="80" t="s">
        <v>143</v>
      </c>
    </row>
  </sheetData>
  <mergeCells count="2">
    <mergeCell ref="B2:G2"/>
    <mergeCell ref="B15:G15"/>
  </mergeCells>
  <conditionalFormatting sqref="G17:G26">
    <cfRule type="colorScale" priority="1">
      <colorScale>
        <cfvo type="min"/>
        <cfvo type="max"/>
        <color rgb="FFF8696B"/>
        <color rgb="FFFCFCFF"/>
      </colorScale>
    </cfRule>
  </conditionalFormatting>
  <conditionalFormatting sqref="G4:G13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workbookViewId="0">
      <selection activeCell="F16" sqref="F16"/>
    </sheetView>
  </sheetViews>
  <sheetFormatPr baseColWidth="10" defaultRowHeight="16" x14ac:dyDescent="0.2"/>
  <cols>
    <col min="2" max="2" width="23.1640625" customWidth="1"/>
  </cols>
  <sheetData>
    <row r="2" spans="2:4" ht="20" customHeight="1" x14ac:dyDescent="0.25">
      <c r="B2" s="155" t="s">
        <v>146</v>
      </c>
      <c r="C2" s="156"/>
      <c r="D2" s="157"/>
    </row>
    <row r="3" spans="2:4" x14ac:dyDescent="0.2">
      <c r="B3" s="14" t="s">
        <v>49</v>
      </c>
      <c r="C3" s="15" t="s">
        <v>20</v>
      </c>
      <c r="D3" s="16" t="s">
        <v>147</v>
      </c>
    </row>
    <row r="4" spans="2:4" x14ac:dyDescent="0.2">
      <c r="B4" s="2" t="s">
        <v>111</v>
      </c>
      <c r="C4" s="5">
        <v>2013</v>
      </c>
      <c r="D4" s="20">
        <v>14</v>
      </c>
    </row>
    <row r="5" spans="2:4" x14ac:dyDescent="0.2">
      <c r="B5" s="2" t="s">
        <v>46</v>
      </c>
      <c r="C5" s="5">
        <v>2021</v>
      </c>
      <c r="D5" s="20">
        <v>7</v>
      </c>
    </row>
    <row r="6" spans="2:4" x14ac:dyDescent="0.2">
      <c r="B6" s="2" t="s">
        <v>44</v>
      </c>
      <c r="C6" s="5">
        <v>2021</v>
      </c>
      <c r="D6" s="20">
        <v>6</v>
      </c>
    </row>
    <row r="7" spans="2:4" x14ac:dyDescent="0.2">
      <c r="B7" s="2" t="s">
        <v>96</v>
      </c>
      <c r="C7" s="5">
        <v>2015</v>
      </c>
      <c r="D7" s="20">
        <v>5</v>
      </c>
    </row>
    <row r="8" spans="2:4" x14ac:dyDescent="0.2">
      <c r="B8" s="2" t="s">
        <v>136</v>
      </c>
      <c r="C8" s="5">
        <v>2019</v>
      </c>
      <c r="D8" s="20">
        <v>5</v>
      </c>
    </row>
    <row r="9" spans="2:4" x14ac:dyDescent="0.2">
      <c r="B9" s="2" t="s">
        <v>79</v>
      </c>
      <c r="C9" s="5">
        <v>2017</v>
      </c>
      <c r="D9" s="20">
        <v>4</v>
      </c>
    </row>
    <row r="10" spans="2:4" x14ac:dyDescent="0.2">
      <c r="B10" s="2" t="s">
        <v>103</v>
      </c>
      <c r="C10" s="5">
        <v>2014</v>
      </c>
      <c r="D10" s="20">
        <v>4</v>
      </c>
    </row>
    <row r="11" spans="2:4" x14ac:dyDescent="0.2">
      <c r="B11" s="63" t="s">
        <v>151</v>
      </c>
      <c r="C11" s="7"/>
      <c r="D11" s="65">
        <v>3</v>
      </c>
    </row>
    <row r="12" spans="2:4" x14ac:dyDescent="0.2">
      <c r="B12" s="2"/>
      <c r="C12" s="5"/>
      <c r="D12" s="20"/>
    </row>
    <row r="13" spans="2:4" x14ac:dyDescent="0.2">
      <c r="B13" s="2" t="s">
        <v>75</v>
      </c>
      <c r="C13" s="5">
        <v>2016</v>
      </c>
      <c r="D13" s="20">
        <v>3</v>
      </c>
    </row>
    <row r="14" spans="2:4" x14ac:dyDescent="0.2">
      <c r="B14" s="2" t="s">
        <v>148</v>
      </c>
      <c r="C14" s="5">
        <v>2019</v>
      </c>
      <c r="D14" s="20">
        <v>3</v>
      </c>
    </row>
    <row r="15" spans="2:4" x14ac:dyDescent="0.2">
      <c r="B15" s="2" t="s">
        <v>104</v>
      </c>
      <c r="C15" s="5">
        <v>2013</v>
      </c>
      <c r="D15" s="20">
        <v>3</v>
      </c>
    </row>
    <row r="16" spans="2:4" x14ac:dyDescent="0.2">
      <c r="B16" s="2" t="s">
        <v>150</v>
      </c>
      <c r="C16" s="5">
        <v>2015</v>
      </c>
      <c r="D16" s="20">
        <v>3</v>
      </c>
    </row>
    <row r="17" spans="2:4" x14ac:dyDescent="0.2">
      <c r="B17" s="2" t="s">
        <v>149</v>
      </c>
      <c r="C17" s="5">
        <v>2018</v>
      </c>
      <c r="D17" s="20">
        <v>3</v>
      </c>
    </row>
    <row r="18" spans="2:4" x14ac:dyDescent="0.2">
      <c r="B18" s="2" t="s">
        <v>149</v>
      </c>
      <c r="C18" s="5">
        <v>2017</v>
      </c>
      <c r="D18" s="20">
        <v>3</v>
      </c>
    </row>
    <row r="19" spans="2:4" x14ac:dyDescent="0.2">
      <c r="B19" s="2" t="s">
        <v>76</v>
      </c>
      <c r="C19" s="5">
        <v>2017</v>
      </c>
      <c r="D19" s="20">
        <v>3</v>
      </c>
    </row>
    <row r="20" spans="2:4" x14ac:dyDescent="0.2">
      <c r="B20" s="2" t="s">
        <v>24</v>
      </c>
      <c r="C20" s="5">
        <v>2019</v>
      </c>
      <c r="D20" s="20">
        <v>3</v>
      </c>
    </row>
    <row r="21" spans="2:4" x14ac:dyDescent="0.2">
      <c r="B21" s="2" t="s">
        <v>36</v>
      </c>
      <c r="C21" s="5">
        <v>2021</v>
      </c>
      <c r="D21" s="20">
        <v>3</v>
      </c>
    </row>
    <row r="22" spans="2:4" x14ac:dyDescent="0.2">
      <c r="B22" s="31" t="s">
        <v>28</v>
      </c>
      <c r="C22" s="25">
        <v>2020</v>
      </c>
      <c r="D22" s="81">
        <v>3</v>
      </c>
    </row>
    <row r="23" spans="2:4" x14ac:dyDescent="0.2">
      <c r="B23" s="31" t="s">
        <v>24</v>
      </c>
      <c r="C23" s="25">
        <v>2020</v>
      </c>
      <c r="D23" s="81">
        <v>3</v>
      </c>
    </row>
    <row r="24" spans="2:4" x14ac:dyDescent="0.2">
      <c r="B24" s="31" t="s">
        <v>83</v>
      </c>
      <c r="C24" s="25">
        <v>2020</v>
      </c>
      <c r="D24" s="81">
        <v>3</v>
      </c>
    </row>
    <row r="25" spans="2:4" x14ac:dyDescent="0.2">
      <c r="B25" s="33" t="s">
        <v>38</v>
      </c>
      <c r="C25" s="34">
        <v>2020</v>
      </c>
      <c r="D25" s="82">
        <v>3</v>
      </c>
    </row>
  </sheetData>
  <sortState ref="B3:D18">
    <sortCondition descending="1" ref="D2"/>
  </sortState>
  <mergeCells count="1">
    <mergeCell ref="B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I15" sqref="I15"/>
    </sheetView>
  </sheetViews>
  <sheetFormatPr baseColWidth="10" defaultRowHeight="16" x14ac:dyDescent="0.2"/>
  <cols>
    <col min="2" max="2" width="7.6640625" customWidth="1"/>
    <col min="3" max="3" width="20.33203125" customWidth="1"/>
    <col min="4" max="4" width="10.1640625" customWidth="1"/>
    <col min="5" max="5" width="10.83203125" customWidth="1"/>
    <col min="6" max="6" width="14.6640625" customWidth="1"/>
    <col min="7" max="7" width="14" customWidth="1"/>
  </cols>
  <sheetData>
    <row r="2" spans="2:7" ht="21" x14ac:dyDescent="0.25">
      <c r="B2" s="164" t="s">
        <v>178</v>
      </c>
      <c r="C2" s="165"/>
      <c r="D2" s="165"/>
      <c r="E2" s="165"/>
      <c r="F2" s="165"/>
      <c r="G2" s="166"/>
    </row>
    <row r="3" spans="2:7" x14ac:dyDescent="0.2">
      <c r="B3" s="14" t="s">
        <v>165</v>
      </c>
      <c r="C3" s="15" t="s">
        <v>49</v>
      </c>
      <c r="D3" s="15" t="s">
        <v>21</v>
      </c>
      <c r="E3" s="15" t="s">
        <v>166</v>
      </c>
      <c r="F3" s="15" t="s">
        <v>169</v>
      </c>
      <c r="G3" s="124" t="s">
        <v>181</v>
      </c>
    </row>
    <row r="4" spans="2:7" x14ac:dyDescent="0.2">
      <c r="B4" s="122">
        <v>1</v>
      </c>
      <c r="C4" s="123" t="s">
        <v>170</v>
      </c>
      <c r="D4" s="123" t="s">
        <v>35</v>
      </c>
      <c r="E4" s="123" t="s">
        <v>171</v>
      </c>
      <c r="F4" s="4">
        <v>183.3</v>
      </c>
      <c r="G4" s="125">
        <f>183.3+18.5</f>
        <v>201.8</v>
      </c>
    </row>
    <row r="5" spans="2:7" x14ac:dyDescent="0.2">
      <c r="B5" s="18">
        <v>2</v>
      </c>
      <c r="C5" s="10" t="s">
        <v>61</v>
      </c>
      <c r="D5" s="10" t="s">
        <v>27</v>
      </c>
      <c r="E5" s="10" t="s">
        <v>168</v>
      </c>
      <c r="F5" s="40">
        <v>180.6</v>
      </c>
      <c r="G5" s="126">
        <v>205.1</v>
      </c>
    </row>
    <row r="6" spans="2:7" x14ac:dyDescent="0.2">
      <c r="B6" s="2">
        <v>3</v>
      </c>
      <c r="C6" s="5" t="s">
        <v>104</v>
      </c>
      <c r="D6" s="5" t="s">
        <v>135</v>
      </c>
      <c r="E6" s="5" t="s">
        <v>172</v>
      </c>
      <c r="F6" s="62">
        <v>168.7</v>
      </c>
      <c r="G6" s="127"/>
    </row>
    <row r="7" spans="2:7" x14ac:dyDescent="0.2">
      <c r="B7" s="2">
        <v>4</v>
      </c>
      <c r="C7" s="5" t="s">
        <v>34</v>
      </c>
      <c r="D7" s="5" t="s">
        <v>35</v>
      </c>
      <c r="E7" s="5" t="s">
        <v>173</v>
      </c>
      <c r="F7" s="5">
        <v>168.54</v>
      </c>
      <c r="G7" s="127"/>
    </row>
    <row r="8" spans="2:7" x14ac:dyDescent="0.2">
      <c r="B8" s="2">
        <v>5</v>
      </c>
      <c r="C8" s="25" t="s">
        <v>28</v>
      </c>
      <c r="D8" s="25" t="s">
        <v>179</v>
      </c>
      <c r="E8" s="25" t="s">
        <v>180</v>
      </c>
      <c r="F8" s="5">
        <v>167.52</v>
      </c>
      <c r="G8" s="127"/>
    </row>
    <row r="9" spans="2:7" x14ac:dyDescent="0.2">
      <c r="B9" s="2">
        <v>6</v>
      </c>
      <c r="C9" s="5" t="s">
        <v>101</v>
      </c>
      <c r="D9" s="5" t="s">
        <v>125</v>
      </c>
      <c r="E9" s="5" t="s">
        <v>174</v>
      </c>
      <c r="F9" s="5">
        <v>167.48</v>
      </c>
      <c r="G9" s="127"/>
    </row>
    <row r="10" spans="2:7" x14ac:dyDescent="0.2">
      <c r="B10" s="2">
        <v>7</v>
      </c>
      <c r="C10" s="5" t="s">
        <v>34</v>
      </c>
      <c r="D10" s="5" t="s">
        <v>35</v>
      </c>
      <c r="E10" s="5" t="s">
        <v>175</v>
      </c>
      <c r="F10" s="5">
        <v>166.62</v>
      </c>
      <c r="G10" s="127"/>
    </row>
    <row r="11" spans="2:7" x14ac:dyDescent="0.2">
      <c r="B11" s="18">
        <v>8</v>
      </c>
      <c r="C11" s="10" t="s">
        <v>61</v>
      </c>
      <c r="D11" s="10" t="s">
        <v>27</v>
      </c>
      <c r="E11" s="10" t="s">
        <v>167</v>
      </c>
      <c r="F11" s="10">
        <v>166.22</v>
      </c>
      <c r="G11" s="128">
        <v>187.22</v>
      </c>
    </row>
    <row r="12" spans="2:7" x14ac:dyDescent="0.2">
      <c r="B12" s="2">
        <v>9</v>
      </c>
      <c r="C12" s="5" t="s">
        <v>102</v>
      </c>
      <c r="D12" s="5" t="s">
        <v>45</v>
      </c>
      <c r="E12" s="5" t="s">
        <v>176</v>
      </c>
      <c r="F12" s="5">
        <v>164.34</v>
      </c>
      <c r="G12" s="127"/>
    </row>
    <row r="13" spans="2:7" x14ac:dyDescent="0.2">
      <c r="B13" s="63">
        <v>10</v>
      </c>
      <c r="C13" s="7" t="s">
        <v>42</v>
      </c>
      <c r="D13" s="7" t="s">
        <v>43</v>
      </c>
      <c r="E13" s="7" t="s">
        <v>177</v>
      </c>
      <c r="F13" s="7">
        <v>162.96</v>
      </c>
      <c r="G13" s="129"/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scores</vt:lpstr>
      <vt:lpstr>standings</vt:lpstr>
      <vt:lpstr>best_record</vt:lpstr>
      <vt:lpstr>points_against</vt:lpstr>
      <vt:lpstr>worst_luck</vt:lpstr>
      <vt:lpstr>ppg-halfway split</vt:lpstr>
      <vt:lpstr>halfway splits</vt:lpstr>
      <vt:lpstr>winless streak</vt:lpstr>
      <vt:lpstr>highest scores league history</vt:lpstr>
      <vt:lpstr>waivers</vt:lpstr>
      <vt:lpstr>worst teams ever</vt:lpstr>
      <vt:lpstr>playoff sims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2021-12-23T20:45:01Z</dcterms:created>
  <dcterms:modified xsi:type="dcterms:W3CDTF">2023-01-03T17:40:39Z</dcterms:modified>
</cp:coreProperties>
</file>