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 Football/"/>
    </mc:Choice>
  </mc:AlternateContent>
  <bookViews>
    <workbookView xWindow="1240" yWindow="460" windowWidth="23280" windowHeight="14120" tabRatio="500" activeTab="3"/>
  </bookViews>
  <sheets>
    <sheet name="2022" sheetId="14" r:id="rId1"/>
    <sheet name="2021" sheetId="13" r:id="rId2"/>
    <sheet name="2020" sheetId="9" r:id="rId3"/>
    <sheet name="2019" sheetId="10" r:id="rId4"/>
    <sheet name="2018" sheetId="8" r:id="rId5"/>
    <sheet name="2017" sheetId="1" r:id="rId6"/>
    <sheet name="2016" sheetId="3" r:id="rId7"/>
    <sheet name="2015" sheetId="4" r:id="rId8"/>
    <sheet name="2014" sheetId="5" r:id="rId9"/>
    <sheet name="2013" sheetId="6" r:id="rId10"/>
    <sheet name="2012" sheetId="7" r:id="rId11"/>
    <sheet name="Waivers" sheetId="2" r:id="rId12"/>
    <sheet name="H2H" sheetId="12" r:id="rId13"/>
    <sheet name="Links" sheetId="11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7" l="1"/>
  <c r="Q2" i="7"/>
  <c r="P3" i="7"/>
  <c r="Q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Q14" i="7"/>
  <c r="P2" i="6"/>
  <c r="Q2" i="6"/>
  <c r="P3" i="6"/>
  <c r="Q3" i="6"/>
  <c r="P4" i="6"/>
  <c r="Q4" i="6"/>
  <c r="P5" i="6"/>
  <c r="Q5" i="6"/>
  <c r="P6" i="6"/>
  <c r="Q6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Q14" i="6"/>
  <c r="P2" i="5"/>
  <c r="Q2" i="5"/>
  <c r="P3" i="5"/>
  <c r="Q3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Q14" i="5"/>
  <c r="P2" i="4"/>
  <c r="Q2" i="4"/>
  <c r="P3" i="4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Q14" i="4"/>
  <c r="P2" i="3"/>
  <c r="Q2" i="3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Q14" i="3"/>
  <c r="Q2" i="1"/>
  <c r="Q3" i="1"/>
  <c r="Q4" i="1"/>
  <c r="Q5" i="1"/>
  <c r="Q6" i="1"/>
  <c r="Q7" i="1"/>
  <c r="Q8" i="1"/>
  <c r="Q9" i="1"/>
  <c r="Q10" i="1"/>
  <c r="Q11" i="1"/>
  <c r="Q12" i="1"/>
  <c r="Q13" i="1"/>
  <c r="Q14" i="1"/>
  <c r="Q2" i="9"/>
  <c r="Q3" i="9"/>
  <c r="Q4" i="9"/>
  <c r="Q5" i="9"/>
  <c r="Q6" i="9"/>
  <c r="Q7" i="9"/>
  <c r="Q8" i="9"/>
  <c r="Q9" i="9"/>
  <c r="Q10" i="9"/>
  <c r="Q11" i="9"/>
  <c r="Q12" i="9"/>
  <c r="Q13" i="9"/>
  <c r="Q14" i="9"/>
  <c r="T3" i="14"/>
  <c r="T4" i="14"/>
  <c r="T5" i="14"/>
  <c r="T6" i="14"/>
  <c r="T7" i="14"/>
  <c r="T8" i="14"/>
  <c r="T9" i="14"/>
  <c r="T10" i="14"/>
  <c r="T11" i="14"/>
  <c r="T12" i="14"/>
  <c r="T13" i="14"/>
  <c r="T14" i="14"/>
  <c r="T2" i="14"/>
  <c r="S3" i="14"/>
  <c r="S4" i="14"/>
  <c r="S5" i="14"/>
  <c r="S6" i="14"/>
  <c r="S7" i="14"/>
  <c r="S8" i="14"/>
  <c r="S9" i="14"/>
  <c r="S10" i="14"/>
  <c r="S11" i="14"/>
  <c r="S12" i="14"/>
  <c r="S13" i="14"/>
  <c r="S2" i="14"/>
  <c r="S14" i="14"/>
  <c r="R3" i="14"/>
  <c r="R4" i="14"/>
  <c r="R5" i="14"/>
  <c r="R6" i="14"/>
  <c r="R7" i="14"/>
  <c r="R8" i="14"/>
  <c r="R9" i="14"/>
  <c r="R10" i="14"/>
  <c r="R11" i="14"/>
  <c r="R12" i="14"/>
  <c r="R13" i="14"/>
  <c r="R14" i="14"/>
  <c r="R2" i="14"/>
  <c r="Q14" i="14"/>
  <c r="Q3" i="14"/>
  <c r="Q4" i="14"/>
  <c r="Q5" i="14"/>
  <c r="Q6" i="14"/>
  <c r="Q7" i="14"/>
  <c r="Q8" i="14"/>
  <c r="Q9" i="14"/>
  <c r="Q10" i="14"/>
  <c r="Q11" i="14"/>
  <c r="Q12" i="14"/>
  <c r="Q13" i="14"/>
  <c r="Q2" i="14"/>
  <c r="Q2" i="13"/>
  <c r="R2" i="13"/>
  <c r="Q3" i="13"/>
  <c r="R3" i="13"/>
  <c r="Q4" i="13"/>
  <c r="R4" i="13"/>
  <c r="Q5" i="13"/>
  <c r="R5" i="13"/>
  <c r="Q6" i="13"/>
  <c r="R6" i="13"/>
  <c r="Q7" i="13"/>
  <c r="R7" i="13"/>
  <c r="Q8" i="13"/>
  <c r="R8" i="13"/>
  <c r="Q9" i="13"/>
  <c r="R9" i="13"/>
  <c r="Q10" i="13"/>
  <c r="R10" i="13"/>
  <c r="Q11" i="13"/>
  <c r="R11" i="13"/>
  <c r="Q12" i="13"/>
  <c r="R12" i="13"/>
  <c r="Q13" i="13"/>
  <c r="R13" i="13"/>
  <c r="R14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Q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B14" i="13"/>
  <c r="R3" i="10"/>
  <c r="R4" i="10"/>
  <c r="R5" i="10"/>
  <c r="R6" i="10"/>
  <c r="R7" i="10"/>
  <c r="R8" i="10"/>
  <c r="R9" i="10"/>
  <c r="R10" i="10"/>
  <c r="R11" i="10"/>
  <c r="R12" i="10"/>
  <c r="R13" i="10"/>
  <c r="R2" i="10"/>
  <c r="P2" i="9"/>
  <c r="P3" i="9"/>
  <c r="P4" i="9"/>
  <c r="P5" i="9"/>
  <c r="P6" i="9"/>
  <c r="P7" i="9"/>
  <c r="P8" i="9"/>
  <c r="P9" i="9"/>
  <c r="P10" i="9"/>
  <c r="P11" i="9"/>
  <c r="P12" i="9"/>
  <c r="P13" i="9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B14" i="10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B14" i="8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B14" i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M14" i="9"/>
  <c r="N14" i="9"/>
  <c r="O14" i="9"/>
  <c r="B14" i="9"/>
  <c r="S3" i="9"/>
  <c r="S4" i="9"/>
  <c r="S5" i="9"/>
  <c r="S6" i="9"/>
  <c r="S7" i="9"/>
  <c r="S8" i="9"/>
  <c r="S9" i="9"/>
  <c r="S10" i="9"/>
  <c r="S11" i="9"/>
  <c r="S12" i="9"/>
  <c r="S13" i="9"/>
  <c r="S2" i="9"/>
  <c r="R3" i="9"/>
  <c r="R4" i="9"/>
  <c r="R5" i="9"/>
  <c r="R6" i="9"/>
  <c r="R7" i="9"/>
  <c r="R8" i="9"/>
  <c r="R9" i="9"/>
  <c r="R10" i="9"/>
  <c r="R11" i="9"/>
  <c r="R12" i="9"/>
  <c r="R13" i="9"/>
  <c r="R2" i="9"/>
  <c r="R2" i="8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B14" i="7"/>
  <c r="C14" i="9"/>
  <c r="D14" i="9"/>
  <c r="E14" i="9"/>
  <c r="F14" i="9"/>
  <c r="G14" i="9"/>
  <c r="H14" i="9"/>
  <c r="I14" i="9"/>
  <c r="J14" i="9"/>
  <c r="K14" i="9"/>
  <c r="L14" i="9"/>
  <c r="S10" i="8"/>
  <c r="R10" i="8"/>
  <c r="S13" i="8"/>
  <c r="R13" i="8"/>
  <c r="S12" i="8"/>
  <c r="R12" i="8"/>
  <c r="S5" i="8"/>
  <c r="R5" i="8"/>
  <c r="S8" i="8"/>
  <c r="R8" i="8"/>
  <c r="S11" i="8"/>
  <c r="R11" i="8"/>
  <c r="S7" i="8"/>
  <c r="R7" i="8"/>
  <c r="S6" i="8"/>
  <c r="R6" i="8"/>
  <c r="S3" i="8"/>
  <c r="R3" i="8"/>
  <c r="S9" i="8"/>
  <c r="R9" i="8"/>
  <c r="S4" i="8"/>
  <c r="R4" i="8"/>
  <c r="S2" i="8"/>
  <c r="R3" i="3"/>
  <c r="R13" i="3"/>
  <c r="R9" i="3"/>
  <c r="R5" i="3"/>
  <c r="R8" i="3"/>
  <c r="R4" i="3"/>
  <c r="R6" i="3"/>
  <c r="R7" i="3"/>
  <c r="R10" i="3"/>
  <c r="R11" i="3"/>
  <c r="R12" i="3"/>
  <c r="R2" i="3"/>
  <c r="R3" i="7"/>
  <c r="R4" i="7"/>
  <c r="R5" i="7"/>
  <c r="R6" i="7"/>
  <c r="R7" i="7"/>
  <c r="R8" i="7"/>
  <c r="R9" i="7"/>
  <c r="R10" i="7"/>
  <c r="R11" i="7"/>
  <c r="R12" i="7"/>
  <c r="R13" i="7"/>
  <c r="R2" i="7"/>
  <c r="R3" i="6"/>
  <c r="R4" i="6"/>
  <c r="R5" i="6"/>
  <c r="R6" i="6"/>
  <c r="R7" i="6"/>
  <c r="R8" i="6"/>
  <c r="R9" i="6"/>
  <c r="R10" i="6"/>
  <c r="R11" i="6"/>
  <c r="R12" i="6"/>
  <c r="R13" i="6"/>
  <c r="R2" i="6"/>
  <c r="R3" i="5"/>
  <c r="R4" i="5"/>
  <c r="R5" i="5"/>
  <c r="R6" i="5"/>
  <c r="R7" i="5"/>
  <c r="R8" i="5"/>
  <c r="R9" i="5"/>
  <c r="R10" i="5"/>
  <c r="R11" i="5"/>
  <c r="R12" i="5"/>
  <c r="R13" i="5"/>
  <c r="R2" i="5"/>
  <c r="R3" i="4"/>
  <c r="R4" i="4"/>
  <c r="R5" i="4"/>
  <c r="R6" i="4"/>
  <c r="R7" i="4"/>
  <c r="R8" i="4"/>
  <c r="R9" i="4"/>
  <c r="R10" i="4"/>
  <c r="R11" i="4"/>
  <c r="R12" i="4"/>
  <c r="R13" i="4"/>
  <c r="R2" i="4"/>
  <c r="S5" i="1"/>
  <c r="S7" i="1"/>
  <c r="S10" i="1"/>
  <c r="S3" i="1"/>
  <c r="S8" i="1"/>
  <c r="S9" i="1"/>
  <c r="S4" i="1"/>
  <c r="S6" i="1"/>
  <c r="S13" i="1"/>
  <c r="S11" i="1"/>
  <c r="S12" i="1"/>
  <c r="S2" i="1"/>
  <c r="R5" i="1"/>
  <c r="R7" i="1"/>
  <c r="R10" i="1"/>
  <c r="R3" i="1"/>
  <c r="R8" i="1"/>
  <c r="R9" i="1"/>
  <c r="R4" i="1"/>
  <c r="R6" i="1"/>
  <c r="R13" i="1"/>
  <c r="R11" i="1"/>
  <c r="R12" i="1"/>
  <c r="R2" i="1"/>
</calcChain>
</file>

<file path=xl/sharedStrings.xml><?xml version="1.0" encoding="utf-8"?>
<sst xmlns="http://schemas.openxmlformats.org/spreadsheetml/2006/main" count="798" uniqueCount="136">
  <si>
    <t>Schmop</t>
  </si>
  <si>
    <t>Mr. Fans Noodle Haus</t>
  </si>
  <si>
    <t>Burnett = Microdong</t>
  </si>
  <si>
    <t>That Sackwash Feel</t>
  </si>
  <si>
    <t>Shiva Volodarskaya</t>
  </si>
  <si>
    <t>Radical Shizzlam</t>
  </si>
  <si>
    <t>Jasjaap's Primo Team</t>
  </si>
  <si>
    <t>GoBias Industries</t>
  </si>
  <si>
    <t>LeSean Hara</t>
  </si>
  <si>
    <t>Brother Omega</t>
  </si>
  <si>
    <t>Peyton Teabag</t>
  </si>
  <si>
    <t>Winners Circle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</si>
  <si>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</si>
  <si>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</si>
  <si>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</si>
  <si>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</si>
  <si>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</si>
  <si>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</si>
  <si>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</si>
  <si>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</si>
  <si>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</si>
  <si>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</si>
  <si>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</si>
  <si>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</si>
  <si>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</si>
  <si>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</si>
  <si>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TOTAL</t>
  </si>
  <si>
    <t>Mean</t>
  </si>
  <si>
    <t>Std</t>
  </si>
  <si>
    <t>Median</t>
  </si>
  <si>
    <t>Team_Name</t>
  </si>
  <si>
    <t>Acquisitions</t>
  </si>
  <si>
    <t>Team</t>
  </si>
  <si>
    <t>Year</t>
  </si>
  <si>
    <t>Mr. Fan's Noodle Haus</t>
  </si>
  <si>
    <t>Lowest of the Low</t>
  </si>
  <si>
    <t>Oh Crud. David Brand</t>
  </si>
  <si>
    <t>While Brand Studies</t>
  </si>
  <si>
    <t>PVGP Allstar</t>
  </si>
  <si>
    <t>EBDB Vinegar Strokes</t>
  </si>
  <si>
    <t>Gee Whiz Darnell</t>
  </si>
  <si>
    <t>Turban Legends</t>
  </si>
  <si>
    <t>Watch Me Pey Pey</t>
  </si>
  <si>
    <t>Taco's #1 Guest Bong</t>
  </si>
  <si>
    <t>Someone Has to Lose</t>
  </si>
  <si>
    <t>Bullsack</t>
  </si>
  <si>
    <t>E.V.I.L.</t>
  </si>
  <si>
    <t>B' Word Fat</t>
  </si>
  <si>
    <t>57 Varieties</t>
  </si>
  <si>
    <t>Walk Means Anal</t>
  </si>
  <si>
    <t>Herbin Legends</t>
  </si>
  <si>
    <t>Kitchitis</t>
  </si>
  <si>
    <t>The Comeback Kid</t>
  </si>
  <si>
    <t>Cheefin' Cheebahs</t>
  </si>
  <si>
    <t>Tynes of Blow</t>
  </si>
  <si>
    <t>Kevin's Optimal Team</t>
  </si>
  <si>
    <t>Cooper Clux Clan</t>
  </si>
  <si>
    <t>Rafi Bombs!</t>
  </si>
  <si>
    <t>Kegel the Elf</t>
  </si>
  <si>
    <t>Rudy's Revengencers</t>
  </si>
  <si>
    <t>Runcible Spooning</t>
  </si>
  <si>
    <t>HOLDmyDIIIIIICK</t>
  </si>
  <si>
    <t>Lannister Incest</t>
  </si>
  <si>
    <t>JaBlackus Russell</t>
  </si>
  <si>
    <t>ArchersOfLoafcrosse</t>
  </si>
  <si>
    <t>Team BULL</t>
  </si>
  <si>
    <t>Foster's Foster's</t>
  </si>
  <si>
    <t>Yes</t>
  </si>
  <si>
    <t>Owner</t>
  </si>
  <si>
    <t>Cam</t>
  </si>
  <si>
    <t>Codola</t>
  </si>
  <si>
    <t>Brand</t>
  </si>
  <si>
    <t>Jay</t>
  </si>
  <si>
    <t>Brenton</t>
  </si>
  <si>
    <t>Todd</t>
  </si>
  <si>
    <t>Rudy's Revanchists</t>
  </si>
  <si>
    <t>Schulwolf</t>
  </si>
  <si>
    <t>Eli</t>
  </si>
  <si>
    <t>Will</t>
  </si>
  <si>
    <t>Burnett</t>
  </si>
  <si>
    <t>Mike</t>
  </si>
  <si>
    <t>Tommy</t>
  </si>
  <si>
    <t>Kevin</t>
  </si>
  <si>
    <t>Jasjaap</t>
  </si>
  <si>
    <t>Osborn</t>
  </si>
  <si>
    <t>Juleon</t>
  </si>
  <si>
    <t>Berghoff</t>
  </si>
  <si>
    <t>Lerner</t>
  </si>
  <si>
    <t>Playoffs</t>
  </si>
  <si>
    <t xml:space="preserve">Total </t>
  </si>
  <si>
    <t>Redemption317</t>
  </si>
  <si>
    <t>Sackwash Lyfe</t>
  </si>
  <si>
    <t>Brady Washed Up II</t>
  </si>
  <si>
    <t>GOBias Industries</t>
  </si>
  <si>
    <t>Big Whack</t>
  </si>
  <si>
    <t>Wakandan Warriors</t>
  </si>
  <si>
    <t>Brand/Heintz</t>
  </si>
  <si>
    <t>Avg</t>
  </si>
  <si>
    <t>Tom Brady=Washed Up</t>
  </si>
  <si>
    <t>TheMarathonContinues</t>
  </si>
  <si>
    <t>I = Microdong</t>
  </si>
  <si>
    <t>Jasjaap Sanu</t>
  </si>
  <si>
    <t>Brady = washed up II</t>
  </si>
  <si>
    <t>WakandanWarriors</t>
  </si>
  <si>
    <t>Link</t>
  </si>
  <si>
    <t>https://football.fantasysports.yahoo.com/2016/f1/584387</t>
  </si>
  <si>
    <t>https://football.fantasysports.yahoo.com/2017/f1/285333</t>
  </si>
  <si>
    <t>https://football.fantasysports.yahoo.com/2013/f1/502055</t>
  </si>
  <si>
    <t>https://football.fantasysports.yahoo.com/2014/f1/974997</t>
  </si>
  <si>
    <t>https://football.fantasysports.yahoo.com/2012/f1/244267</t>
  </si>
  <si>
    <t>https://football.fantasysports.yahoo.com/2019/f1/641794</t>
  </si>
  <si>
    <t>https://football.fantasysports.yahoo.com/2015/f1/571528</t>
  </si>
  <si>
    <t>https://football.fantasysports.yahoo.com/2018/f1/978611</t>
  </si>
  <si>
    <t>Tom Brady=washed up</t>
  </si>
  <si>
    <t>The Marathon Continues</t>
  </si>
  <si>
    <t>Wolf</t>
  </si>
  <si>
    <t>Opponent</t>
  </si>
  <si>
    <t>Pay Dirt and Pylons</t>
  </si>
  <si>
    <t>Brady = Washed Up III</t>
  </si>
  <si>
    <t>Champagne or Bust</t>
  </si>
  <si>
    <t>Dak to Dak</t>
  </si>
  <si>
    <t>Week 15</t>
  </si>
  <si>
    <t>Place</t>
  </si>
  <si>
    <t>https://football.fantasysports.yahoo.com/2020/f1/805251?pspid=782200906&amp;activity=football</t>
  </si>
  <si>
    <t xml:space="preserve">Pay Dirt &amp; Pylons </t>
  </si>
  <si>
    <t>Brady = washed up III</t>
  </si>
  <si>
    <t>Null Hypothesis</t>
  </si>
  <si>
    <t>Movin' On Up</t>
  </si>
  <si>
    <t>Pierogi Night</t>
  </si>
  <si>
    <t>PurpleVector Reunion Tour</t>
  </si>
  <si>
    <t>Pay Dirt &amp; Pylons II</t>
  </si>
  <si>
    <t>Brady = Washed Up IV</t>
  </si>
  <si>
    <t>Jay/Brand</t>
  </si>
  <si>
    <t>Outcome-Win</t>
  </si>
  <si>
    <t>https://football.fantasysports.yahoo.com/2021/f1/253553?pspid=782200906&amp;activity=league</t>
  </si>
  <si>
    <t>Brand/Kevin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</si>
</sst>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0" fillId="0" borderId="0" xfId="0" applyBorder="1"/>
    <xf numFmtId="2" fontId="0" fillId="0" borderId="5" xfId="0" applyNumberFormat="1" applyBorder="1"/>
    <xf numFmtId="0" fontId="0" fillId="0" borderId="7" xfId="0" applyBorder="1"/>
    <xf numFmtId="2" fontId="0" fillId="0" borderId="8" xfId="0" applyNumberFormat="1" applyBorder="1"/>
    <xf numFmtId="0" fontId="1" fillId="0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9" xfId="0" applyFont="1" applyBorder="1"/>
    <xf numFmtId="0" fontId="0" fillId="2" borderId="10" xfId="0" applyFill="1" applyBorder="1"/>
    <xf numFmtId="0" fontId="0" fillId="2" borderId="11" xfId="0" applyFill="1" applyBorder="1"/>
    <xf numFmtId="0" fontId="0" fillId="0" borderId="0" xfId="0" quotePrefix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ont="1" applyBorder="1"/>
    <xf numFmtId="0" fontId="0" fillId="0" borderId="4" xfId="0" quotePrefix="1" applyBorder="1"/>
    <xf numFmtId="0" fontId="1" fillId="0" borderId="0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0" xfId="0" applyFont="1" applyFill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7" xfId="0" applyFont="1" applyFill="1" applyBorder="1"/>
    <xf numFmtId="2" fontId="0" fillId="0" borderId="0" xfId="0" applyNumberFormat="1"/>
    <xf numFmtId="0" fontId="1" fillId="0" borderId="12" xfId="0" applyFont="1" applyBorder="1"/>
    <xf numFmtId="0" fontId="1" fillId="0" borderId="13" xfId="0" applyFont="1" applyBorder="1"/>
    <xf numFmtId="164" fontId="0" fillId="2" borderId="5" xfId="0" applyNumberFormat="1" applyFill="1" applyBorder="1"/>
    <xf numFmtId="164" fontId="0" fillId="2" borderId="8" xfId="0" applyNumberFormat="1" applyFill="1" applyBorder="1"/>
    <xf numFmtId="0" fontId="0" fillId="0" borderId="5" xfId="0" applyFont="1" applyFill="1" applyBorder="1"/>
    <xf numFmtId="164" fontId="0" fillId="0" borderId="0" xfId="0" applyNumberFormat="1"/>
    <xf numFmtId="0" fontId="0" fillId="0" borderId="4" xfId="0" applyFill="1" applyBorder="1"/>
    <xf numFmtId="164" fontId="0" fillId="0" borderId="2" xfId="0" applyNumberFormat="1" applyBorder="1"/>
    <xf numFmtId="0" fontId="1" fillId="5" borderId="14" xfId="0" applyFont="1" applyFill="1" applyBorder="1"/>
    <xf numFmtId="0" fontId="1" fillId="5" borderId="12" xfId="0" applyFont="1" applyFill="1" applyBorder="1"/>
    <xf numFmtId="0" fontId="1" fillId="0" borderId="0" xfId="0" applyFont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7" xfId="0" applyFont="1" applyFill="1" applyBorder="1"/>
    <xf numFmtId="0" fontId="1" fillId="5" borderId="13" xfId="0" applyFont="1" applyFill="1" applyBorder="1"/>
    <xf numFmtId="2" fontId="0" fillId="0" borderId="2" xfId="0" applyNumberFormat="1" applyBorder="1"/>
    <xf numFmtId="0" fontId="0" fillId="0" borderId="1" xfId="0" applyFill="1" applyBorder="1"/>
    <xf numFmtId="0" fontId="0" fillId="0" borderId="6" xfId="0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7" xfId="0" applyFont="1" applyFill="1" applyBorder="1"/>
    <xf numFmtId="0" fontId="4" fillId="5" borderId="12" xfId="0" applyFont="1" applyFill="1" applyBorder="1"/>
    <xf numFmtId="2" fontId="5" fillId="0" borderId="0" xfId="0" applyNumberFormat="1" applyFont="1"/>
    <xf numFmtId="1" fontId="5" fillId="0" borderId="0" xfId="0" applyNumberFormat="1" applyFont="1"/>
    <xf numFmtId="0" fontId="5" fillId="0" borderId="0" xfId="0" applyFont="1"/>
    <xf numFmtId="2" fontId="5" fillId="0" borderId="2" xfId="0" applyNumberFormat="1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1" xfId="0" applyFont="1" applyBorder="1"/>
    <xf numFmtId="0" fontId="4" fillId="5" borderId="7" xfId="0" applyFont="1" applyFill="1" applyBorder="1"/>
    <xf numFmtId="164" fontId="5" fillId="0" borderId="2" xfId="0" applyNumberFormat="1" applyFont="1" applyBorder="1"/>
    <xf numFmtId="164" fontId="0" fillId="0" borderId="0" xfId="0" applyNumberFormat="1" applyFill="1" applyBorder="1"/>
    <xf numFmtId="0" fontId="0" fillId="0" borderId="7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zoomScale="80" zoomScaleNormal="80" zoomScalePageLayoutView="80" workbookViewId="0">
      <pane xSplit="1" topLeftCell="I1" activePane="topRight" state="frozen"/>
      <selection pane="topRight" activeCell="H10" sqref="H10:P10"/>
    </sheetView>
  </sheetViews>
  <sheetFormatPr baseColWidth="10" defaultRowHeight="16" x14ac:dyDescent="0.2"/>
  <cols>
    <col min="1" max="1" width="24.83203125" customWidth="1"/>
    <col min="2" max="2" width="11.6640625" bestFit="1" customWidth="1"/>
    <col min="19" max="19" width="11.6640625" bestFit="1" customWidth="1"/>
    <col min="20" max="21" width="11.6640625" customWidth="1"/>
  </cols>
  <sheetData>
    <row r="1" spans="1:24" x14ac:dyDescent="0.2">
      <c r="A1" s="57" t="s">
        <v>30</v>
      </c>
      <c r="B1" s="58" t="s">
        <v>12</v>
      </c>
      <c r="C1" s="58" t="s">
        <v>13</v>
      </c>
      <c r="D1" s="58" t="s">
        <v>14</v>
      </c>
      <c r="E1" s="58" t="s">
        <v>15</v>
      </c>
      <c r="F1" s="58" t="s">
        <v>16</v>
      </c>
      <c r="G1" s="58" t="s">
        <v>17</v>
      </c>
      <c r="H1" s="58" t="s">
        <v>18</v>
      </c>
      <c r="I1" s="58" t="s">
        <v>19</v>
      </c>
      <c r="J1" s="58" t="s">
        <v>20</v>
      </c>
      <c r="K1" s="58" t="s">
        <v>21</v>
      </c>
      <c r="L1" s="58" t="s">
        <v>22</v>
      </c>
      <c r="M1" s="58" t="s">
        <v>23</v>
      </c>
      <c r="N1" s="58" t="s">
        <v>24</v>
      </c>
      <c r="O1" s="59" t="s">
        <v>25</v>
      </c>
      <c r="P1" s="59" t="s">
        <v>121</v>
      </c>
      <c r="Q1" s="60" t="s">
        <v>26</v>
      </c>
      <c r="R1" s="68" t="s">
        <v>27</v>
      </c>
      <c r="S1" s="68" t="s">
        <v>28</v>
      </c>
      <c r="T1" s="68" t="s">
        <v>29</v>
      </c>
      <c r="U1" s="68" t="s">
        <v>33</v>
      </c>
      <c r="V1" s="68" t="s">
        <v>68</v>
      </c>
      <c r="W1" s="68" t="s">
        <v>88</v>
      </c>
      <c r="X1" s="68" t="s">
        <v>122</v>
      </c>
    </row>
    <row r="2" spans="1:24" x14ac:dyDescent="0.2">
      <c r="A2" s="63" t="s">
        <v>40</v>
      </c>
      <c r="B2" s="61">
        <v>94.62</v>
      </c>
      <c r="C2" s="61">
        <v>108.86</v>
      </c>
      <c r="D2" s="61">
        <v>121.1</v>
      </c>
      <c r="E2" s="61">
        <v>123.98</v>
      </c>
      <c r="F2" s="61">
        <v>121.68</v>
      </c>
      <c r="G2" s="61">
        <v>150.1</v>
      </c>
      <c r="H2" s="61">
        <v>114.94</v>
      </c>
      <c r="I2" s="61">
        <v>110.54</v>
      </c>
      <c r="J2" s="61">
        <v>110.94</v>
      </c>
      <c r="K2" s="61">
        <v>117.18</v>
      </c>
      <c r="L2" s="61">
        <v>139.91999999999999</v>
      </c>
      <c r="M2" s="61">
        <v>113.3</v>
      </c>
      <c r="N2" s="61">
        <v>105.84</v>
      </c>
      <c r="O2" s="61">
        <v>91.56</v>
      </c>
      <c r="P2" s="61">
        <v>126.2</v>
      </c>
      <c r="Q2" s="66">
        <f>SUM(B2:P2)</f>
        <v>1750.76</v>
      </c>
      <c r="R2" s="61">
        <f>AVERAGE(B2:P2)</f>
        <v>116.71733333333333</v>
      </c>
      <c r="S2" s="61">
        <f>_xlfn.STDEV.S(B2:P2)</f>
        <v>15.182450144194465</v>
      </c>
      <c r="T2" s="61">
        <f>MEDIAN(B2:P2)</f>
        <v>114.94</v>
      </c>
      <c r="U2" s="62">
        <v>2022</v>
      </c>
      <c r="V2" s="63" t="s">
        <v>73</v>
      </c>
      <c r="W2" s="63">
        <v>1</v>
      </c>
      <c r="X2" s="63">
        <v>1</v>
      </c>
    </row>
    <row r="3" spans="1:24" x14ac:dyDescent="0.2">
      <c r="A3" s="63" t="s">
        <v>126</v>
      </c>
      <c r="B3" s="61">
        <v>122.5</v>
      </c>
      <c r="C3" s="61">
        <v>164.76</v>
      </c>
      <c r="D3" s="61">
        <v>74.459999999999994</v>
      </c>
      <c r="E3" s="61">
        <v>145.58000000000001</v>
      </c>
      <c r="F3" s="61">
        <v>87.06</v>
      </c>
      <c r="G3" s="61">
        <v>118.32</v>
      </c>
      <c r="H3" s="61">
        <v>138.12</v>
      </c>
      <c r="I3" s="61">
        <v>153.86000000000001</v>
      </c>
      <c r="J3" s="61">
        <v>131.5</v>
      </c>
      <c r="K3" s="61">
        <v>95.14</v>
      </c>
      <c r="L3" s="61">
        <v>99.62</v>
      </c>
      <c r="M3" s="61">
        <v>116.58</v>
      </c>
      <c r="N3" s="61">
        <v>78.64</v>
      </c>
      <c r="O3" s="61">
        <v>77.599999999999994</v>
      </c>
      <c r="P3" s="61">
        <v>116.78</v>
      </c>
      <c r="Q3" s="66">
        <f t="shared" ref="Q3:Q13" si="0">SUM(B3:P3)</f>
        <v>1720.52</v>
      </c>
      <c r="R3" s="61">
        <f t="shared" ref="R3:R14" si="1">AVERAGE(B3:P3)</f>
        <v>114.70133333333334</v>
      </c>
      <c r="S3" s="61">
        <f t="shared" ref="S3:S13" si="2">_xlfn.STDEV.S(B3:P3)</f>
        <v>28.754609535234689</v>
      </c>
      <c r="T3" s="61">
        <f t="shared" ref="T3:T14" si="3">MEDIAN(B3:P3)</f>
        <v>116.78</v>
      </c>
      <c r="U3" s="62">
        <v>2022</v>
      </c>
      <c r="V3" s="63" t="s">
        <v>77</v>
      </c>
      <c r="W3" s="63">
        <v>1</v>
      </c>
      <c r="X3" s="63">
        <v>2</v>
      </c>
    </row>
    <row r="4" spans="1:24" x14ac:dyDescent="0.2">
      <c r="A4" s="63" t="s">
        <v>128</v>
      </c>
      <c r="B4" s="61">
        <v>143.22</v>
      </c>
      <c r="C4" s="61">
        <v>121.72</v>
      </c>
      <c r="D4" s="61">
        <v>104.4</v>
      </c>
      <c r="E4" s="61">
        <v>84.86</v>
      </c>
      <c r="F4" s="61">
        <v>73.86</v>
      </c>
      <c r="G4" s="61">
        <v>81.540000000000006</v>
      </c>
      <c r="H4" s="61">
        <v>102.8</v>
      </c>
      <c r="I4" s="61">
        <v>147.88</v>
      </c>
      <c r="J4" s="61">
        <v>88.54</v>
      </c>
      <c r="K4" s="61">
        <v>122.8</v>
      </c>
      <c r="L4" s="61">
        <v>125.86</v>
      </c>
      <c r="M4" s="61">
        <v>121.02</v>
      </c>
      <c r="N4" s="61">
        <v>148.74</v>
      </c>
      <c r="O4" s="61">
        <v>114.68</v>
      </c>
      <c r="P4" s="61">
        <v>125</v>
      </c>
      <c r="Q4" s="66">
        <f t="shared" si="0"/>
        <v>1706.9199999999998</v>
      </c>
      <c r="R4" s="61">
        <f t="shared" si="1"/>
        <v>113.79466666666666</v>
      </c>
      <c r="S4" s="61">
        <f t="shared" si="2"/>
        <v>23.958537358965675</v>
      </c>
      <c r="T4" s="61">
        <f t="shared" si="3"/>
        <v>121.02</v>
      </c>
      <c r="U4" s="62">
        <v>2022</v>
      </c>
      <c r="V4" s="63" t="s">
        <v>80</v>
      </c>
      <c r="W4" s="63">
        <v>1</v>
      </c>
      <c r="X4" s="63">
        <v>3</v>
      </c>
    </row>
    <row r="5" spans="1:24" x14ac:dyDescent="0.2">
      <c r="A5" s="63" t="s">
        <v>127</v>
      </c>
      <c r="B5" s="61">
        <v>126.88</v>
      </c>
      <c r="C5" s="61">
        <v>71.739999999999995</v>
      </c>
      <c r="D5" s="61">
        <v>105.4</v>
      </c>
      <c r="E5" s="61">
        <v>102.14</v>
      </c>
      <c r="F5" s="61">
        <v>134.36000000000001</v>
      </c>
      <c r="G5" s="61">
        <v>73.5</v>
      </c>
      <c r="H5" s="61">
        <v>129.80000000000001</v>
      </c>
      <c r="I5" s="61">
        <v>110.58</v>
      </c>
      <c r="J5" s="61">
        <v>125</v>
      </c>
      <c r="K5" s="61">
        <v>107.06</v>
      </c>
      <c r="L5" s="61">
        <v>111.28</v>
      </c>
      <c r="M5" s="61">
        <v>113.46</v>
      </c>
      <c r="N5" s="61">
        <v>109.02</v>
      </c>
      <c r="O5" s="61">
        <v>112.58</v>
      </c>
      <c r="P5" s="61">
        <v>120.66</v>
      </c>
      <c r="Q5" s="66">
        <f t="shared" si="0"/>
        <v>1653.46</v>
      </c>
      <c r="R5" s="61">
        <f t="shared" si="1"/>
        <v>110.23066666666666</v>
      </c>
      <c r="S5" s="61">
        <f t="shared" si="2"/>
        <v>17.963147778027047</v>
      </c>
      <c r="T5" s="61">
        <f t="shared" si="3"/>
        <v>111.28</v>
      </c>
      <c r="U5" s="62">
        <v>2022</v>
      </c>
      <c r="V5" s="63" t="s">
        <v>74</v>
      </c>
      <c r="W5" s="63">
        <v>1</v>
      </c>
      <c r="X5" s="63">
        <v>4</v>
      </c>
    </row>
    <row r="6" spans="1:24" x14ac:dyDescent="0.2">
      <c r="A6" s="63" t="s">
        <v>129</v>
      </c>
      <c r="B6" s="61">
        <v>117.8</v>
      </c>
      <c r="C6" s="61">
        <v>112.1</v>
      </c>
      <c r="D6" s="61">
        <v>83.38</v>
      </c>
      <c r="E6" s="61">
        <v>136.16</v>
      </c>
      <c r="F6" s="61">
        <v>81.28</v>
      </c>
      <c r="G6" s="61">
        <v>89.72</v>
      </c>
      <c r="H6" s="61">
        <v>135.82</v>
      </c>
      <c r="I6" s="61">
        <v>110.14</v>
      </c>
      <c r="J6" s="61">
        <v>83.84</v>
      </c>
      <c r="K6" s="61">
        <v>96.54</v>
      </c>
      <c r="L6" s="61">
        <v>150.46</v>
      </c>
      <c r="M6" s="61">
        <v>116</v>
      </c>
      <c r="N6" s="61">
        <v>111.42</v>
      </c>
      <c r="O6" s="61">
        <v>72.78</v>
      </c>
      <c r="P6" s="61">
        <v>142.74</v>
      </c>
      <c r="Q6" s="66">
        <f t="shared" si="0"/>
        <v>1640.18</v>
      </c>
      <c r="R6" s="61">
        <f t="shared" si="1"/>
        <v>109.34533333333334</v>
      </c>
      <c r="S6" s="61">
        <f t="shared" si="2"/>
        <v>24.425369091133359</v>
      </c>
      <c r="T6" s="61">
        <f t="shared" si="3"/>
        <v>111.42</v>
      </c>
      <c r="U6" s="62">
        <v>2022</v>
      </c>
      <c r="V6" s="63" t="s">
        <v>82</v>
      </c>
      <c r="W6" s="63">
        <v>0</v>
      </c>
      <c r="X6" s="63">
        <v>5</v>
      </c>
    </row>
    <row r="7" spans="1:24" x14ac:dyDescent="0.2">
      <c r="A7" s="63" t="s">
        <v>93</v>
      </c>
      <c r="B7" s="61">
        <v>110.92</v>
      </c>
      <c r="C7" s="61">
        <v>135.88</v>
      </c>
      <c r="D7" s="61">
        <v>97.76</v>
      </c>
      <c r="E7" s="61">
        <v>124.68</v>
      </c>
      <c r="F7" s="61">
        <v>126.8</v>
      </c>
      <c r="G7" s="61">
        <v>121.98</v>
      </c>
      <c r="H7" s="61">
        <v>142.06</v>
      </c>
      <c r="I7" s="61">
        <v>95.34</v>
      </c>
      <c r="J7" s="61">
        <v>113.9</v>
      </c>
      <c r="K7" s="61">
        <v>104.1</v>
      </c>
      <c r="L7" s="61">
        <v>99.6</v>
      </c>
      <c r="M7" s="61">
        <v>177.74</v>
      </c>
      <c r="N7" s="61">
        <v>112.58</v>
      </c>
      <c r="O7" s="61">
        <v>107.26</v>
      </c>
      <c r="P7" s="61">
        <v>101.8</v>
      </c>
      <c r="Q7" s="66">
        <f t="shared" si="0"/>
        <v>1772.3999999999996</v>
      </c>
      <c r="R7" s="61">
        <f t="shared" si="1"/>
        <v>118.15999999999998</v>
      </c>
      <c r="S7" s="61">
        <f t="shared" si="2"/>
        <v>21.603518231991931</v>
      </c>
      <c r="T7" s="61">
        <f t="shared" si="3"/>
        <v>112.58</v>
      </c>
      <c r="U7" s="62">
        <v>2022</v>
      </c>
      <c r="V7" s="63" t="s">
        <v>76</v>
      </c>
      <c r="W7" s="63">
        <v>0</v>
      </c>
      <c r="X7" s="63">
        <v>6</v>
      </c>
    </row>
    <row r="8" spans="1:24" x14ac:dyDescent="0.2">
      <c r="A8" s="63" t="s">
        <v>131</v>
      </c>
      <c r="B8" s="61">
        <v>137.52000000000001</v>
      </c>
      <c r="C8" s="61">
        <v>137.22</v>
      </c>
      <c r="D8" s="61">
        <v>107.82</v>
      </c>
      <c r="E8" s="61">
        <v>132.66</v>
      </c>
      <c r="F8" s="61">
        <v>116.56</v>
      </c>
      <c r="G8" s="61">
        <v>81</v>
      </c>
      <c r="H8" s="61">
        <v>93.1</v>
      </c>
      <c r="I8" s="61">
        <v>98.12</v>
      </c>
      <c r="J8" s="61">
        <v>175.12</v>
      </c>
      <c r="K8" s="61">
        <v>101.48</v>
      </c>
      <c r="L8" s="61">
        <v>93.96</v>
      </c>
      <c r="M8" s="61">
        <v>137.26</v>
      </c>
      <c r="N8" s="61">
        <v>146.63999999999999</v>
      </c>
      <c r="O8" s="61">
        <v>129.86000000000001</v>
      </c>
      <c r="P8" s="61">
        <v>59</v>
      </c>
      <c r="Q8" s="66">
        <f t="shared" si="0"/>
        <v>1747.3200000000002</v>
      </c>
      <c r="R8" s="61">
        <f t="shared" si="1"/>
        <v>116.48800000000001</v>
      </c>
      <c r="S8" s="61">
        <f t="shared" si="2"/>
        <v>29.697734208906454</v>
      </c>
      <c r="T8" s="61">
        <f t="shared" si="3"/>
        <v>116.56</v>
      </c>
      <c r="U8" s="62">
        <v>2022</v>
      </c>
      <c r="V8" s="63" t="s">
        <v>78</v>
      </c>
      <c r="W8" s="63">
        <v>0</v>
      </c>
      <c r="X8" s="63">
        <v>7</v>
      </c>
    </row>
    <row r="9" spans="1:24" x14ac:dyDescent="0.2">
      <c r="A9" s="63" t="s">
        <v>130</v>
      </c>
      <c r="B9" s="61">
        <v>77.8</v>
      </c>
      <c r="C9" s="61">
        <v>106.86</v>
      </c>
      <c r="D9" s="61">
        <v>113.94</v>
      </c>
      <c r="E9" s="61">
        <v>100.94</v>
      </c>
      <c r="F9" s="61">
        <v>149.97999999999999</v>
      </c>
      <c r="G9" s="61">
        <v>105.04</v>
      </c>
      <c r="H9" s="61">
        <v>96.06</v>
      </c>
      <c r="I9" s="61">
        <v>159.1</v>
      </c>
      <c r="J9" s="61">
        <v>102.14</v>
      </c>
      <c r="K9" s="61">
        <v>97.44</v>
      </c>
      <c r="L9" s="61">
        <v>129.1</v>
      </c>
      <c r="M9" s="61">
        <v>105.1</v>
      </c>
      <c r="N9" s="61">
        <v>107.28</v>
      </c>
      <c r="O9" s="61">
        <v>153.4</v>
      </c>
      <c r="P9" s="61">
        <v>97.18</v>
      </c>
      <c r="Q9" s="66">
        <f t="shared" si="0"/>
        <v>1701.36</v>
      </c>
      <c r="R9" s="61">
        <f t="shared" si="1"/>
        <v>113.42399999999999</v>
      </c>
      <c r="S9" s="61">
        <f t="shared" si="2"/>
        <v>23.694860443323442</v>
      </c>
      <c r="T9" s="61">
        <f t="shared" si="3"/>
        <v>105.1</v>
      </c>
      <c r="U9" s="62">
        <v>2022</v>
      </c>
      <c r="V9" s="63" t="s">
        <v>69</v>
      </c>
      <c r="W9" s="63">
        <v>0</v>
      </c>
      <c r="X9" s="63">
        <v>8</v>
      </c>
    </row>
    <row r="10" spans="1:24" x14ac:dyDescent="0.2">
      <c r="A10" s="63" t="s">
        <v>91</v>
      </c>
      <c r="B10" s="61">
        <v>102.48</v>
      </c>
      <c r="C10" s="61">
        <v>108.38</v>
      </c>
      <c r="D10" s="61">
        <v>113.3</v>
      </c>
      <c r="E10" s="61">
        <v>169.02</v>
      </c>
      <c r="F10" s="61">
        <v>129.46</v>
      </c>
      <c r="G10" s="61">
        <v>114.86</v>
      </c>
      <c r="H10" s="61">
        <v>87.12</v>
      </c>
      <c r="I10" s="61">
        <v>74.62</v>
      </c>
      <c r="J10" s="61">
        <v>104.4</v>
      </c>
      <c r="K10" s="61">
        <v>101.2</v>
      </c>
      <c r="L10" s="61">
        <v>109.7</v>
      </c>
      <c r="M10" s="61">
        <v>112.76</v>
      </c>
      <c r="N10" s="61">
        <v>73.84</v>
      </c>
      <c r="O10" s="61">
        <v>121</v>
      </c>
      <c r="P10" s="61">
        <v>99.6</v>
      </c>
      <c r="Q10" s="66">
        <f t="shared" si="0"/>
        <v>1621.74</v>
      </c>
      <c r="R10" s="61">
        <f t="shared" si="1"/>
        <v>108.116</v>
      </c>
      <c r="S10" s="61">
        <f t="shared" si="2"/>
        <v>22.883160620858316</v>
      </c>
      <c r="T10" s="61">
        <f t="shared" si="3"/>
        <v>108.38</v>
      </c>
      <c r="U10" s="62">
        <v>2022</v>
      </c>
      <c r="V10" s="63" t="s">
        <v>81</v>
      </c>
      <c r="W10" s="63">
        <v>0</v>
      </c>
      <c r="X10" s="63">
        <v>9</v>
      </c>
    </row>
    <row r="11" spans="1:24" x14ac:dyDescent="0.2">
      <c r="A11" s="63" t="s">
        <v>1</v>
      </c>
      <c r="B11" s="61">
        <v>117.9</v>
      </c>
      <c r="C11" s="61">
        <v>101.18</v>
      </c>
      <c r="D11" s="61">
        <v>108.56</v>
      </c>
      <c r="E11" s="61">
        <v>84.26</v>
      </c>
      <c r="F11" s="61">
        <v>105.64</v>
      </c>
      <c r="G11" s="61">
        <v>121.12</v>
      </c>
      <c r="H11" s="61">
        <v>99.02</v>
      </c>
      <c r="I11" s="61">
        <v>127.18</v>
      </c>
      <c r="J11" s="61">
        <v>76.400000000000006</v>
      </c>
      <c r="K11" s="61">
        <v>84.62</v>
      </c>
      <c r="L11" s="61">
        <v>81.66</v>
      </c>
      <c r="M11" s="61">
        <v>100.84</v>
      </c>
      <c r="N11" s="61">
        <v>114.04</v>
      </c>
      <c r="O11" s="61">
        <v>118.22</v>
      </c>
      <c r="P11" s="61">
        <v>86.52</v>
      </c>
      <c r="Q11" s="66">
        <f t="shared" si="0"/>
        <v>1527.1599999999999</v>
      </c>
      <c r="R11" s="61">
        <f t="shared" si="1"/>
        <v>101.81066666666666</v>
      </c>
      <c r="S11" s="61">
        <f t="shared" si="2"/>
        <v>16.152374202604268</v>
      </c>
      <c r="T11" s="61">
        <f t="shared" si="3"/>
        <v>101.18</v>
      </c>
      <c r="U11" s="62">
        <v>2022</v>
      </c>
      <c r="V11" s="63" t="s">
        <v>132</v>
      </c>
      <c r="W11" s="63">
        <v>0</v>
      </c>
      <c r="X11" s="63">
        <v>10</v>
      </c>
    </row>
    <row r="12" spans="1:24" x14ac:dyDescent="0.2">
      <c r="A12" s="63" t="s">
        <v>6</v>
      </c>
      <c r="B12" s="61">
        <v>114.16</v>
      </c>
      <c r="C12" s="61">
        <v>132.86000000000001</v>
      </c>
      <c r="D12" s="61">
        <v>121.04</v>
      </c>
      <c r="E12" s="61">
        <v>130.1</v>
      </c>
      <c r="F12" s="61">
        <v>108.22</v>
      </c>
      <c r="G12" s="61">
        <v>81.72</v>
      </c>
      <c r="H12" s="61">
        <v>85.32</v>
      </c>
      <c r="I12" s="61">
        <v>79.64</v>
      </c>
      <c r="J12" s="61">
        <v>82</v>
      </c>
      <c r="K12" s="61">
        <v>100.14</v>
      </c>
      <c r="L12" s="61">
        <v>126.9</v>
      </c>
      <c r="M12" s="61">
        <v>112.76</v>
      </c>
      <c r="N12" s="61">
        <v>101.4</v>
      </c>
      <c r="O12" s="61">
        <v>82.38</v>
      </c>
      <c r="P12" s="61">
        <v>113.82</v>
      </c>
      <c r="Q12" s="66">
        <f t="shared" si="0"/>
        <v>1572.4600000000003</v>
      </c>
      <c r="R12" s="61">
        <f t="shared" si="1"/>
        <v>104.83066666666669</v>
      </c>
      <c r="S12" s="61">
        <f t="shared" si="2"/>
        <v>18.944598727668463</v>
      </c>
      <c r="T12" s="61">
        <f t="shared" si="3"/>
        <v>108.22</v>
      </c>
      <c r="U12" s="62">
        <v>2022</v>
      </c>
      <c r="V12" s="63" t="s">
        <v>83</v>
      </c>
      <c r="W12" s="63">
        <v>0</v>
      </c>
      <c r="X12" s="63">
        <v>11</v>
      </c>
    </row>
    <row r="13" spans="1:24" x14ac:dyDescent="0.2">
      <c r="A13" s="63" t="s">
        <v>0</v>
      </c>
      <c r="B13" s="61">
        <v>80.680000000000007</v>
      </c>
      <c r="C13" s="61">
        <v>65.099999999999994</v>
      </c>
      <c r="D13" s="61">
        <v>89.74</v>
      </c>
      <c r="E13" s="61">
        <v>64.599999999999994</v>
      </c>
      <c r="F13" s="61">
        <v>102.14</v>
      </c>
      <c r="G13" s="61">
        <v>107.12</v>
      </c>
      <c r="H13" s="61">
        <v>96.44</v>
      </c>
      <c r="I13" s="61">
        <v>164.38</v>
      </c>
      <c r="J13" s="61">
        <v>104.88</v>
      </c>
      <c r="K13" s="61">
        <v>163.19999999999999</v>
      </c>
      <c r="L13" s="61">
        <v>91.84</v>
      </c>
      <c r="M13" s="61">
        <v>97.96</v>
      </c>
      <c r="N13" s="61">
        <v>120</v>
      </c>
      <c r="O13" s="61">
        <v>68.8</v>
      </c>
      <c r="P13" s="61">
        <v>116.6</v>
      </c>
      <c r="Q13" s="66">
        <f t="shared" si="0"/>
        <v>1533.4799999999998</v>
      </c>
      <c r="R13" s="61">
        <f t="shared" si="1"/>
        <v>102.23199999999999</v>
      </c>
      <c r="S13" s="61">
        <f t="shared" si="2"/>
        <v>30.267269261884724</v>
      </c>
      <c r="T13" s="61">
        <f t="shared" si="3"/>
        <v>97.96</v>
      </c>
      <c r="U13" s="62">
        <v>2022</v>
      </c>
      <c r="V13" s="63" t="s">
        <v>79</v>
      </c>
      <c r="W13" s="63">
        <v>0</v>
      </c>
      <c r="X13" s="63">
        <v>12</v>
      </c>
    </row>
    <row r="14" spans="1:24" x14ac:dyDescent="0.2">
      <c r="A14" s="65" t="s">
        <v>97</v>
      </c>
      <c r="B14" s="65">
        <v>112.21</v>
      </c>
      <c r="C14" s="65">
        <v>113.89</v>
      </c>
      <c r="D14" s="65">
        <v>103.41</v>
      </c>
      <c r="E14" s="65">
        <v>116.58</v>
      </c>
      <c r="F14" s="65">
        <v>111.42</v>
      </c>
      <c r="G14" s="65">
        <v>103.84</v>
      </c>
      <c r="H14" s="65">
        <v>110.05</v>
      </c>
      <c r="I14" s="65">
        <v>119.28</v>
      </c>
      <c r="J14" s="65">
        <v>108.22</v>
      </c>
      <c r="K14" s="65">
        <v>107.58</v>
      </c>
      <c r="L14" s="65">
        <v>113.33</v>
      </c>
      <c r="M14" s="65">
        <v>118.73</v>
      </c>
      <c r="N14" s="65">
        <v>110.79</v>
      </c>
      <c r="O14" s="65">
        <v>104.18</v>
      </c>
      <c r="P14" s="65">
        <v>108.83</v>
      </c>
      <c r="Q14" s="67">
        <f>SUM(B14:P14)</f>
        <v>1662.34</v>
      </c>
      <c r="R14" s="69">
        <f t="shared" si="1"/>
        <v>110.82266666666666</v>
      </c>
      <c r="S14" s="64">
        <f>AVERAGE(S2:S13)</f>
        <v>22.793969133732741</v>
      </c>
      <c r="T14" s="64">
        <f t="shared" si="3"/>
        <v>110.79</v>
      </c>
      <c r="U14" s="64"/>
      <c r="V14" s="65"/>
      <c r="W14" s="65"/>
      <c r="X14" s="65"/>
    </row>
  </sheetData>
  <conditionalFormatting sqref="B2:P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S2:S13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zoomScale="70" zoomScaleNormal="70" zoomScalePageLayoutView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4" sqref="Q4"/>
    </sheetView>
  </sheetViews>
  <sheetFormatPr baseColWidth="10" defaultRowHeight="16" x14ac:dyDescent="0.2"/>
  <cols>
    <col min="1" max="1" width="22.33203125" customWidth="1"/>
    <col min="17" max="17" width="11.6640625" bestFit="1" customWidth="1"/>
  </cols>
  <sheetData>
    <row r="1" spans="1:22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7" t="s">
        <v>26</v>
      </c>
      <c r="Q1" s="1" t="s">
        <v>27</v>
      </c>
      <c r="R1" s="2" t="s">
        <v>28</v>
      </c>
      <c r="S1" s="48" t="s">
        <v>29</v>
      </c>
      <c r="T1" s="28" t="s">
        <v>33</v>
      </c>
      <c r="U1" s="28" t="s">
        <v>68</v>
      </c>
      <c r="V1" s="28" t="s">
        <v>88</v>
      </c>
    </row>
    <row r="2" spans="1:22" x14ac:dyDescent="0.2">
      <c r="A2" s="13" t="s">
        <v>7</v>
      </c>
      <c r="B2" s="3">
        <v>116.08</v>
      </c>
      <c r="C2" s="3">
        <v>74.38</v>
      </c>
      <c r="D2" s="3">
        <v>109.58</v>
      </c>
      <c r="E2" s="3">
        <v>123.62</v>
      </c>
      <c r="F2" s="3">
        <v>123.72</v>
      </c>
      <c r="G2" s="3">
        <v>93.74</v>
      </c>
      <c r="H2" s="3">
        <v>72.319999999999993</v>
      </c>
      <c r="I2" s="3">
        <v>122.88</v>
      </c>
      <c r="J2" s="3">
        <v>89.38</v>
      </c>
      <c r="K2" s="3">
        <v>107.18</v>
      </c>
      <c r="L2" s="3">
        <v>113.2</v>
      </c>
      <c r="M2" s="3">
        <v>120.62</v>
      </c>
      <c r="N2" s="3">
        <v>122.08</v>
      </c>
      <c r="O2" s="3">
        <v>127.22</v>
      </c>
      <c r="P2" s="3">
        <f>SUM(B2:O2)</f>
        <v>1516.0000000000002</v>
      </c>
      <c r="Q2" s="34">
        <f>P2/14</f>
        <v>108.28571428571431</v>
      </c>
      <c r="R2" s="4">
        <f>_xlfn.STDEV.S(B2:O2)</f>
        <v>18.578746216820168</v>
      </c>
      <c r="S2" s="34"/>
      <c r="T2">
        <v>2013</v>
      </c>
      <c r="U2" t="s">
        <v>76</v>
      </c>
      <c r="V2">
        <v>1</v>
      </c>
    </row>
    <row r="3" spans="1:22" x14ac:dyDescent="0.2">
      <c r="A3" s="13" t="s">
        <v>52</v>
      </c>
      <c r="B3" s="3">
        <v>98.22</v>
      </c>
      <c r="C3" s="3">
        <v>111.6</v>
      </c>
      <c r="D3" s="3">
        <v>82.76</v>
      </c>
      <c r="E3" s="3">
        <v>119.72</v>
      </c>
      <c r="F3" s="3">
        <v>81.96</v>
      </c>
      <c r="G3" s="3">
        <v>129</v>
      </c>
      <c r="H3" s="3">
        <v>147.69999999999999</v>
      </c>
      <c r="I3" s="3">
        <v>168.7</v>
      </c>
      <c r="J3" s="3">
        <v>106.38</v>
      </c>
      <c r="K3" s="3">
        <v>96.82</v>
      </c>
      <c r="L3" s="3">
        <v>113.22</v>
      </c>
      <c r="M3" s="3">
        <v>67.36</v>
      </c>
      <c r="N3" s="3">
        <v>115.88</v>
      </c>
      <c r="O3" s="3">
        <v>136.06</v>
      </c>
      <c r="P3" s="3">
        <f t="shared" ref="P3:P13" si="0">SUM(B3:O3)</f>
        <v>1575.3799999999997</v>
      </c>
      <c r="Q3" s="34">
        <f t="shared" ref="Q3:Q13" si="1">P3/14</f>
        <v>112.52714285714283</v>
      </c>
      <c r="R3" s="4">
        <f t="shared" ref="R3:R13" si="2">_xlfn.STDEV.S(B3:O3)</f>
        <v>27.219462049895863</v>
      </c>
      <c r="S3" s="34"/>
      <c r="T3">
        <v>2013</v>
      </c>
      <c r="U3" t="s">
        <v>70</v>
      </c>
      <c r="V3">
        <v>1</v>
      </c>
    </row>
    <row r="4" spans="1:22" x14ac:dyDescent="0.2">
      <c r="A4" s="27" t="s">
        <v>53</v>
      </c>
      <c r="B4" s="3">
        <v>127.38</v>
      </c>
      <c r="C4" s="3">
        <v>105.08</v>
      </c>
      <c r="D4" s="3">
        <v>80.3</v>
      </c>
      <c r="E4" s="3">
        <v>140.08000000000001</v>
      </c>
      <c r="F4" s="3">
        <v>116.02</v>
      </c>
      <c r="G4" s="3">
        <v>107.98</v>
      </c>
      <c r="H4" s="3">
        <v>112.86</v>
      </c>
      <c r="I4" s="3">
        <v>94.86</v>
      </c>
      <c r="J4" s="3">
        <v>68.12</v>
      </c>
      <c r="K4" s="3">
        <v>105.34</v>
      </c>
      <c r="L4" s="3">
        <v>69.12</v>
      </c>
      <c r="M4" s="3">
        <v>130</v>
      </c>
      <c r="N4" s="3">
        <v>134.1</v>
      </c>
      <c r="O4" s="3">
        <v>108.3</v>
      </c>
      <c r="P4" s="3">
        <f t="shared" si="0"/>
        <v>1499.5399999999997</v>
      </c>
      <c r="Q4" s="34">
        <f t="shared" si="1"/>
        <v>107.10999999999999</v>
      </c>
      <c r="R4" s="4">
        <f t="shared" si="2"/>
        <v>22.709676351722944</v>
      </c>
      <c r="S4" s="34"/>
      <c r="T4">
        <v>2013</v>
      </c>
      <c r="U4" t="s">
        <v>85</v>
      </c>
      <c r="V4">
        <v>1</v>
      </c>
    </row>
    <row r="5" spans="1:22" x14ac:dyDescent="0.2">
      <c r="A5" s="13" t="s">
        <v>50</v>
      </c>
      <c r="B5" s="3">
        <v>90.78</v>
      </c>
      <c r="C5" s="3">
        <v>99.52</v>
      </c>
      <c r="D5" s="3">
        <v>114.7</v>
      </c>
      <c r="E5" s="3">
        <v>118.98</v>
      </c>
      <c r="F5" s="3">
        <v>111.08</v>
      </c>
      <c r="G5" s="3">
        <v>113.42</v>
      </c>
      <c r="H5" s="3">
        <v>97.38</v>
      </c>
      <c r="I5" s="3">
        <v>94.02</v>
      </c>
      <c r="J5" s="3">
        <v>110.5</v>
      </c>
      <c r="K5" s="3">
        <v>88.86</v>
      </c>
      <c r="L5" s="3">
        <v>113.98</v>
      </c>
      <c r="M5" s="3">
        <v>98.88</v>
      </c>
      <c r="N5" s="3">
        <v>140.80000000000001</v>
      </c>
      <c r="O5" s="3">
        <v>69.64</v>
      </c>
      <c r="P5" s="3">
        <f t="shared" si="0"/>
        <v>1462.54</v>
      </c>
      <c r="Q5" s="34">
        <f t="shared" si="1"/>
        <v>104.46714285714286</v>
      </c>
      <c r="R5" s="4">
        <f t="shared" si="2"/>
        <v>16.973045793742642</v>
      </c>
      <c r="S5" s="34"/>
      <c r="T5">
        <v>2013</v>
      </c>
      <c r="U5" t="s">
        <v>71</v>
      </c>
      <c r="V5">
        <v>1</v>
      </c>
    </row>
    <row r="6" spans="1:22" x14ac:dyDescent="0.2">
      <c r="A6" s="13" t="s">
        <v>54</v>
      </c>
      <c r="B6" s="3">
        <v>130.28</v>
      </c>
      <c r="C6" s="3">
        <v>107.58</v>
      </c>
      <c r="D6" s="3">
        <v>102.76</v>
      </c>
      <c r="E6" s="3">
        <v>105.18</v>
      </c>
      <c r="F6" s="3">
        <v>112.56</v>
      </c>
      <c r="G6" s="3">
        <v>89.3</v>
      </c>
      <c r="H6" s="3">
        <v>91.84</v>
      </c>
      <c r="I6" s="3">
        <v>101.96</v>
      </c>
      <c r="J6" s="3">
        <v>75.8</v>
      </c>
      <c r="K6" s="3">
        <v>71.599999999999994</v>
      </c>
      <c r="L6" s="3">
        <v>99.02</v>
      </c>
      <c r="M6" s="3">
        <v>118.2</v>
      </c>
      <c r="N6" s="3">
        <v>92.42</v>
      </c>
      <c r="O6" s="3">
        <v>94.78</v>
      </c>
      <c r="P6" s="3">
        <f t="shared" si="0"/>
        <v>1393.2800000000002</v>
      </c>
      <c r="Q6" s="34">
        <f t="shared" si="1"/>
        <v>99.52000000000001</v>
      </c>
      <c r="R6" s="4">
        <f t="shared" si="2"/>
        <v>15.584349151040559</v>
      </c>
      <c r="S6" s="34"/>
      <c r="T6">
        <v>2013</v>
      </c>
      <c r="U6" t="s">
        <v>81</v>
      </c>
      <c r="V6">
        <v>0</v>
      </c>
    </row>
    <row r="7" spans="1:22" x14ac:dyDescent="0.2">
      <c r="A7" s="13" t="s">
        <v>2</v>
      </c>
      <c r="B7" s="3">
        <v>100.8</v>
      </c>
      <c r="C7" s="3">
        <v>124.98</v>
      </c>
      <c r="D7" s="3">
        <v>108.68</v>
      </c>
      <c r="E7" s="3">
        <v>115.12</v>
      </c>
      <c r="F7" s="3">
        <v>101.8</v>
      </c>
      <c r="G7" s="3">
        <v>106.58</v>
      </c>
      <c r="H7" s="3">
        <v>89.7</v>
      </c>
      <c r="I7" s="3">
        <v>100.76</v>
      </c>
      <c r="J7" s="3">
        <v>139.47999999999999</v>
      </c>
      <c r="K7" s="3">
        <v>111.08</v>
      </c>
      <c r="L7" s="3">
        <v>108.3</v>
      </c>
      <c r="M7" s="3">
        <v>80.760000000000005</v>
      </c>
      <c r="N7" s="3">
        <v>77.319999999999993</v>
      </c>
      <c r="O7" s="3">
        <v>83.36</v>
      </c>
      <c r="P7" s="3">
        <f t="shared" si="0"/>
        <v>1448.7199999999998</v>
      </c>
      <c r="Q7" s="34">
        <f t="shared" si="1"/>
        <v>103.47999999999999</v>
      </c>
      <c r="R7" s="4">
        <f t="shared" si="2"/>
        <v>17.150985618684018</v>
      </c>
      <c r="S7" s="34"/>
      <c r="T7">
        <v>2013</v>
      </c>
      <c r="U7" t="s">
        <v>80</v>
      </c>
      <c r="V7">
        <v>0</v>
      </c>
    </row>
    <row r="8" spans="1:22" x14ac:dyDescent="0.2">
      <c r="A8" s="13" t="s">
        <v>55</v>
      </c>
      <c r="B8" s="3">
        <v>129.91999999999999</v>
      </c>
      <c r="C8" s="3">
        <v>92.74</v>
      </c>
      <c r="D8" s="3">
        <v>74.2</v>
      </c>
      <c r="E8" s="3">
        <v>102.38</v>
      </c>
      <c r="F8" s="3">
        <v>106.48</v>
      </c>
      <c r="G8" s="3">
        <v>87.18</v>
      </c>
      <c r="H8" s="3">
        <v>75</v>
      </c>
      <c r="I8" s="3">
        <v>101.1</v>
      </c>
      <c r="J8" s="3">
        <v>86.84</v>
      </c>
      <c r="K8" s="3">
        <v>114.62</v>
      </c>
      <c r="L8" s="3">
        <v>105.98</v>
      </c>
      <c r="M8" s="3">
        <v>96.52</v>
      </c>
      <c r="N8" s="3">
        <v>69.599999999999994</v>
      </c>
      <c r="O8" s="3">
        <v>102.1</v>
      </c>
      <c r="P8" s="3">
        <f t="shared" si="0"/>
        <v>1344.6599999999999</v>
      </c>
      <c r="Q8" s="34">
        <f t="shared" si="1"/>
        <v>96.047142857142845</v>
      </c>
      <c r="R8" s="4">
        <f t="shared" si="2"/>
        <v>16.632662226692833</v>
      </c>
      <c r="S8" s="34"/>
      <c r="T8">
        <v>2013</v>
      </c>
      <c r="U8" t="s">
        <v>82</v>
      </c>
      <c r="V8">
        <v>0</v>
      </c>
    </row>
    <row r="9" spans="1:22" x14ac:dyDescent="0.2">
      <c r="A9" s="13" t="s">
        <v>56</v>
      </c>
      <c r="B9" s="3">
        <v>109.26</v>
      </c>
      <c r="C9" s="3">
        <v>126.16</v>
      </c>
      <c r="D9" s="3">
        <v>98.14</v>
      </c>
      <c r="E9" s="3">
        <v>106.34</v>
      </c>
      <c r="F9" s="3">
        <v>139.26</v>
      </c>
      <c r="G9" s="3">
        <v>75.760000000000005</v>
      </c>
      <c r="H9" s="3">
        <v>84.22</v>
      </c>
      <c r="I9" s="3">
        <v>53.14</v>
      </c>
      <c r="J9" s="3">
        <v>80.66</v>
      </c>
      <c r="K9" s="3">
        <v>106</v>
      </c>
      <c r="L9" s="3">
        <v>98.06</v>
      </c>
      <c r="M9" s="3">
        <v>89.96</v>
      </c>
      <c r="N9" s="3">
        <v>107.14</v>
      </c>
      <c r="O9" s="3">
        <v>73.739999999999995</v>
      </c>
      <c r="P9" s="3">
        <f t="shared" si="0"/>
        <v>1347.8400000000001</v>
      </c>
      <c r="Q9" s="34">
        <f t="shared" si="1"/>
        <v>96.274285714285725</v>
      </c>
      <c r="R9" s="4">
        <f t="shared" si="2"/>
        <v>22.271707376188001</v>
      </c>
      <c r="S9" s="34"/>
      <c r="T9">
        <v>2013</v>
      </c>
      <c r="U9" t="s">
        <v>86</v>
      </c>
      <c r="V9">
        <v>0</v>
      </c>
    </row>
    <row r="10" spans="1:22" x14ac:dyDescent="0.2">
      <c r="A10" s="13" t="s">
        <v>57</v>
      </c>
      <c r="B10" s="3">
        <v>90.9</v>
      </c>
      <c r="C10" s="3">
        <v>119.16</v>
      </c>
      <c r="D10" s="3">
        <v>76.36</v>
      </c>
      <c r="E10" s="3">
        <v>105.74</v>
      </c>
      <c r="F10" s="3">
        <v>114.14</v>
      </c>
      <c r="G10" s="3">
        <v>82.58</v>
      </c>
      <c r="H10" s="3">
        <v>88.2</v>
      </c>
      <c r="I10" s="3">
        <v>60</v>
      </c>
      <c r="J10" s="3">
        <v>114.46</v>
      </c>
      <c r="K10" s="3">
        <v>93.32</v>
      </c>
      <c r="L10" s="3">
        <v>101.66</v>
      </c>
      <c r="M10" s="3">
        <v>87.16</v>
      </c>
      <c r="N10" s="3">
        <v>162.62</v>
      </c>
      <c r="O10" s="3">
        <v>110.3</v>
      </c>
      <c r="P10" s="3">
        <f t="shared" si="0"/>
        <v>1406.6000000000001</v>
      </c>
      <c r="Q10" s="34">
        <f t="shared" si="1"/>
        <v>100.47142857142858</v>
      </c>
      <c r="R10" s="4">
        <f t="shared" si="2"/>
        <v>24.384621527367695</v>
      </c>
      <c r="S10" s="34"/>
      <c r="T10">
        <v>2013</v>
      </c>
      <c r="U10" t="s">
        <v>73</v>
      </c>
      <c r="V10">
        <v>0</v>
      </c>
    </row>
    <row r="11" spans="1:22" x14ac:dyDescent="0.2">
      <c r="A11" s="13" t="s">
        <v>0</v>
      </c>
      <c r="B11" s="3">
        <v>136.96</v>
      </c>
      <c r="C11" s="3">
        <v>102.4</v>
      </c>
      <c r="D11" s="3">
        <v>71.48</v>
      </c>
      <c r="E11" s="3">
        <v>91.28</v>
      </c>
      <c r="F11" s="3">
        <v>98.38</v>
      </c>
      <c r="G11" s="3">
        <v>73.34</v>
      </c>
      <c r="H11" s="3">
        <v>123.62</v>
      </c>
      <c r="I11" s="3">
        <v>108.48</v>
      </c>
      <c r="J11" s="3">
        <v>86.64</v>
      </c>
      <c r="K11" s="3">
        <v>110.34</v>
      </c>
      <c r="L11" s="3">
        <v>72.56</v>
      </c>
      <c r="M11" s="3">
        <v>84.92</v>
      </c>
      <c r="N11" s="3">
        <v>117.48</v>
      </c>
      <c r="O11" s="3">
        <v>114.86</v>
      </c>
      <c r="P11" s="3">
        <f t="shared" si="0"/>
        <v>1392.74</v>
      </c>
      <c r="Q11" s="34">
        <f t="shared" si="1"/>
        <v>99.481428571428566</v>
      </c>
      <c r="R11" s="4">
        <f t="shared" si="2"/>
        <v>20.367386395201251</v>
      </c>
      <c r="S11" s="34"/>
      <c r="T11">
        <v>2013</v>
      </c>
      <c r="U11" t="s">
        <v>79</v>
      </c>
      <c r="V11">
        <v>0</v>
      </c>
    </row>
    <row r="12" spans="1:22" x14ac:dyDescent="0.2">
      <c r="A12" s="13" t="s">
        <v>58</v>
      </c>
      <c r="B12" s="3">
        <v>123.02</v>
      </c>
      <c r="C12" s="3">
        <v>100.92</v>
      </c>
      <c r="D12" s="3">
        <v>140.4</v>
      </c>
      <c r="E12" s="3">
        <v>111.34</v>
      </c>
      <c r="F12" s="3">
        <v>106.64</v>
      </c>
      <c r="G12" s="3">
        <v>78.7</v>
      </c>
      <c r="H12" s="3">
        <v>81.48</v>
      </c>
      <c r="I12" s="3">
        <v>52.64</v>
      </c>
      <c r="J12" s="3">
        <v>90.08</v>
      </c>
      <c r="K12" s="3">
        <v>70.12</v>
      </c>
      <c r="L12" s="3">
        <v>76</v>
      </c>
      <c r="M12" s="3">
        <v>81.459999999999994</v>
      </c>
      <c r="N12" s="3">
        <v>77.599999999999994</v>
      </c>
      <c r="O12" s="3">
        <v>111.56</v>
      </c>
      <c r="P12" s="3">
        <f t="shared" si="0"/>
        <v>1301.96</v>
      </c>
      <c r="Q12" s="34">
        <f t="shared" si="1"/>
        <v>92.997142857142862</v>
      </c>
      <c r="R12" s="4">
        <f t="shared" si="2"/>
        <v>23.591145479924116</v>
      </c>
      <c r="S12" s="34"/>
      <c r="T12">
        <v>2013</v>
      </c>
      <c r="U12" t="s">
        <v>77</v>
      </c>
      <c r="V12">
        <v>0</v>
      </c>
    </row>
    <row r="13" spans="1:22" x14ac:dyDescent="0.2">
      <c r="A13" s="15" t="s">
        <v>59</v>
      </c>
      <c r="B13" s="5">
        <v>68.62</v>
      </c>
      <c r="C13" s="5">
        <v>79.099999999999994</v>
      </c>
      <c r="D13" s="5">
        <v>92.1</v>
      </c>
      <c r="E13" s="5">
        <v>68.34</v>
      </c>
      <c r="F13" s="5">
        <v>82.2</v>
      </c>
      <c r="G13" s="5">
        <v>72.86</v>
      </c>
      <c r="H13" s="5">
        <v>78.42</v>
      </c>
      <c r="I13" s="5">
        <v>83.3</v>
      </c>
      <c r="J13" s="5">
        <v>62.5</v>
      </c>
      <c r="K13" s="5">
        <v>49.6</v>
      </c>
      <c r="L13" s="5">
        <v>71.900000000000006</v>
      </c>
      <c r="M13" s="5">
        <v>40.799999999999997</v>
      </c>
      <c r="N13" s="5">
        <v>68.099999999999994</v>
      </c>
      <c r="O13" s="5">
        <v>97.92</v>
      </c>
      <c r="P13" s="5">
        <f t="shared" si="0"/>
        <v>1015.7599999999999</v>
      </c>
      <c r="Q13" s="35">
        <f t="shared" si="1"/>
        <v>72.554285714285712</v>
      </c>
      <c r="R13" s="6">
        <f t="shared" si="2"/>
        <v>15.193979432295288</v>
      </c>
      <c r="S13" s="34"/>
      <c r="T13">
        <v>2013</v>
      </c>
      <c r="U13" t="s">
        <v>84</v>
      </c>
      <c r="V13">
        <v>0</v>
      </c>
    </row>
    <row r="14" spans="1:22" x14ac:dyDescent="0.2">
      <c r="A14" s="44" t="s">
        <v>97</v>
      </c>
      <c r="B14" s="43">
        <f>AVERAGE(B2:B13)</f>
        <v>110.18499999999999</v>
      </c>
      <c r="C14" s="43">
        <f t="shared" ref="C14:P14" si="3">AVERAGE(C2:C13)</f>
        <v>103.63499999999999</v>
      </c>
      <c r="D14" s="43">
        <f t="shared" si="3"/>
        <v>95.954999999999998</v>
      </c>
      <c r="E14" s="43">
        <f t="shared" si="3"/>
        <v>109.00999999999999</v>
      </c>
      <c r="F14" s="43">
        <f t="shared" si="3"/>
        <v>107.85333333333334</v>
      </c>
      <c r="G14" s="43">
        <f t="shared" si="3"/>
        <v>92.536666666666676</v>
      </c>
      <c r="H14" s="43">
        <f t="shared" si="3"/>
        <v>95.228333333333353</v>
      </c>
      <c r="I14" s="43">
        <f t="shared" si="3"/>
        <v>95.153333333333322</v>
      </c>
      <c r="J14" s="43">
        <f t="shared" si="3"/>
        <v>92.57</v>
      </c>
      <c r="K14" s="43">
        <f t="shared" si="3"/>
        <v>93.740000000000009</v>
      </c>
      <c r="L14" s="43">
        <f t="shared" si="3"/>
        <v>95.250000000000014</v>
      </c>
      <c r="M14" s="43">
        <f t="shared" si="3"/>
        <v>91.386666666666656</v>
      </c>
      <c r="N14" s="43">
        <f t="shared" si="3"/>
        <v>107.09499999999997</v>
      </c>
      <c r="O14" s="43">
        <f t="shared" si="3"/>
        <v>102.48666666666668</v>
      </c>
      <c r="P14" s="43">
        <f t="shared" si="3"/>
        <v>1392.0849999999998</v>
      </c>
      <c r="Q14" s="43">
        <f>AVERAGE(Q2:Q13)</f>
        <v>99.434642857142833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70" zoomScaleNormal="70" zoomScalePageLayoutView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 x14ac:dyDescent="0.2"/>
  <cols>
    <col min="1" max="1" width="19.6640625" customWidth="1"/>
  </cols>
  <sheetData>
    <row r="1" spans="1:22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7" t="s">
        <v>26</v>
      </c>
      <c r="Q1" s="1" t="s">
        <v>27</v>
      </c>
      <c r="R1" s="2" t="s">
        <v>28</v>
      </c>
      <c r="S1" s="48" t="s">
        <v>29</v>
      </c>
      <c r="T1" s="28" t="s">
        <v>33</v>
      </c>
      <c r="U1" s="28" t="s">
        <v>68</v>
      </c>
      <c r="V1" s="28" t="s">
        <v>88</v>
      </c>
    </row>
    <row r="2" spans="1:22" x14ac:dyDescent="0.2">
      <c r="A2" s="13" t="s">
        <v>60</v>
      </c>
      <c r="B2">
        <v>123.78</v>
      </c>
      <c r="C2">
        <v>107.54</v>
      </c>
      <c r="D2">
        <v>77.319999999999993</v>
      </c>
      <c r="E2">
        <v>118.64</v>
      </c>
      <c r="F2">
        <v>116.48</v>
      </c>
      <c r="G2">
        <v>109.36</v>
      </c>
      <c r="H2">
        <v>113.1</v>
      </c>
      <c r="I2">
        <v>59.46</v>
      </c>
      <c r="J2">
        <v>96.46</v>
      </c>
      <c r="K2">
        <v>138.28</v>
      </c>
      <c r="L2">
        <v>84.22</v>
      </c>
      <c r="M2">
        <v>121.84</v>
      </c>
      <c r="N2">
        <v>96.32</v>
      </c>
      <c r="O2">
        <v>83.42</v>
      </c>
      <c r="P2">
        <f>SUM(B2:O2)</f>
        <v>1446.22</v>
      </c>
      <c r="Q2" s="37">
        <f>P2/14</f>
        <v>103.30142857142857</v>
      </c>
      <c r="R2" s="37">
        <f>_xlfn.STDEV.S(B2:O2)</f>
        <v>21.480231289810053</v>
      </c>
      <c r="S2" s="37"/>
      <c r="T2">
        <v>2012</v>
      </c>
      <c r="U2" t="s">
        <v>70</v>
      </c>
      <c r="V2">
        <v>1</v>
      </c>
    </row>
    <row r="3" spans="1:22" x14ac:dyDescent="0.2">
      <c r="A3" s="13" t="s">
        <v>61</v>
      </c>
      <c r="B3">
        <v>109.94</v>
      </c>
      <c r="C3">
        <v>113.64</v>
      </c>
      <c r="D3">
        <v>112.3</v>
      </c>
      <c r="E3">
        <v>93.1</v>
      </c>
      <c r="F3">
        <v>106.62</v>
      </c>
      <c r="G3">
        <v>84.2</v>
      </c>
      <c r="H3">
        <v>62.66</v>
      </c>
      <c r="I3">
        <v>88.86</v>
      </c>
      <c r="J3">
        <v>127.72</v>
      </c>
      <c r="K3">
        <v>96.3</v>
      </c>
      <c r="L3">
        <v>135.54</v>
      </c>
      <c r="M3">
        <v>108.92</v>
      </c>
      <c r="N3">
        <v>79.52</v>
      </c>
      <c r="O3">
        <v>106.64</v>
      </c>
      <c r="P3">
        <f t="shared" ref="P3:P13" si="0">SUM(B3:O3)</f>
        <v>1425.9600000000003</v>
      </c>
      <c r="Q3" s="37">
        <f t="shared" ref="Q3:Q13" si="1">P3/14</f>
        <v>101.85428571428574</v>
      </c>
      <c r="R3" s="37">
        <f t="shared" ref="R3:R13" si="2">_xlfn.STDEV.S(B3:O3)</f>
        <v>19.286747029735491</v>
      </c>
      <c r="S3" s="37"/>
      <c r="T3">
        <v>2012</v>
      </c>
      <c r="U3" t="s">
        <v>78</v>
      </c>
      <c r="V3">
        <v>1</v>
      </c>
    </row>
    <row r="4" spans="1:22" x14ac:dyDescent="0.2">
      <c r="A4" s="27" t="s">
        <v>50</v>
      </c>
      <c r="B4">
        <v>103.02</v>
      </c>
      <c r="C4">
        <v>106.44</v>
      </c>
      <c r="D4">
        <v>97.8</v>
      </c>
      <c r="E4">
        <v>112.12</v>
      </c>
      <c r="F4">
        <v>115.48</v>
      </c>
      <c r="G4">
        <v>90.46</v>
      </c>
      <c r="H4">
        <v>82.32</v>
      </c>
      <c r="I4">
        <v>154.6</v>
      </c>
      <c r="J4">
        <v>135.94</v>
      </c>
      <c r="K4">
        <v>113.94</v>
      </c>
      <c r="L4">
        <v>81.5</v>
      </c>
      <c r="M4">
        <v>118</v>
      </c>
      <c r="N4">
        <v>83.38</v>
      </c>
      <c r="O4">
        <v>135.69999999999999</v>
      </c>
      <c r="P4">
        <f t="shared" si="0"/>
        <v>1530.7</v>
      </c>
      <c r="Q4" s="37">
        <f t="shared" si="1"/>
        <v>109.33571428571429</v>
      </c>
      <c r="R4" s="37">
        <f t="shared" si="2"/>
        <v>22.030584584682678</v>
      </c>
      <c r="S4" s="37"/>
      <c r="T4">
        <v>2012</v>
      </c>
      <c r="U4" t="s">
        <v>71</v>
      </c>
      <c r="V4">
        <v>1</v>
      </c>
    </row>
    <row r="5" spans="1:22" x14ac:dyDescent="0.2">
      <c r="A5" s="13" t="s">
        <v>62</v>
      </c>
      <c r="B5">
        <v>84.96</v>
      </c>
      <c r="C5">
        <v>107.5</v>
      </c>
      <c r="D5">
        <v>81.3</v>
      </c>
      <c r="E5">
        <v>92.44</v>
      </c>
      <c r="F5">
        <v>78.8</v>
      </c>
      <c r="G5">
        <v>99.82</v>
      </c>
      <c r="H5">
        <v>106.78</v>
      </c>
      <c r="I5">
        <v>88.62</v>
      </c>
      <c r="J5">
        <v>115.96</v>
      </c>
      <c r="K5">
        <v>88.12</v>
      </c>
      <c r="L5">
        <v>128.96</v>
      </c>
      <c r="M5">
        <v>92.08</v>
      </c>
      <c r="N5">
        <v>46.44</v>
      </c>
      <c r="O5">
        <v>122.36</v>
      </c>
      <c r="P5">
        <f t="shared" si="0"/>
        <v>1334.1399999999999</v>
      </c>
      <c r="Q5" s="37">
        <f t="shared" si="1"/>
        <v>95.295714285714283</v>
      </c>
      <c r="R5" s="37">
        <f t="shared" si="2"/>
        <v>20.884892115625608</v>
      </c>
      <c r="S5" s="37"/>
      <c r="T5">
        <v>2012</v>
      </c>
      <c r="U5" t="s">
        <v>81</v>
      </c>
      <c r="V5">
        <v>1</v>
      </c>
    </row>
    <row r="6" spans="1:22" x14ac:dyDescent="0.2">
      <c r="A6" s="13" t="s">
        <v>63</v>
      </c>
      <c r="B6">
        <v>137.9</v>
      </c>
      <c r="C6">
        <v>83.04</v>
      </c>
      <c r="D6">
        <v>117.94</v>
      </c>
      <c r="E6">
        <v>122.82</v>
      </c>
      <c r="F6">
        <v>72.14</v>
      </c>
      <c r="G6">
        <v>138.68</v>
      </c>
      <c r="H6">
        <v>89.02</v>
      </c>
      <c r="I6">
        <v>60.68</v>
      </c>
      <c r="J6">
        <v>87.1</v>
      </c>
      <c r="K6">
        <v>145.13999999999999</v>
      </c>
      <c r="L6">
        <v>95.6</v>
      </c>
      <c r="M6">
        <v>120.46</v>
      </c>
      <c r="N6">
        <v>139.72</v>
      </c>
      <c r="O6">
        <v>117.38</v>
      </c>
      <c r="P6">
        <f t="shared" si="0"/>
        <v>1527.62</v>
      </c>
      <c r="Q6" s="37">
        <f t="shared" si="1"/>
        <v>109.11571428571428</v>
      </c>
      <c r="R6" s="37">
        <f t="shared" si="2"/>
        <v>27.54575067446487</v>
      </c>
      <c r="S6" s="37"/>
      <c r="T6">
        <v>2012</v>
      </c>
      <c r="U6" t="s">
        <v>80</v>
      </c>
      <c r="V6">
        <v>0</v>
      </c>
    </row>
    <row r="7" spans="1:22" x14ac:dyDescent="0.2">
      <c r="A7" s="13" t="s">
        <v>64</v>
      </c>
      <c r="B7">
        <v>78.62</v>
      </c>
      <c r="C7">
        <v>68.62</v>
      </c>
      <c r="D7">
        <v>94.08</v>
      </c>
      <c r="E7">
        <v>92</v>
      </c>
      <c r="F7">
        <v>82.74</v>
      </c>
      <c r="G7">
        <v>124.14</v>
      </c>
      <c r="H7">
        <v>86.7</v>
      </c>
      <c r="I7">
        <v>73.86</v>
      </c>
      <c r="J7">
        <v>116.14</v>
      </c>
      <c r="K7">
        <v>84.84</v>
      </c>
      <c r="L7">
        <v>75.7</v>
      </c>
      <c r="M7">
        <v>118.8</v>
      </c>
      <c r="N7">
        <v>126.98</v>
      </c>
      <c r="O7">
        <v>79.48</v>
      </c>
      <c r="P7">
        <f t="shared" si="0"/>
        <v>1302.7000000000003</v>
      </c>
      <c r="Q7" s="37">
        <f t="shared" si="1"/>
        <v>93.050000000000026</v>
      </c>
      <c r="R7" s="37">
        <f t="shared" si="2"/>
        <v>19.978263187774761</v>
      </c>
      <c r="S7" s="37"/>
      <c r="T7">
        <v>2012</v>
      </c>
      <c r="U7" t="s">
        <v>74</v>
      </c>
      <c r="V7">
        <v>0</v>
      </c>
    </row>
    <row r="8" spans="1:22" x14ac:dyDescent="0.2">
      <c r="A8" s="13" t="s">
        <v>75</v>
      </c>
      <c r="B8">
        <v>83.42</v>
      </c>
      <c r="C8">
        <v>100.06</v>
      </c>
      <c r="D8">
        <v>87.52</v>
      </c>
      <c r="E8">
        <v>149.26</v>
      </c>
      <c r="F8">
        <v>120.3</v>
      </c>
      <c r="G8">
        <v>114.72</v>
      </c>
      <c r="H8">
        <v>123.58</v>
      </c>
      <c r="I8">
        <v>96.54</v>
      </c>
      <c r="J8">
        <v>66.42</v>
      </c>
      <c r="K8">
        <v>74.48</v>
      </c>
      <c r="L8">
        <v>84.04</v>
      </c>
      <c r="M8">
        <v>74.459999999999994</v>
      </c>
      <c r="N8">
        <v>89.94</v>
      </c>
      <c r="O8">
        <v>107.82</v>
      </c>
      <c r="P8">
        <f t="shared" si="0"/>
        <v>1372.56</v>
      </c>
      <c r="Q8" s="37">
        <f t="shared" si="1"/>
        <v>98.039999999999992</v>
      </c>
      <c r="R8" s="37">
        <f t="shared" si="2"/>
        <v>22.952171005073851</v>
      </c>
      <c r="S8" s="37"/>
      <c r="T8">
        <v>2012</v>
      </c>
      <c r="U8" t="s">
        <v>84</v>
      </c>
      <c r="V8">
        <v>0</v>
      </c>
    </row>
    <row r="9" spans="1:22" x14ac:dyDescent="0.2">
      <c r="A9" s="13" t="s">
        <v>65</v>
      </c>
      <c r="B9">
        <v>93.64</v>
      </c>
      <c r="C9">
        <v>101.86</v>
      </c>
      <c r="D9">
        <v>69.319999999999993</v>
      </c>
      <c r="E9">
        <v>81.56</v>
      </c>
      <c r="F9">
        <v>62.36</v>
      </c>
      <c r="G9">
        <v>45.54</v>
      </c>
      <c r="H9">
        <v>101.9</v>
      </c>
      <c r="I9">
        <v>117.26</v>
      </c>
      <c r="J9">
        <v>89.68</v>
      </c>
      <c r="K9">
        <v>91.8</v>
      </c>
      <c r="L9">
        <v>109.52</v>
      </c>
      <c r="M9">
        <v>79.739999999999995</v>
      </c>
      <c r="N9">
        <v>116.58</v>
      </c>
      <c r="O9">
        <v>84.46</v>
      </c>
      <c r="P9">
        <f t="shared" si="0"/>
        <v>1245.22</v>
      </c>
      <c r="Q9" s="37">
        <f t="shared" si="1"/>
        <v>88.944285714285712</v>
      </c>
      <c r="R9" s="37">
        <f t="shared" si="2"/>
        <v>20.549020083050838</v>
      </c>
      <c r="S9" s="37"/>
      <c r="T9">
        <v>2012</v>
      </c>
      <c r="U9" t="s">
        <v>73</v>
      </c>
      <c r="V9">
        <v>0</v>
      </c>
    </row>
    <row r="10" spans="1:22" x14ac:dyDescent="0.2">
      <c r="A10" s="13" t="s">
        <v>0</v>
      </c>
      <c r="B10">
        <v>127.7</v>
      </c>
      <c r="C10">
        <v>119.3</v>
      </c>
      <c r="D10">
        <v>101.32</v>
      </c>
      <c r="E10">
        <v>104.68</v>
      </c>
      <c r="F10">
        <v>109.76</v>
      </c>
      <c r="G10">
        <v>95.94</v>
      </c>
      <c r="H10">
        <v>105.22</v>
      </c>
      <c r="I10">
        <v>111.48</v>
      </c>
      <c r="J10">
        <v>122.7</v>
      </c>
      <c r="K10">
        <v>108.46</v>
      </c>
      <c r="L10">
        <v>58.54</v>
      </c>
      <c r="M10">
        <v>76.64</v>
      </c>
      <c r="N10">
        <v>122.22</v>
      </c>
      <c r="O10">
        <v>126.36</v>
      </c>
      <c r="P10">
        <f t="shared" si="0"/>
        <v>1490.3200000000002</v>
      </c>
      <c r="Q10" s="37">
        <f t="shared" si="1"/>
        <v>106.45142857142858</v>
      </c>
      <c r="R10" s="37">
        <f t="shared" si="2"/>
        <v>19.397804339326839</v>
      </c>
      <c r="S10" s="37"/>
      <c r="T10">
        <v>2012</v>
      </c>
      <c r="U10" t="s">
        <v>79</v>
      </c>
      <c r="V10">
        <v>0</v>
      </c>
    </row>
    <row r="11" spans="1:22" x14ac:dyDescent="0.2">
      <c r="A11" s="13" t="s">
        <v>66</v>
      </c>
      <c r="B11">
        <v>102.58</v>
      </c>
      <c r="C11">
        <v>116.74</v>
      </c>
      <c r="D11">
        <v>77.98</v>
      </c>
      <c r="E11">
        <v>85.94</v>
      </c>
      <c r="F11">
        <v>113.3</v>
      </c>
      <c r="G11">
        <v>80.34</v>
      </c>
      <c r="H11">
        <v>84.08</v>
      </c>
      <c r="I11">
        <v>93.5</v>
      </c>
      <c r="J11">
        <v>110.78</v>
      </c>
      <c r="K11">
        <v>82.1</v>
      </c>
      <c r="L11">
        <v>119.02</v>
      </c>
      <c r="M11">
        <v>131.36000000000001</v>
      </c>
      <c r="N11">
        <v>132.12</v>
      </c>
      <c r="O11">
        <v>96.12</v>
      </c>
      <c r="P11">
        <f t="shared" si="0"/>
        <v>1425.96</v>
      </c>
      <c r="Q11" s="37">
        <f t="shared" si="1"/>
        <v>101.85428571428572</v>
      </c>
      <c r="R11" s="37">
        <f t="shared" si="2"/>
        <v>18.82917119557009</v>
      </c>
      <c r="S11" s="37"/>
      <c r="T11">
        <v>2012</v>
      </c>
      <c r="U11" t="s">
        <v>86</v>
      </c>
      <c r="V11">
        <v>0</v>
      </c>
    </row>
    <row r="12" spans="1:22" x14ac:dyDescent="0.2">
      <c r="A12" s="13" t="s">
        <v>58</v>
      </c>
      <c r="B12">
        <v>128.46</v>
      </c>
      <c r="C12">
        <v>69.06</v>
      </c>
      <c r="D12">
        <v>104.2</v>
      </c>
      <c r="E12">
        <v>100.46</v>
      </c>
      <c r="F12">
        <v>116</v>
      </c>
      <c r="G12">
        <v>86.16</v>
      </c>
      <c r="H12">
        <v>78.900000000000006</v>
      </c>
      <c r="I12">
        <v>76.180000000000007</v>
      </c>
      <c r="J12">
        <v>69.08</v>
      </c>
      <c r="K12">
        <v>103.34</v>
      </c>
      <c r="L12">
        <v>68.540000000000006</v>
      </c>
      <c r="M12">
        <v>67.52</v>
      </c>
      <c r="N12">
        <v>67.400000000000006</v>
      </c>
      <c r="O12">
        <v>88.38</v>
      </c>
      <c r="P12">
        <f t="shared" si="0"/>
        <v>1223.6800000000003</v>
      </c>
      <c r="Q12" s="37">
        <f t="shared" si="1"/>
        <v>87.405714285714311</v>
      </c>
      <c r="R12" s="37">
        <f t="shared" si="2"/>
        <v>20.065850712969034</v>
      </c>
      <c r="S12" s="37"/>
      <c r="T12">
        <v>2012</v>
      </c>
      <c r="U12" t="s">
        <v>77</v>
      </c>
      <c r="V12">
        <v>0</v>
      </c>
    </row>
    <row r="13" spans="1:22" x14ac:dyDescent="0.2">
      <c r="A13" s="15" t="s">
        <v>67</v>
      </c>
      <c r="B13">
        <v>79.819999999999993</v>
      </c>
      <c r="C13">
        <v>101.7</v>
      </c>
      <c r="D13">
        <v>112.82</v>
      </c>
      <c r="E13">
        <v>119.56</v>
      </c>
      <c r="F13">
        <v>82.46</v>
      </c>
      <c r="G13">
        <v>76.02</v>
      </c>
      <c r="H13">
        <v>56.58</v>
      </c>
      <c r="I13">
        <v>48.18</v>
      </c>
      <c r="J13">
        <v>76.900000000000006</v>
      </c>
      <c r="K13">
        <v>56.7</v>
      </c>
      <c r="L13">
        <v>54</v>
      </c>
      <c r="M13">
        <v>89.16</v>
      </c>
      <c r="N13">
        <v>72.7</v>
      </c>
      <c r="O13">
        <v>74.260000000000005</v>
      </c>
      <c r="P13">
        <f t="shared" si="0"/>
        <v>1100.8599999999999</v>
      </c>
      <c r="Q13" s="37">
        <f t="shared" si="1"/>
        <v>78.632857142857134</v>
      </c>
      <c r="R13" s="37">
        <f t="shared" si="2"/>
        <v>21.605635457363547</v>
      </c>
      <c r="S13" s="37"/>
      <c r="T13">
        <v>2012</v>
      </c>
      <c r="U13" t="s">
        <v>87</v>
      </c>
      <c r="V13">
        <v>0</v>
      </c>
    </row>
    <row r="14" spans="1:22" x14ac:dyDescent="0.2">
      <c r="A14" s="44" t="s">
        <v>97</v>
      </c>
      <c r="B14" s="43">
        <f>AVERAGE(B2:B13)</f>
        <v>104.48666666666666</v>
      </c>
      <c r="C14" s="43">
        <f t="shared" ref="C14:P14" si="3">AVERAGE(C2:C13)</f>
        <v>99.624999999999986</v>
      </c>
      <c r="D14" s="43">
        <f t="shared" si="3"/>
        <v>94.49166666666666</v>
      </c>
      <c r="E14" s="45">
        <f t="shared" si="3"/>
        <v>106.04833333333335</v>
      </c>
      <c r="F14" s="45">
        <f t="shared" si="3"/>
        <v>98.036666666666676</v>
      </c>
      <c r="G14" s="45">
        <f t="shared" si="3"/>
        <v>95.448333333333323</v>
      </c>
      <c r="H14" s="45">
        <f t="shared" si="3"/>
        <v>90.90333333333335</v>
      </c>
      <c r="I14" s="45">
        <f t="shared" si="3"/>
        <v>89.101666666666674</v>
      </c>
      <c r="J14" s="45">
        <f t="shared" si="3"/>
        <v>101.24</v>
      </c>
      <c r="K14" s="45">
        <f t="shared" si="3"/>
        <v>98.625</v>
      </c>
      <c r="L14" s="45">
        <f t="shared" si="3"/>
        <v>91.265000000000001</v>
      </c>
      <c r="M14" s="45">
        <f t="shared" si="3"/>
        <v>99.915000000000006</v>
      </c>
      <c r="N14" s="45">
        <f t="shared" si="3"/>
        <v>97.776666666666685</v>
      </c>
      <c r="O14" s="45">
        <f t="shared" si="3"/>
        <v>101.86499999999999</v>
      </c>
      <c r="P14" s="45">
        <f t="shared" si="3"/>
        <v>1368.8283333333331</v>
      </c>
      <c r="Q14" s="45">
        <f>AVERAGE(Q2:Q13)</f>
        <v>97.773452380952392</v>
      </c>
      <c r="R14" s="11"/>
      <c r="S14" s="11"/>
      <c r="T14" s="11"/>
      <c r="U14" s="11"/>
      <c r="V14" s="11"/>
    </row>
    <row r="15" spans="1:22" x14ac:dyDescent="0.2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G18" sqref="G18"/>
    </sheetView>
  </sheetViews>
  <sheetFormatPr baseColWidth="10" defaultRowHeight="16" x14ac:dyDescent="0.2"/>
  <cols>
    <col min="1" max="1" width="21.33203125" customWidth="1"/>
    <col min="2" max="2" width="14.33203125" customWidth="1"/>
  </cols>
  <sheetData>
    <row r="1" spans="1:4" x14ac:dyDescent="0.2">
      <c r="A1" s="71" t="s">
        <v>89</v>
      </c>
      <c r="B1" s="71"/>
      <c r="C1" s="71"/>
      <c r="D1" s="71"/>
    </row>
    <row r="2" spans="1:4" x14ac:dyDescent="0.2">
      <c r="A2" s="21" t="s">
        <v>32</v>
      </c>
      <c r="B2" s="22" t="s">
        <v>68</v>
      </c>
      <c r="C2" s="22" t="s">
        <v>33</v>
      </c>
      <c r="D2" s="23" t="s">
        <v>31</v>
      </c>
    </row>
    <row r="3" spans="1:4" x14ac:dyDescent="0.2">
      <c r="A3" s="10" t="s">
        <v>11</v>
      </c>
      <c r="B3" s="11" t="s">
        <v>69</v>
      </c>
      <c r="C3" s="11">
        <v>2017</v>
      </c>
      <c r="D3" s="12">
        <v>71</v>
      </c>
    </row>
    <row r="4" spans="1:4" x14ac:dyDescent="0.2">
      <c r="A4" s="13" t="s">
        <v>34</v>
      </c>
      <c r="B4" t="s">
        <v>72</v>
      </c>
      <c r="C4">
        <v>2020</v>
      </c>
      <c r="D4" s="14">
        <v>64</v>
      </c>
    </row>
    <row r="5" spans="1:4" x14ac:dyDescent="0.2">
      <c r="A5" s="13" t="s">
        <v>52</v>
      </c>
      <c r="B5" s="3" t="s">
        <v>70</v>
      </c>
      <c r="C5" s="3">
        <v>2013</v>
      </c>
      <c r="D5" s="14">
        <v>54</v>
      </c>
    </row>
    <row r="6" spans="1:4" x14ac:dyDescent="0.2">
      <c r="A6" s="44" t="s">
        <v>90</v>
      </c>
      <c r="B6" t="s">
        <v>69</v>
      </c>
      <c r="C6">
        <v>2018</v>
      </c>
      <c r="D6" s="31">
        <v>50</v>
      </c>
    </row>
    <row r="7" spans="1:4" x14ac:dyDescent="0.2">
      <c r="A7" s="13" t="s">
        <v>50</v>
      </c>
      <c r="B7" s="3" t="s">
        <v>71</v>
      </c>
      <c r="C7" s="3">
        <v>2013</v>
      </c>
      <c r="D7" s="14">
        <v>48</v>
      </c>
    </row>
    <row r="8" spans="1:4" x14ac:dyDescent="0.2">
      <c r="A8" s="13" t="s">
        <v>103</v>
      </c>
      <c r="B8" s="24" t="s">
        <v>69</v>
      </c>
      <c r="C8">
        <v>2020</v>
      </c>
      <c r="D8" s="14">
        <v>48</v>
      </c>
    </row>
    <row r="9" spans="1:4" x14ac:dyDescent="0.2">
      <c r="A9" s="44" t="s">
        <v>40</v>
      </c>
      <c r="B9" t="s">
        <v>73</v>
      </c>
      <c r="C9">
        <v>2021</v>
      </c>
      <c r="D9" s="31">
        <v>48</v>
      </c>
    </row>
    <row r="10" spans="1:4" x14ac:dyDescent="0.2">
      <c r="A10" s="13" t="s">
        <v>39</v>
      </c>
      <c r="B10" s="24" t="s">
        <v>70</v>
      </c>
      <c r="C10" s="3">
        <v>2015</v>
      </c>
      <c r="D10" s="14">
        <v>47</v>
      </c>
    </row>
    <row r="11" spans="1:4" x14ac:dyDescent="0.2">
      <c r="A11" s="44" t="s">
        <v>119</v>
      </c>
      <c r="B11" t="s">
        <v>77</v>
      </c>
      <c r="C11">
        <v>2021</v>
      </c>
      <c r="D11" s="31">
        <v>47</v>
      </c>
    </row>
    <row r="12" spans="1:4" x14ac:dyDescent="0.2">
      <c r="A12" s="56" t="s">
        <v>4</v>
      </c>
      <c r="B12" s="5" t="s">
        <v>74</v>
      </c>
      <c r="C12" s="5">
        <v>2021</v>
      </c>
      <c r="D12" s="32">
        <v>45</v>
      </c>
    </row>
    <row r="13" spans="1:4" x14ac:dyDescent="0.2">
      <c r="A13" t="s">
        <v>1</v>
      </c>
      <c r="B13" t="s">
        <v>72</v>
      </c>
      <c r="C13">
        <v>2021</v>
      </c>
      <c r="D13" s="24">
        <v>44</v>
      </c>
    </row>
    <row r="14" spans="1:4" x14ac:dyDescent="0.2">
      <c r="A14" s="24" t="s">
        <v>50</v>
      </c>
      <c r="B14" t="s">
        <v>96</v>
      </c>
      <c r="C14">
        <v>2021</v>
      </c>
      <c r="D14" s="24">
        <v>41</v>
      </c>
    </row>
    <row r="15" spans="1:4" x14ac:dyDescent="0.2">
      <c r="A15" s="3" t="s">
        <v>34</v>
      </c>
      <c r="B15" s="24" t="s">
        <v>72</v>
      </c>
      <c r="C15" s="3">
        <v>2017</v>
      </c>
      <c r="D15" s="3">
        <v>40</v>
      </c>
    </row>
    <row r="16" spans="1:4" x14ac:dyDescent="0.2">
      <c r="A16" s="24" t="s">
        <v>101</v>
      </c>
      <c r="B16" t="s">
        <v>96</v>
      </c>
      <c r="C16">
        <v>2019</v>
      </c>
      <c r="D16" s="24">
        <v>38</v>
      </c>
    </row>
    <row r="17" spans="1:4" x14ac:dyDescent="0.2">
      <c r="A17" s="3" t="s">
        <v>40</v>
      </c>
      <c r="B17" s="24" t="s">
        <v>73</v>
      </c>
      <c r="C17" s="3">
        <v>2015</v>
      </c>
      <c r="D17" s="3">
        <v>37</v>
      </c>
    </row>
    <row r="18" spans="1:4" x14ac:dyDescent="0.2">
      <c r="A18" s="24" t="s">
        <v>124</v>
      </c>
      <c r="B18" t="s">
        <v>69</v>
      </c>
      <c r="C18">
        <v>2021</v>
      </c>
      <c r="D18" s="24">
        <v>37</v>
      </c>
    </row>
    <row r="19" spans="1:4" x14ac:dyDescent="0.2">
      <c r="A19" s="3" t="s">
        <v>4</v>
      </c>
      <c r="B19" s="24" t="s">
        <v>74</v>
      </c>
      <c r="C19" s="3">
        <v>2015</v>
      </c>
      <c r="D19" s="3">
        <v>36</v>
      </c>
    </row>
    <row r="20" spans="1:4" x14ac:dyDescent="0.2">
      <c r="A20" t="s">
        <v>114</v>
      </c>
      <c r="B20" t="s">
        <v>69</v>
      </c>
      <c r="C20">
        <v>2019</v>
      </c>
      <c r="D20" s="24">
        <v>36</v>
      </c>
    </row>
    <row r="21" spans="1:4" x14ac:dyDescent="0.2">
      <c r="A21" s="3" t="s">
        <v>45</v>
      </c>
      <c r="B21" s="24" t="s">
        <v>73</v>
      </c>
      <c r="C21" s="3">
        <v>2014</v>
      </c>
      <c r="D21" s="3">
        <v>35</v>
      </c>
    </row>
    <row r="22" spans="1:4" x14ac:dyDescent="0.2">
      <c r="A22" s="3" t="s">
        <v>36</v>
      </c>
      <c r="B22" s="3" t="s">
        <v>73</v>
      </c>
      <c r="C22" s="3">
        <v>2016</v>
      </c>
      <c r="D22" s="3">
        <v>34</v>
      </c>
    </row>
    <row r="23" spans="1:4" x14ac:dyDescent="0.2">
      <c r="A23" s="3" t="s">
        <v>34</v>
      </c>
      <c r="B23" s="24" t="s">
        <v>72</v>
      </c>
      <c r="C23" s="3">
        <v>2015</v>
      </c>
      <c r="D23" s="3">
        <v>34</v>
      </c>
    </row>
    <row r="24" spans="1:4" x14ac:dyDescent="0.2">
      <c r="A24" s="24" t="s">
        <v>34</v>
      </c>
      <c r="B24" s="24" t="s">
        <v>72</v>
      </c>
      <c r="C24">
        <v>2019</v>
      </c>
      <c r="D24" s="24">
        <v>34</v>
      </c>
    </row>
    <row r="25" spans="1:4" x14ac:dyDescent="0.2">
      <c r="A25" s="24" t="s">
        <v>6</v>
      </c>
      <c r="B25" t="s">
        <v>83</v>
      </c>
      <c r="C25">
        <v>2021</v>
      </c>
      <c r="D25" s="24">
        <v>34</v>
      </c>
    </row>
    <row r="26" spans="1:4" x14ac:dyDescent="0.2">
      <c r="A26" s="24" t="s">
        <v>7</v>
      </c>
      <c r="B26" t="s">
        <v>115</v>
      </c>
      <c r="C26">
        <v>2021</v>
      </c>
      <c r="D26" s="24">
        <v>34</v>
      </c>
    </row>
    <row r="27" spans="1:4" x14ac:dyDescent="0.2">
      <c r="A27" s="24" t="s">
        <v>4</v>
      </c>
      <c r="C27">
        <v>2019</v>
      </c>
      <c r="D27" s="24">
        <v>33</v>
      </c>
    </row>
    <row r="28" spans="1:4" x14ac:dyDescent="0.2">
      <c r="A28" t="s">
        <v>5</v>
      </c>
      <c r="C28">
        <v>2016</v>
      </c>
      <c r="D28">
        <v>32</v>
      </c>
    </row>
    <row r="29" spans="1:4" x14ac:dyDescent="0.2">
      <c r="A29" t="s">
        <v>40</v>
      </c>
      <c r="C29">
        <v>2020</v>
      </c>
      <c r="D29">
        <v>32</v>
      </c>
    </row>
    <row r="30" spans="1:4" x14ac:dyDescent="0.2">
      <c r="A30" t="s">
        <v>7</v>
      </c>
      <c r="C30">
        <v>2020</v>
      </c>
      <c r="D30">
        <v>31</v>
      </c>
    </row>
    <row r="31" spans="1:4" x14ac:dyDescent="0.2">
      <c r="A31" s="24" t="s">
        <v>40</v>
      </c>
      <c r="C31">
        <v>2018</v>
      </c>
      <c r="D31" s="24">
        <v>31</v>
      </c>
    </row>
    <row r="32" spans="1:4" x14ac:dyDescent="0.2">
      <c r="A32" s="24" t="s">
        <v>34</v>
      </c>
      <c r="C32">
        <v>2018</v>
      </c>
      <c r="D32" s="24">
        <v>31</v>
      </c>
    </row>
    <row r="33" spans="1:4" x14ac:dyDescent="0.2">
      <c r="A33" t="s">
        <v>50</v>
      </c>
      <c r="C33">
        <v>2014</v>
      </c>
      <c r="D33">
        <v>30</v>
      </c>
    </row>
    <row r="34" spans="1:4" x14ac:dyDescent="0.2">
      <c r="A34" t="s">
        <v>7</v>
      </c>
      <c r="C34">
        <v>2013</v>
      </c>
      <c r="D34">
        <v>30</v>
      </c>
    </row>
    <row r="35" spans="1:4" x14ac:dyDescent="0.2">
      <c r="A35" t="s">
        <v>4</v>
      </c>
      <c r="C35">
        <v>2020</v>
      </c>
      <c r="D35">
        <v>30</v>
      </c>
    </row>
    <row r="36" spans="1:4" x14ac:dyDescent="0.2">
      <c r="A36" s="24" t="s">
        <v>4</v>
      </c>
      <c r="C36">
        <v>2018</v>
      </c>
      <c r="D36" s="24">
        <v>29</v>
      </c>
    </row>
    <row r="37" spans="1:4" x14ac:dyDescent="0.2">
      <c r="A37" t="s">
        <v>9</v>
      </c>
      <c r="C37">
        <v>2017</v>
      </c>
      <c r="D37">
        <v>28</v>
      </c>
    </row>
    <row r="38" spans="1:4" x14ac:dyDescent="0.2">
      <c r="A38" t="s">
        <v>50</v>
      </c>
      <c r="C38">
        <v>2020</v>
      </c>
      <c r="D38">
        <v>28</v>
      </c>
    </row>
    <row r="39" spans="1:4" x14ac:dyDescent="0.2">
      <c r="A39" t="s">
        <v>4</v>
      </c>
      <c r="C39">
        <v>2016</v>
      </c>
      <c r="D39">
        <v>27</v>
      </c>
    </row>
    <row r="40" spans="1:4" x14ac:dyDescent="0.2">
      <c r="A40" s="24" t="s">
        <v>8</v>
      </c>
      <c r="C40">
        <v>2018</v>
      </c>
      <c r="D40" s="24">
        <v>27</v>
      </c>
    </row>
    <row r="41" spans="1:4" x14ac:dyDescent="0.2">
      <c r="A41" s="24" t="s">
        <v>40</v>
      </c>
      <c r="C41">
        <v>2019</v>
      </c>
      <c r="D41" s="24">
        <v>27</v>
      </c>
    </row>
    <row r="42" spans="1:4" x14ac:dyDescent="0.2">
      <c r="A42" t="s">
        <v>38</v>
      </c>
      <c r="C42">
        <v>2015</v>
      </c>
      <c r="D42">
        <v>26</v>
      </c>
    </row>
    <row r="43" spans="1:4" x14ac:dyDescent="0.2">
      <c r="A43" t="s">
        <v>41</v>
      </c>
      <c r="C43">
        <v>2015</v>
      </c>
      <c r="D43">
        <v>26</v>
      </c>
    </row>
    <row r="44" spans="1:4" x14ac:dyDescent="0.2">
      <c r="A44" t="s">
        <v>60</v>
      </c>
      <c r="C44">
        <v>2012</v>
      </c>
      <c r="D44">
        <v>26</v>
      </c>
    </row>
    <row r="45" spans="1:4" x14ac:dyDescent="0.2">
      <c r="A45" t="s">
        <v>62</v>
      </c>
      <c r="C45">
        <v>2012</v>
      </c>
      <c r="D45">
        <v>26</v>
      </c>
    </row>
    <row r="46" spans="1:4" x14ac:dyDescent="0.2">
      <c r="A46" t="s">
        <v>102</v>
      </c>
      <c r="C46">
        <v>2020</v>
      </c>
      <c r="D46">
        <v>26</v>
      </c>
    </row>
    <row r="47" spans="1:4" x14ac:dyDescent="0.2">
      <c r="A47" s="24" t="s">
        <v>8</v>
      </c>
      <c r="C47">
        <v>2019</v>
      </c>
      <c r="D47" s="24">
        <v>26</v>
      </c>
    </row>
    <row r="48" spans="1:4" x14ac:dyDescent="0.2">
      <c r="A48" t="s">
        <v>4</v>
      </c>
      <c r="C48">
        <v>2017</v>
      </c>
      <c r="D48">
        <v>24</v>
      </c>
    </row>
    <row r="49" spans="1:4" x14ac:dyDescent="0.2">
      <c r="A49" t="s">
        <v>46</v>
      </c>
      <c r="C49">
        <v>2014</v>
      </c>
      <c r="D49">
        <v>24</v>
      </c>
    </row>
    <row r="50" spans="1:4" x14ac:dyDescent="0.2">
      <c r="A50" t="s">
        <v>54</v>
      </c>
      <c r="C50">
        <v>2013</v>
      </c>
      <c r="D50">
        <v>24</v>
      </c>
    </row>
    <row r="51" spans="1:4" x14ac:dyDescent="0.2">
      <c r="A51" s="20" t="s">
        <v>47</v>
      </c>
      <c r="B51" s="20"/>
      <c r="C51">
        <v>2014</v>
      </c>
      <c r="D51">
        <v>23</v>
      </c>
    </row>
    <row r="52" spans="1:4" x14ac:dyDescent="0.2">
      <c r="A52" t="s">
        <v>55</v>
      </c>
      <c r="C52">
        <v>2013</v>
      </c>
      <c r="D52">
        <v>23</v>
      </c>
    </row>
    <row r="53" spans="1:4" x14ac:dyDescent="0.2">
      <c r="A53" t="s">
        <v>94</v>
      </c>
      <c r="C53">
        <v>2020</v>
      </c>
      <c r="D53">
        <v>23</v>
      </c>
    </row>
    <row r="54" spans="1:4" x14ac:dyDescent="0.2">
      <c r="A54" t="s">
        <v>11</v>
      </c>
      <c r="C54">
        <v>2016</v>
      </c>
      <c r="D54">
        <v>22</v>
      </c>
    </row>
    <row r="55" spans="1:4" x14ac:dyDescent="0.2">
      <c r="A55" t="s">
        <v>0</v>
      </c>
      <c r="C55">
        <v>2013</v>
      </c>
      <c r="D55">
        <v>22</v>
      </c>
    </row>
    <row r="56" spans="1:4" x14ac:dyDescent="0.2">
      <c r="A56" t="s">
        <v>34</v>
      </c>
      <c r="C56">
        <v>2016</v>
      </c>
      <c r="D56">
        <v>21</v>
      </c>
    </row>
    <row r="57" spans="1:4" x14ac:dyDescent="0.2">
      <c r="A57" t="s">
        <v>50</v>
      </c>
      <c r="C57">
        <v>2012</v>
      </c>
      <c r="D57">
        <v>21</v>
      </c>
    </row>
    <row r="58" spans="1:4" x14ac:dyDescent="0.2">
      <c r="A58" t="s">
        <v>65</v>
      </c>
      <c r="C58">
        <v>2012</v>
      </c>
      <c r="D58">
        <v>21</v>
      </c>
    </row>
    <row r="59" spans="1:4" x14ac:dyDescent="0.2">
      <c r="A59" s="24" t="s">
        <v>10</v>
      </c>
      <c r="C59">
        <v>2018</v>
      </c>
      <c r="D59" s="24">
        <v>20</v>
      </c>
    </row>
    <row r="60" spans="1:4" x14ac:dyDescent="0.2">
      <c r="A60" s="24" t="s">
        <v>91</v>
      </c>
      <c r="C60">
        <v>2021</v>
      </c>
      <c r="D60" s="24">
        <v>19</v>
      </c>
    </row>
    <row r="61" spans="1:4" x14ac:dyDescent="0.2">
      <c r="A61" t="s">
        <v>34</v>
      </c>
      <c r="C61">
        <v>2014</v>
      </c>
      <c r="D61">
        <v>18</v>
      </c>
    </row>
    <row r="62" spans="1:4" x14ac:dyDescent="0.2">
      <c r="A62" t="s">
        <v>63</v>
      </c>
      <c r="C62">
        <v>2012</v>
      </c>
      <c r="D62">
        <v>18</v>
      </c>
    </row>
    <row r="63" spans="1:4" x14ac:dyDescent="0.2">
      <c r="A63" t="s">
        <v>0</v>
      </c>
      <c r="C63">
        <v>2020</v>
      </c>
      <c r="D63">
        <v>18</v>
      </c>
    </row>
    <row r="64" spans="1:4" x14ac:dyDescent="0.2">
      <c r="A64" s="24" t="s">
        <v>91</v>
      </c>
      <c r="C64">
        <v>2018</v>
      </c>
      <c r="D64" s="24">
        <v>18</v>
      </c>
    </row>
    <row r="65" spans="1:4" x14ac:dyDescent="0.2">
      <c r="A65" t="s">
        <v>7</v>
      </c>
      <c r="C65">
        <v>2017</v>
      </c>
      <c r="D65">
        <v>17</v>
      </c>
    </row>
    <row r="66" spans="1:4" x14ac:dyDescent="0.2">
      <c r="A66" t="s">
        <v>8</v>
      </c>
      <c r="C66">
        <v>2017</v>
      </c>
      <c r="D66">
        <v>17</v>
      </c>
    </row>
    <row r="67" spans="1:4" x14ac:dyDescent="0.2">
      <c r="A67" t="s">
        <v>3</v>
      </c>
      <c r="C67">
        <v>2017</v>
      </c>
      <c r="D67">
        <v>17</v>
      </c>
    </row>
    <row r="68" spans="1:4" x14ac:dyDescent="0.2">
      <c r="A68" t="s">
        <v>6</v>
      </c>
      <c r="C68">
        <v>2017</v>
      </c>
      <c r="D68">
        <v>17</v>
      </c>
    </row>
    <row r="69" spans="1:4" x14ac:dyDescent="0.2">
      <c r="A69" t="s">
        <v>43</v>
      </c>
      <c r="C69">
        <v>2015</v>
      </c>
      <c r="D69">
        <v>17</v>
      </c>
    </row>
    <row r="70" spans="1:4" x14ac:dyDescent="0.2">
      <c r="A70" t="s">
        <v>48</v>
      </c>
      <c r="C70">
        <v>2014</v>
      </c>
      <c r="D70">
        <v>17</v>
      </c>
    </row>
    <row r="71" spans="1:4" x14ac:dyDescent="0.2">
      <c r="A71" t="s">
        <v>57</v>
      </c>
      <c r="C71">
        <v>2013</v>
      </c>
      <c r="D71">
        <v>17</v>
      </c>
    </row>
    <row r="72" spans="1:4" x14ac:dyDescent="0.2">
      <c r="A72" t="s">
        <v>91</v>
      </c>
      <c r="C72">
        <v>2020</v>
      </c>
      <c r="D72">
        <v>17</v>
      </c>
    </row>
    <row r="73" spans="1:4" x14ac:dyDescent="0.2">
      <c r="A73" s="24" t="s">
        <v>91</v>
      </c>
      <c r="C73">
        <v>2019</v>
      </c>
      <c r="D73" s="24">
        <v>17</v>
      </c>
    </row>
    <row r="74" spans="1:4" x14ac:dyDescent="0.2">
      <c r="A74" s="24" t="s">
        <v>100</v>
      </c>
      <c r="C74">
        <v>2019</v>
      </c>
      <c r="D74" s="24">
        <v>17</v>
      </c>
    </row>
    <row r="75" spans="1:4" x14ac:dyDescent="0.2">
      <c r="A75" s="24" t="s">
        <v>2</v>
      </c>
      <c r="C75">
        <v>2019</v>
      </c>
      <c r="D75" s="24">
        <v>17</v>
      </c>
    </row>
    <row r="76" spans="1:4" x14ac:dyDescent="0.2">
      <c r="A76" t="s">
        <v>42</v>
      </c>
      <c r="C76">
        <v>2015</v>
      </c>
      <c r="D76">
        <v>16</v>
      </c>
    </row>
    <row r="77" spans="1:4" x14ac:dyDescent="0.2">
      <c r="A77" t="s">
        <v>0</v>
      </c>
      <c r="C77">
        <v>2014</v>
      </c>
      <c r="D77">
        <v>16</v>
      </c>
    </row>
    <row r="78" spans="1:4" x14ac:dyDescent="0.2">
      <c r="A78" s="24" t="s">
        <v>0</v>
      </c>
      <c r="C78">
        <v>2018</v>
      </c>
      <c r="D78" s="24">
        <v>16</v>
      </c>
    </row>
    <row r="79" spans="1:4" x14ac:dyDescent="0.2">
      <c r="A79" t="s">
        <v>49</v>
      </c>
      <c r="C79">
        <v>2014</v>
      </c>
      <c r="D79">
        <v>15</v>
      </c>
    </row>
    <row r="80" spans="1:4" x14ac:dyDescent="0.2">
      <c r="A80" t="s">
        <v>0</v>
      </c>
      <c r="C80">
        <v>2012</v>
      </c>
      <c r="D80">
        <v>15</v>
      </c>
    </row>
    <row r="81" spans="1:4" x14ac:dyDescent="0.2">
      <c r="A81" s="24" t="s">
        <v>2</v>
      </c>
      <c r="C81">
        <v>2018</v>
      </c>
      <c r="D81" s="24">
        <v>15</v>
      </c>
    </row>
    <row r="82" spans="1:4" x14ac:dyDescent="0.2">
      <c r="A82" s="24" t="s">
        <v>7</v>
      </c>
      <c r="C82">
        <v>2019</v>
      </c>
      <c r="D82" s="24">
        <v>15</v>
      </c>
    </row>
    <row r="83" spans="1:4" x14ac:dyDescent="0.2">
      <c r="A83" t="s">
        <v>35</v>
      </c>
      <c r="C83">
        <v>2016</v>
      </c>
      <c r="D83">
        <v>14</v>
      </c>
    </row>
    <row r="84" spans="1:4" x14ac:dyDescent="0.2">
      <c r="A84" t="s">
        <v>2</v>
      </c>
      <c r="C84">
        <v>2020</v>
      </c>
      <c r="D84">
        <v>14</v>
      </c>
    </row>
    <row r="85" spans="1:4" x14ac:dyDescent="0.2">
      <c r="A85" t="s">
        <v>2</v>
      </c>
      <c r="C85">
        <v>2016</v>
      </c>
      <c r="D85">
        <v>13</v>
      </c>
    </row>
    <row r="86" spans="1:4" x14ac:dyDescent="0.2">
      <c r="A86" t="s">
        <v>44</v>
      </c>
      <c r="C86">
        <v>2015</v>
      </c>
      <c r="D86">
        <v>13</v>
      </c>
    </row>
    <row r="87" spans="1:4" x14ac:dyDescent="0.2">
      <c r="A87" t="s">
        <v>58</v>
      </c>
      <c r="C87">
        <v>2012</v>
      </c>
      <c r="D87">
        <v>13</v>
      </c>
    </row>
    <row r="88" spans="1:4" x14ac:dyDescent="0.2">
      <c r="A88" s="24" t="s">
        <v>0</v>
      </c>
      <c r="C88">
        <v>2021</v>
      </c>
      <c r="D88" s="24">
        <v>13</v>
      </c>
    </row>
    <row r="89" spans="1:4" x14ac:dyDescent="0.2">
      <c r="A89" t="s">
        <v>10</v>
      </c>
      <c r="C89">
        <v>2017</v>
      </c>
      <c r="D89">
        <v>12</v>
      </c>
    </row>
    <row r="90" spans="1:4" x14ac:dyDescent="0.2">
      <c r="A90" t="s">
        <v>0</v>
      </c>
      <c r="C90">
        <v>2017</v>
      </c>
      <c r="D90">
        <v>12</v>
      </c>
    </row>
    <row r="91" spans="1:4" x14ac:dyDescent="0.2">
      <c r="A91" t="s">
        <v>6</v>
      </c>
      <c r="C91">
        <v>2016</v>
      </c>
      <c r="D91">
        <v>12</v>
      </c>
    </row>
    <row r="92" spans="1:4" x14ac:dyDescent="0.2">
      <c r="A92" t="s">
        <v>0</v>
      </c>
      <c r="C92">
        <v>2015</v>
      </c>
      <c r="D92">
        <v>12</v>
      </c>
    </row>
    <row r="93" spans="1:4" x14ac:dyDescent="0.2">
      <c r="A93" t="s">
        <v>53</v>
      </c>
      <c r="C93">
        <v>2013</v>
      </c>
      <c r="D93">
        <v>12</v>
      </c>
    </row>
    <row r="94" spans="1:4" x14ac:dyDescent="0.2">
      <c r="A94" s="24" t="s">
        <v>6</v>
      </c>
      <c r="C94">
        <v>2018</v>
      </c>
      <c r="D94" s="24">
        <v>12</v>
      </c>
    </row>
    <row r="95" spans="1:4" x14ac:dyDescent="0.2">
      <c r="A95" s="24" t="s">
        <v>120</v>
      </c>
      <c r="C95">
        <v>2021</v>
      </c>
      <c r="D95" s="24">
        <v>12</v>
      </c>
    </row>
    <row r="96" spans="1:4" x14ac:dyDescent="0.2">
      <c r="A96" t="s">
        <v>37</v>
      </c>
      <c r="C96">
        <v>2016</v>
      </c>
      <c r="D96">
        <v>11</v>
      </c>
    </row>
    <row r="97" spans="1:4" x14ac:dyDescent="0.2">
      <c r="A97" t="s">
        <v>2</v>
      </c>
      <c r="C97">
        <v>2015</v>
      </c>
      <c r="D97">
        <v>11</v>
      </c>
    </row>
    <row r="98" spans="1:4" x14ac:dyDescent="0.2">
      <c r="A98" t="s">
        <v>67</v>
      </c>
      <c r="C98">
        <v>2012</v>
      </c>
      <c r="D98">
        <v>11</v>
      </c>
    </row>
    <row r="99" spans="1:4" x14ac:dyDescent="0.2">
      <c r="A99" t="s">
        <v>2</v>
      </c>
      <c r="C99">
        <v>2017</v>
      </c>
      <c r="D99">
        <v>10</v>
      </c>
    </row>
    <row r="100" spans="1:4" x14ac:dyDescent="0.2">
      <c r="A100" t="s">
        <v>10</v>
      </c>
      <c r="C100">
        <v>2016</v>
      </c>
      <c r="D100">
        <v>10</v>
      </c>
    </row>
    <row r="101" spans="1:4" x14ac:dyDescent="0.2">
      <c r="A101" t="s">
        <v>2</v>
      </c>
      <c r="C101">
        <v>2014</v>
      </c>
      <c r="D101">
        <v>10</v>
      </c>
    </row>
    <row r="102" spans="1:4" x14ac:dyDescent="0.2">
      <c r="A102" s="24" t="s">
        <v>125</v>
      </c>
      <c r="C102">
        <v>2021</v>
      </c>
      <c r="D102" s="24">
        <v>10</v>
      </c>
    </row>
    <row r="103" spans="1:4" x14ac:dyDescent="0.2">
      <c r="A103" t="s">
        <v>7</v>
      </c>
      <c r="C103">
        <v>2016</v>
      </c>
      <c r="D103">
        <v>9</v>
      </c>
    </row>
    <row r="104" spans="1:4" x14ac:dyDescent="0.2">
      <c r="A104" t="s">
        <v>2</v>
      </c>
      <c r="C104">
        <v>2013</v>
      </c>
      <c r="D104">
        <v>9</v>
      </c>
    </row>
    <row r="105" spans="1:4" x14ac:dyDescent="0.2">
      <c r="A105" s="24" t="s">
        <v>113</v>
      </c>
      <c r="C105">
        <v>2019</v>
      </c>
      <c r="D105" s="24">
        <v>9</v>
      </c>
    </row>
    <row r="106" spans="1:4" x14ac:dyDescent="0.2">
      <c r="A106" s="24" t="s">
        <v>6</v>
      </c>
      <c r="C106">
        <v>2019</v>
      </c>
      <c r="D106" s="24">
        <v>9</v>
      </c>
    </row>
    <row r="107" spans="1:4" x14ac:dyDescent="0.2">
      <c r="A107" t="s">
        <v>61</v>
      </c>
      <c r="C107">
        <v>2012</v>
      </c>
      <c r="D107">
        <v>8</v>
      </c>
    </row>
    <row r="108" spans="1:4" x14ac:dyDescent="0.2">
      <c r="A108" t="s">
        <v>0</v>
      </c>
      <c r="C108">
        <v>2016</v>
      </c>
      <c r="D108">
        <v>7</v>
      </c>
    </row>
    <row r="109" spans="1:4" x14ac:dyDescent="0.2">
      <c r="A109" t="s">
        <v>56</v>
      </c>
      <c r="C109">
        <v>2013</v>
      </c>
      <c r="D109">
        <v>7</v>
      </c>
    </row>
    <row r="110" spans="1:4" x14ac:dyDescent="0.2">
      <c r="A110" t="s">
        <v>64</v>
      </c>
      <c r="C110">
        <v>2012</v>
      </c>
      <c r="D110">
        <v>7</v>
      </c>
    </row>
    <row r="111" spans="1:4" x14ac:dyDescent="0.2">
      <c r="A111" s="24" t="s">
        <v>7</v>
      </c>
      <c r="C111">
        <v>2018</v>
      </c>
      <c r="D111" s="24">
        <v>7</v>
      </c>
    </row>
    <row r="112" spans="1:4" x14ac:dyDescent="0.2">
      <c r="A112" s="3" t="s">
        <v>4</v>
      </c>
      <c r="C112">
        <v>2014</v>
      </c>
      <c r="D112" s="3">
        <v>4</v>
      </c>
    </row>
    <row r="113" spans="1:4" x14ac:dyDescent="0.2">
      <c r="A113" s="3" t="s">
        <v>58</v>
      </c>
      <c r="C113">
        <v>2013</v>
      </c>
      <c r="D113" s="3">
        <v>4</v>
      </c>
    </row>
    <row r="114" spans="1:4" x14ac:dyDescent="0.2">
      <c r="A114" s="3" t="s">
        <v>66</v>
      </c>
      <c r="B114" s="3"/>
      <c r="C114" s="3">
        <v>2012</v>
      </c>
      <c r="D114" s="3">
        <v>4</v>
      </c>
    </row>
    <row r="115" spans="1:4" x14ac:dyDescent="0.2">
      <c r="A115" s="3" t="s">
        <v>6</v>
      </c>
      <c r="C115">
        <v>2020</v>
      </c>
      <c r="D115" s="3">
        <v>3</v>
      </c>
    </row>
    <row r="116" spans="1:4" x14ac:dyDescent="0.2">
      <c r="A116" s="3" t="s">
        <v>59</v>
      </c>
      <c r="C116">
        <v>2013</v>
      </c>
      <c r="D116" s="3">
        <v>2</v>
      </c>
    </row>
    <row r="117" spans="1:4" x14ac:dyDescent="0.2">
      <c r="A117" s="3" t="s">
        <v>7</v>
      </c>
      <c r="C117">
        <v>2014</v>
      </c>
      <c r="D117" s="3">
        <v>1</v>
      </c>
    </row>
    <row r="118" spans="1:4" x14ac:dyDescent="0.2">
      <c r="A118" s="3" t="s">
        <v>51</v>
      </c>
      <c r="C118">
        <v>2014</v>
      </c>
      <c r="D118" s="3">
        <v>1</v>
      </c>
    </row>
    <row r="119" spans="1:4" x14ac:dyDescent="0.2">
      <c r="A119" s="3" t="s">
        <v>5</v>
      </c>
      <c r="B119" s="3"/>
      <c r="C119" s="3">
        <v>2017</v>
      </c>
      <c r="D119" s="3">
        <v>0</v>
      </c>
    </row>
    <row r="120" spans="1:4" x14ac:dyDescent="0.2">
      <c r="A120" s="3" t="s">
        <v>7</v>
      </c>
      <c r="C120">
        <v>2015</v>
      </c>
      <c r="D120" s="3">
        <v>0</v>
      </c>
    </row>
    <row r="121" spans="1:4" x14ac:dyDescent="0.2">
      <c r="A121" s="3" t="s">
        <v>59</v>
      </c>
      <c r="C121">
        <v>2012</v>
      </c>
      <c r="D121" s="3">
        <v>0</v>
      </c>
    </row>
    <row r="122" spans="1:4" x14ac:dyDescent="0.2">
      <c r="A122" s="24" t="s">
        <v>5</v>
      </c>
      <c r="C122">
        <v>2018</v>
      </c>
      <c r="D122" s="24">
        <v>0</v>
      </c>
    </row>
  </sheetData>
  <sortState ref="A3:D122">
    <sortCondition descending="1" ref="D2"/>
  </sortState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D44" sqref="D44:D57"/>
    </sheetView>
  </sheetViews>
  <sheetFormatPr baseColWidth="10" defaultRowHeight="16" x14ac:dyDescent="0.2"/>
  <cols>
    <col min="2" max="2" width="13" customWidth="1"/>
  </cols>
  <sheetData>
    <row r="1" spans="1:4" x14ac:dyDescent="0.2">
      <c r="A1" t="s">
        <v>68</v>
      </c>
      <c r="B1" t="s">
        <v>116</v>
      </c>
      <c r="C1" t="s">
        <v>33</v>
      </c>
      <c r="D1" t="s">
        <v>133</v>
      </c>
    </row>
    <row r="2" spans="1:4" x14ac:dyDescent="0.2">
      <c r="A2" t="s">
        <v>73</v>
      </c>
      <c r="B2" t="s">
        <v>78</v>
      </c>
      <c r="C2">
        <v>2020</v>
      </c>
      <c r="D2">
        <v>0</v>
      </c>
    </row>
    <row r="3" spans="1:4" x14ac:dyDescent="0.2">
      <c r="A3" t="s">
        <v>73</v>
      </c>
      <c r="B3" t="s">
        <v>115</v>
      </c>
      <c r="C3">
        <v>2020</v>
      </c>
      <c r="D3">
        <v>1</v>
      </c>
    </row>
    <row r="4" spans="1:4" x14ac:dyDescent="0.2">
      <c r="A4" t="s">
        <v>73</v>
      </c>
      <c r="B4" t="s">
        <v>83</v>
      </c>
      <c r="C4">
        <v>2020</v>
      </c>
      <c r="D4">
        <v>1</v>
      </c>
    </row>
    <row r="5" spans="1:4" x14ac:dyDescent="0.2">
      <c r="A5" t="s">
        <v>73</v>
      </c>
      <c r="B5" t="s">
        <v>74</v>
      </c>
      <c r="C5">
        <v>2020</v>
      </c>
      <c r="D5">
        <v>0</v>
      </c>
    </row>
    <row r="6" spans="1:4" x14ac:dyDescent="0.2">
      <c r="A6" t="s">
        <v>73</v>
      </c>
      <c r="B6" t="s">
        <v>80</v>
      </c>
      <c r="C6">
        <v>2020</v>
      </c>
      <c r="D6">
        <v>1</v>
      </c>
    </row>
    <row r="7" spans="1:4" x14ac:dyDescent="0.2">
      <c r="A7" t="s">
        <v>73</v>
      </c>
      <c r="B7" t="s">
        <v>81</v>
      </c>
      <c r="C7">
        <v>2020</v>
      </c>
      <c r="D7">
        <v>0</v>
      </c>
    </row>
    <row r="8" spans="1:4" x14ac:dyDescent="0.2">
      <c r="A8" t="s">
        <v>73</v>
      </c>
      <c r="B8" t="s">
        <v>72</v>
      </c>
      <c r="C8">
        <v>2020</v>
      </c>
      <c r="D8">
        <v>0</v>
      </c>
    </row>
    <row r="9" spans="1:4" x14ac:dyDescent="0.2">
      <c r="A9" t="s">
        <v>73</v>
      </c>
      <c r="B9" t="s">
        <v>69</v>
      </c>
      <c r="C9">
        <v>2020</v>
      </c>
      <c r="D9">
        <v>0</v>
      </c>
    </row>
    <row r="10" spans="1:4" x14ac:dyDescent="0.2">
      <c r="A10" t="s">
        <v>73</v>
      </c>
      <c r="B10" t="s">
        <v>79</v>
      </c>
      <c r="C10">
        <v>2020</v>
      </c>
      <c r="D10">
        <v>0</v>
      </c>
    </row>
    <row r="11" spans="1:4" x14ac:dyDescent="0.2">
      <c r="A11" t="s">
        <v>73</v>
      </c>
      <c r="B11" t="s">
        <v>96</v>
      </c>
      <c r="C11">
        <v>2020</v>
      </c>
      <c r="D11">
        <v>1</v>
      </c>
    </row>
    <row r="12" spans="1:4" x14ac:dyDescent="0.2">
      <c r="A12" t="s">
        <v>73</v>
      </c>
      <c r="B12" t="s">
        <v>77</v>
      </c>
      <c r="C12">
        <v>2020</v>
      </c>
      <c r="D12">
        <v>1</v>
      </c>
    </row>
    <row r="13" spans="1:4" x14ac:dyDescent="0.2">
      <c r="A13" t="s">
        <v>73</v>
      </c>
      <c r="B13" t="s">
        <v>78</v>
      </c>
      <c r="C13">
        <v>2020</v>
      </c>
      <c r="D13">
        <v>0</v>
      </c>
    </row>
    <row r="14" spans="1:4" x14ac:dyDescent="0.2">
      <c r="A14" t="s">
        <v>73</v>
      </c>
      <c r="B14" t="s">
        <v>115</v>
      </c>
      <c r="C14">
        <v>2020</v>
      </c>
      <c r="D14">
        <v>1</v>
      </c>
    </row>
    <row r="15" spans="1:4" x14ac:dyDescent="0.2">
      <c r="A15" t="s">
        <v>73</v>
      </c>
      <c r="B15" t="s">
        <v>83</v>
      </c>
      <c r="C15">
        <v>2020</v>
      </c>
      <c r="D15">
        <v>0</v>
      </c>
    </row>
    <row r="16" spans="1:4" x14ac:dyDescent="0.2">
      <c r="A16" t="s">
        <v>80</v>
      </c>
      <c r="B16" t="s">
        <v>83</v>
      </c>
      <c r="C16">
        <v>2020</v>
      </c>
      <c r="D16">
        <v>1</v>
      </c>
    </row>
    <row r="17" spans="1:4" x14ac:dyDescent="0.2">
      <c r="A17" t="s">
        <v>80</v>
      </c>
      <c r="B17" t="s">
        <v>74</v>
      </c>
      <c r="C17">
        <v>2020</v>
      </c>
      <c r="D17">
        <v>1</v>
      </c>
    </row>
    <row r="18" spans="1:4" x14ac:dyDescent="0.2">
      <c r="A18" t="s">
        <v>80</v>
      </c>
      <c r="B18" t="s">
        <v>72</v>
      </c>
      <c r="C18">
        <v>2020</v>
      </c>
      <c r="D18">
        <v>0</v>
      </c>
    </row>
    <row r="19" spans="1:4" x14ac:dyDescent="0.2">
      <c r="A19" t="s">
        <v>80</v>
      </c>
      <c r="B19" t="s">
        <v>81</v>
      </c>
      <c r="C19">
        <v>2020</v>
      </c>
      <c r="D19">
        <v>1</v>
      </c>
    </row>
    <row r="20" spans="1:4" x14ac:dyDescent="0.2">
      <c r="A20" t="s">
        <v>80</v>
      </c>
      <c r="B20" t="s">
        <v>73</v>
      </c>
      <c r="C20">
        <v>2020</v>
      </c>
      <c r="D20">
        <v>0</v>
      </c>
    </row>
    <row r="21" spans="1:4" x14ac:dyDescent="0.2">
      <c r="A21" t="s">
        <v>80</v>
      </c>
      <c r="B21" t="s">
        <v>69</v>
      </c>
      <c r="C21">
        <v>2020</v>
      </c>
      <c r="D21">
        <v>0</v>
      </c>
    </row>
    <row r="22" spans="1:4" x14ac:dyDescent="0.2">
      <c r="A22" t="s">
        <v>80</v>
      </c>
      <c r="B22" t="s">
        <v>79</v>
      </c>
      <c r="C22">
        <v>2020</v>
      </c>
      <c r="D22">
        <v>0</v>
      </c>
    </row>
    <row r="23" spans="1:4" x14ac:dyDescent="0.2">
      <c r="A23" t="s">
        <v>80</v>
      </c>
      <c r="B23" t="s">
        <v>96</v>
      </c>
      <c r="C23">
        <v>2020</v>
      </c>
      <c r="D23">
        <v>0</v>
      </c>
    </row>
    <row r="24" spans="1:4" x14ac:dyDescent="0.2">
      <c r="A24" t="s">
        <v>80</v>
      </c>
      <c r="B24" t="s">
        <v>77</v>
      </c>
      <c r="C24">
        <v>2020</v>
      </c>
      <c r="D24">
        <v>1</v>
      </c>
    </row>
    <row r="25" spans="1:4" x14ac:dyDescent="0.2">
      <c r="A25" t="s">
        <v>80</v>
      </c>
      <c r="B25" t="s">
        <v>78</v>
      </c>
      <c r="C25">
        <v>2020</v>
      </c>
      <c r="D25">
        <v>0</v>
      </c>
    </row>
    <row r="26" spans="1:4" x14ac:dyDescent="0.2">
      <c r="A26" t="s">
        <v>80</v>
      </c>
      <c r="B26" t="s">
        <v>115</v>
      </c>
      <c r="C26">
        <v>2020</v>
      </c>
      <c r="D26">
        <v>1</v>
      </c>
    </row>
    <row r="27" spans="1:4" x14ac:dyDescent="0.2">
      <c r="A27" t="s">
        <v>80</v>
      </c>
      <c r="B27" t="s">
        <v>83</v>
      </c>
      <c r="C27">
        <v>2020</v>
      </c>
      <c r="D27">
        <v>1</v>
      </c>
    </row>
    <row r="28" spans="1:4" x14ac:dyDescent="0.2">
      <c r="A28" t="s">
        <v>80</v>
      </c>
      <c r="B28" t="s">
        <v>74</v>
      </c>
      <c r="C28">
        <v>2020</v>
      </c>
      <c r="D28">
        <v>0</v>
      </c>
    </row>
    <row r="29" spans="1:4" x14ac:dyDescent="0.2">
      <c r="A29" t="s">
        <v>80</v>
      </c>
      <c r="B29" t="s">
        <v>72</v>
      </c>
      <c r="C29">
        <v>2020</v>
      </c>
      <c r="D29">
        <v>0</v>
      </c>
    </row>
    <row r="30" spans="1:4" x14ac:dyDescent="0.2">
      <c r="A30" t="s">
        <v>115</v>
      </c>
      <c r="B30" t="s">
        <v>81</v>
      </c>
      <c r="C30">
        <v>2020</v>
      </c>
      <c r="D30">
        <v>0</v>
      </c>
    </row>
    <row r="31" spans="1:4" x14ac:dyDescent="0.2">
      <c r="A31" t="s">
        <v>115</v>
      </c>
      <c r="B31" t="s">
        <v>73</v>
      </c>
      <c r="C31">
        <v>2020</v>
      </c>
      <c r="D31">
        <v>0</v>
      </c>
    </row>
    <row r="32" spans="1:4" x14ac:dyDescent="0.2">
      <c r="A32" t="s">
        <v>115</v>
      </c>
      <c r="B32" t="s">
        <v>69</v>
      </c>
      <c r="C32">
        <v>2020</v>
      </c>
      <c r="D32">
        <v>0</v>
      </c>
    </row>
    <row r="33" spans="1:4" x14ac:dyDescent="0.2">
      <c r="A33" t="s">
        <v>115</v>
      </c>
      <c r="B33" t="s">
        <v>79</v>
      </c>
      <c r="C33">
        <v>2020</v>
      </c>
      <c r="D33">
        <v>1</v>
      </c>
    </row>
    <row r="34" spans="1:4" x14ac:dyDescent="0.2">
      <c r="A34" t="s">
        <v>115</v>
      </c>
      <c r="B34" t="s">
        <v>96</v>
      </c>
      <c r="C34">
        <v>2020</v>
      </c>
      <c r="D34">
        <v>0</v>
      </c>
    </row>
    <row r="35" spans="1:4" x14ac:dyDescent="0.2">
      <c r="A35" t="s">
        <v>115</v>
      </c>
      <c r="B35" t="s">
        <v>77</v>
      </c>
      <c r="C35">
        <v>2020</v>
      </c>
      <c r="D35">
        <v>0</v>
      </c>
    </row>
    <row r="36" spans="1:4" x14ac:dyDescent="0.2">
      <c r="A36" t="s">
        <v>115</v>
      </c>
      <c r="B36" t="s">
        <v>78</v>
      </c>
      <c r="C36">
        <v>2020</v>
      </c>
      <c r="D36">
        <v>0</v>
      </c>
    </row>
    <row r="37" spans="1:4" x14ac:dyDescent="0.2">
      <c r="A37" t="s">
        <v>115</v>
      </c>
      <c r="B37" t="s">
        <v>72</v>
      </c>
      <c r="C37">
        <v>2020</v>
      </c>
      <c r="D37">
        <v>1</v>
      </c>
    </row>
    <row r="38" spans="1:4" x14ac:dyDescent="0.2">
      <c r="A38" t="s">
        <v>115</v>
      </c>
      <c r="B38" t="s">
        <v>83</v>
      </c>
      <c r="C38">
        <v>2020</v>
      </c>
      <c r="D38">
        <v>1</v>
      </c>
    </row>
    <row r="39" spans="1:4" x14ac:dyDescent="0.2">
      <c r="A39" t="s">
        <v>115</v>
      </c>
      <c r="B39" t="s">
        <v>74</v>
      </c>
      <c r="C39">
        <v>2020</v>
      </c>
      <c r="D39">
        <v>0</v>
      </c>
    </row>
    <row r="40" spans="1:4" x14ac:dyDescent="0.2">
      <c r="A40" t="s">
        <v>115</v>
      </c>
      <c r="B40" t="s">
        <v>80</v>
      </c>
      <c r="C40">
        <v>2020</v>
      </c>
      <c r="D40">
        <v>0</v>
      </c>
    </row>
    <row r="41" spans="1:4" x14ac:dyDescent="0.2">
      <c r="A41" t="s">
        <v>115</v>
      </c>
      <c r="B41" t="s">
        <v>81</v>
      </c>
      <c r="C41">
        <v>2020</v>
      </c>
      <c r="D41">
        <v>0</v>
      </c>
    </row>
    <row r="42" spans="1:4" x14ac:dyDescent="0.2">
      <c r="A42" t="s">
        <v>115</v>
      </c>
      <c r="B42" t="s">
        <v>73</v>
      </c>
      <c r="C42">
        <v>2020</v>
      </c>
      <c r="D42">
        <v>0</v>
      </c>
    </row>
    <row r="43" spans="1:4" x14ac:dyDescent="0.2">
      <c r="A43" t="s">
        <v>115</v>
      </c>
      <c r="B43" t="s">
        <v>69</v>
      </c>
      <c r="C43">
        <v>2020</v>
      </c>
      <c r="D43">
        <v>0</v>
      </c>
    </row>
    <row r="44" spans="1:4" x14ac:dyDescent="0.2">
      <c r="A44" t="s">
        <v>83</v>
      </c>
      <c r="B44" t="s">
        <v>80</v>
      </c>
      <c r="C44">
        <v>2020</v>
      </c>
      <c r="D44">
        <v>0</v>
      </c>
    </row>
    <row r="45" spans="1:4" x14ac:dyDescent="0.2">
      <c r="A45" t="s">
        <v>83</v>
      </c>
      <c r="B45" t="s">
        <v>81</v>
      </c>
      <c r="C45">
        <v>2020</v>
      </c>
      <c r="D45">
        <v>0</v>
      </c>
    </row>
    <row r="46" spans="1:4" x14ac:dyDescent="0.2">
      <c r="A46" t="s">
        <v>83</v>
      </c>
      <c r="B46" t="s">
        <v>73</v>
      </c>
      <c r="C46">
        <v>2020</v>
      </c>
      <c r="D46">
        <v>0</v>
      </c>
    </row>
    <row r="47" spans="1:4" x14ac:dyDescent="0.2">
      <c r="A47" t="s">
        <v>83</v>
      </c>
      <c r="B47" t="s">
        <v>69</v>
      </c>
      <c r="C47">
        <v>2020</v>
      </c>
      <c r="D47">
        <v>1</v>
      </c>
    </row>
    <row r="48" spans="1:4" x14ac:dyDescent="0.2">
      <c r="A48" t="s">
        <v>83</v>
      </c>
      <c r="B48" t="s">
        <v>79</v>
      </c>
      <c r="C48">
        <v>2020</v>
      </c>
      <c r="D48">
        <v>0</v>
      </c>
    </row>
    <row r="49" spans="1:4" x14ac:dyDescent="0.2">
      <c r="A49" t="s">
        <v>83</v>
      </c>
      <c r="B49" t="s">
        <v>96</v>
      </c>
      <c r="C49">
        <v>2020</v>
      </c>
      <c r="D49">
        <v>1</v>
      </c>
    </row>
    <row r="50" spans="1:4" x14ac:dyDescent="0.2">
      <c r="A50" t="s">
        <v>83</v>
      </c>
      <c r="B50" t="s">
        <v>77</v>
      </c>
      <c r="C50">
        <v>2020</v>
      </c>
      <c r="D50">
        <v>0</v>
      </c>
    </row>
    <row r="51" spans="1:4" x14ac:dyDescent="0.2">
      <c r="A51" t="s">
        <v>83</v>
      </c>
      <c r="B51" t="s">
        <v>78</v>
      </c>
      <c r="C51">
        <v>2020</v>
      </c>
      <c r="D51">
        <v>0</v>
      </c>
    </row>
    <row r="52" spans="1:4" x14ac:dyDescent="0.2">
      <c r="A52" t="s">
        <v>83</v>
      </c>
      <c r="B52" t="s">
        <v>115</v>
      </c>
      <c r="C52">
        <v>2020</v>
      </c>
      <c r="D52">
        <v>0</v>
      </c>
    </row>
    <row r="53" spans="1:4" x14ac:dyDescent="0.2">
      <c r="A53" t="s">
        <v>83</v>
      </c>
      <c r="B53" t="s">
        <v>72</v>
      </c>
      <c r="C53">
        <v>2020</v>
      </c>
      <c r="D53">
        <v>0</v>
      </c>
    </row>
    <row r="54" spans="1:4" x14ac:dyDescent="0.2">
      <c r="A54" t="s">
        <v>83</v>
      </c>
      <c r="B54" t="s">
        <v>74</v>
      </c>
      <c r="C54">
        <v>2020</v>
      </c>
      <c r="D54">
        <v>0</v>
      </c>
    </row>
    <row r="55" spans="1:4" x14ac:dyDescent="0.2">
      <c r="A55" t="s">
        <v>83</v>
      </c>
      <c r="B55" t="s">
        <v>80</v>
      </c>
      <c r="C55">
        <v>2020</v>
      </c>
      <c r="D55">
        <v>0</v>
      </c>
    </row>
    <row r="56" spans="1:4" x14ac:dyDescent="0.2">
      <c r="A56" t="s">
        <v>83</v>
      </c>
      <c r="B56" t="s">
        <v>81</v>
      </c>
      <c r="C56">
        <v>2020</v>
      </c>
      <c r="D56">
        <v>1</v>
      </c>
    </row>
    <row r="57" spans="1:4" x14ac:dyDescent="0.2">
      <c r="A57" t="s">
        <v>83</v>
      </c>
      <c r="B57" t="s">
        <v>73</v>
      </c>
      <c r="C57">
        <v>2020</v>
      </c>
      <c r="D5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18" sqref="G18"/>
    </sheetView>
  </sheetViews>
  <sheetFormatPr baseColWidth="10" defaultRowHeight="16" x14ac:dyDescent="0.2"/>
  <sheetData>
    <row r="1" spans="1:2" x14ac:dyDescent="0.2">
      <c r="A1" t="s">
        <v>33</v>
      </c>
      <c r="B1" t="s">
        <v>104</v>
      </c>
    </row>
    <row r="2" spans="1:2" x14ac:dyDescent="0.2">
      <c r="A2">
        <v>2012</v>
      </c>
      <c r="B2" t="s">
        <v>109</v>
      </c>
    </row>
    <row r="3" spans="1:2" x14ac:dyDescent="0.2">
      <c r="A3">
        <v>2013</v>
      </c>
      <c r="B3" t="s">
        <v>107</v>
      </c>
    </row>
    <row r="4" spans="1:2" x14ac:dyDescent="0.2">
      <c r="A4">
        <v>2014</v>
      </c>
      <c r="B4" t="s">
        <v>108</v>
      </c>
    </row>
    <row r="5" spans="1:2" x14ac:dyDescent="0.2">
      <c r="A5">
        <v>2015</v>
      </c>
      <c r="B5" t="s">
        <v>111</v>
      </c>
    </row>
    <row r="6" spans="1:2" x14ac:dyDescent="0.2">
      <c r="A6">
        <v>2016</v>
      </c>
      <c r="B6" t="s">
        <v>105</v>
      </c>
    </row>
    <row r="7" spans="1:2" x14ac:dyDescent="0.2">
      <c r="A7">
        <v>2017</v>
      </c>
      <c r="B7" t="s">
        <v>106</v>
      </c>
    </row>
    <row r="8" spans="1:2" x14ac:dyDescent="0.2">
      <c r="A8">
        <v>2018</v>
      </c>
      <c r="B8" t="s">
        <v>112</v>
      </c>
    </row>
    <row r="9" spans="1:2" x14ac:dyDescent="0.2">
      <c r="A9">
        <v>2019</v>
      </c>
      <c r="B9" t="s">
        <v>110</v>
      </c>
    </row>
    <row r="10" spans="1:2" x14ac:dyDescent="0.2">
      <c r="A10">
        <v>2020</v>
      </c>
      <c r="B10" t="s">
        <v>123</v>
      </c>
    </row>
    <row r="11" spans="1:2" x14ac:dyDescent="0.2">
      <c r="A11">
        <v>2021</v>
      </c>
      <c r="B11" t="s">
        <v>134</v>
      </c>
    </row>
    <row r="12" spans="1:2" x14ac:dyDescent="0.2">
      <c r="A12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opLeftCell="I1" zoomScale="90" zoomScaleNormal="90" zoomScalePageLayoutView="90" workbookViewId="0">
      <selection activeCell="V11" sqref="V11"/>
    </sheetView>
  </sheetViews>
  <sheetFormatPr baseColWidth="10" defaultRowHeight="16" x14ac:dyDescent="0.2"/>
  <cols>
    <col min="1" max="1" width="20.1640625" customWidth="1"/>
  </cols>
  <sheetData>
    <row r="1" spans="1:24" x14ac:dyDescent="0.2">
      <c r="A1" s="49" t="s">
        <v>30</v>
      </c>
      <c r="B1" s="50" t="s">
        <v>12</v>
      </c>
      <c r="C1" s="50" t="s">
        <v>13</v>
      </c>
      <c r="D1" s="50" t="s">
        <v>14</v>
      </c>
      <c r="E1" s="50" t="s">
        <v>15</v>
      </c>
      <c r="F1" s="50" t="s">
        <v>16</v>
      </c>
      <c r="G1" s="50" t="s">
        <v>17</v>
      </c>
      <c r="H1" s="50" t="s">
        <v>18</v>
      </c>
      <c r="I1" s="50" t="s">
        <v>19</v>
      </c>
      <c r="J1" s="50" t="s">
        <v>20</v>
      </c>
      <c r="K1" s="50" t="s">
        <v>21</v>
      </c>
      <c r="L1" s="50" t="s">
        <v>22</v>
      </c>
      <c r="M1" s="50" t="s">
        <v>23</v>
      </c>
      <c r="N1" s="50" t="s">
        <v>24</v>
      </c>
      <c r="O1" s="52" t="s">
        <v>25</v>
      </c>
      <c r="P1" s="52" t="s">
        <v>121</v>
      </c>
      <c r="Q1" s="47" t="s">
        <v>26</v>
      </c>
      <c r="R1" s="53" t="s">
        <v>27</v>
      </c>
      <c r="S1" s="52" t="s">
        <v>28</v>
      </c>
      <c r="T1" s="52" t="s">
        <v>29</v>
      </c>
      <c r="U1" s="52" t="s">
        <v>33</v>
      </c>
      <c r="V1" s="52" t="s">
        <v>68</v>
      </c>
      <c r="W1" s="52" t="s">
        <v>88</v>
      </c>
      <c r="X1" s="52" t="s">
        <v>122</v>
      </c>
    </row>
    <row r="2" spans="1:24" x14ac:dyDescent="0.2">
      <c r="A2" s="13" t="s">
        <v>6</v>
      </c>
      <c r="B2">
        <v>101.64</v>
      </c>
      <c r="C2">
        <v>108.22</v>
      </c>
      <c r="D2">
        <v>130.12</v>
      </c>
      <c r="E2">
        <v>132.5</v>
      </c>
      <c r="F2">
        <v>145.5</v>
      </c>
      <c r="G2">
        <v>148.94</v>
      </c>
      <c r="H2">
        <v>93.66</v>
      </c>
      <c r="I2">
        <v>88.6</v>
      </c>
      <c r="J2">
        <v>66.56</v>
      </c>
      <c r="K2">
        <v>101.32</v>
      </c>
      <c r="L2">
        <v>141.04</v>
      </c>
      <c r="M2">
        <v>150.28</v>
      </c>
      <c r="N2">
        <v>130.80000000000001</v>
      </c>
      <c r="O2">
        <v>160.38</v>
      </c>
      <c r="P2">
        <v>123.66</v>
      </c>
      <c r="Q2">
        <f t="shared" ref="Q2:Q5" si="0">SUM(B2:P2)</f>
        <v>1823.22</v>
      </c>
      <c r="R2" s="37">
        <f>Q2/15</f>
        <v>121.548</v>
      </c>
      <c r="S2" s="43">
        <f>_xlfn.STDEV.S(B2:P2)</f>
        <v>26.980181933094059</v>
      </c>
      <c r="T2">
        <f>MEDIAN(B2:P2)</f>
        <v>130.12</v>
      </c>
      <c r="U2">
        <v>2021</v>
      </c>
      <c r="V2" t="s">
        <v>83</v>
      </c>
      <c r="W2">
        <v>1</v>
      </c>
      <c r="X2">
        <v>1</v>
      </c>
    </row>
    <row r="3" spans="1:24" x14ac:dyDescent="0.2">
      <c r="A3" s="13" t="s">
        <v>117</v>
      </c>
      <c r="B3">
        <v>151.36000000000001</v>
      </c>
      <c r="C3">
        <v>163.6</v>
      </c>
      <c r="D3">
        <v>127.04</v>
      </c>
      <c r="E3">
        <v>105.72</v>
      </c>
      <c r="F3">
        <v>132.66</v>
      </c>
      <c r="G3">
        <v>127.26</v>
      </c>
      <c r="H3">
        <v>145.13999999999999</v>
      </c>
      <c r="I3">
        <v>104.36</v>
      </c>
      <c r="J3">
        <v>83.18</v>
      </c>
      <c r="K3">
        <v>67.58</v>
      </c>
      <c r="L3">
        <v>111.22</v>
      </c>
      <c r="M3">
        <v>125.9</v>
      </c>
      <c r="N3">
        <v>159.82</v>
      </c>
      <c r="O3">
        <v>187.22</v>
      </c>
      <c r="P3">
        <v>99.58</v>
      </c>
      <c r="Q3">
        <f t="shared" si="0"/>
        <v>1891.6399999999999</v>
      </c>
      <c r="R3" s="37">
        <f t="shared" ref="R3:R13" si="1">Q3/15</f>
        <v>126.10933333333332</v>
      </c>
      <c r="S3" s="43">
        <f t="shared" ref="S3:S13" si="2">_xlfn.STDEV.S(B3:P3)</f>
        <v>32.076078195143417</v>
      </c>
      <c r="T3">
        <f t="shared" ref="T3:T13" si="3">MEDIAN(B3:P3)</f>
        <v>127.04</v>
      </c>
      <c r="U3">
        <v>2021</v>
      </c>
      <c r="V3" t="s">
        <v>69</v>
      </c>
      <c r="W3">
        <v>1</v>
      </c>
      <c r="X3">
        <v>2</v>
      </c>
    </row>
    <row r="4" spans="1:24" x14ac:dyDescent="0.2">
      <c r="A4" s="13" t="s">
        <v>93</v>
      </c>
      <c r="B4">
        <v>93.02</v>
      </c>
      <c r="C4">
        <v>163.80000000000001</v>
      </c>
      <c r="D4">
        <v>123.74</v>
      </c>
      <c r="E4">
        <v>162.22</v>
      </c>
      <c r="F4">
        <v>142.46</v>
      </c>
      <c r="G4">
        <v>114.2</v>
      </c>
      <c r="H4">
        <v>122.26</v>
      </c>
      <c r="I4">
        <v>127.16</v>
      </c>
      <c r="J4">
        <v>87.88</v>
      </c>
      <c r="K4">
        <v>100.08</v>
      </c>
      <c r="L4">
        <v>92.1</v>
      </c>
      <c r="M4">
        <v>98.98</v>
      </c>
      <c r="N4">
        <v>139.1</v>
      </c>
      <c r="O4">
        <v>140.54</v>
      </c>
      <c r="P4">
        <v>106.12</v>
      </c>
      <c r="Q4">
        <f t="shared" si="0"/>
        <v>1813.6599999999999</v>
      </c>
      <c r="R4" s="37">
        <f t="shared" si="1"/>
        <v>120.91066666666666</v>
      </c>
      <c r="S4" s="43">
        <f t="shared" si="2"/>
        <v>24.861054875523884</v>
      </c>
      <c r="T4">
        <f t="shared" si="3"/>
        <v>122.26</v>
      </c>
      <c r="U4">
        <v>2021</v>
      </c>
      <c r="V4" t="s">
        <v>76</v>
      </c>
      <c r="W4">
        <v>1</v>
      </c>
      <c r="X4">
        <v>3</v>
      </c>
    </row>
    <row r="5" spans="1:24" x14ac:dyDescent="0.2">
      <c r="A5" s="13" t="s">
        <v>118</v>
      </c>
      <c r="B5">
        <v>148.38</v>
      </c>
      <c r="C5">
        <v>95.62</v>
      </c>
      <c r="D5">
        <v>113.44</v>
      </c>
      <c r="E5">
        <v>126.08</v>
      </c>
      <c r="F5">
        <v>170.72</v>
      </c>
      <c r="G5">
        <v>115</v>
      </c>
      <c r="H5">
        <v>152.1</v>
      </c>
      <c r="I5">
        <v>106.02</v>
      </c>
      <c r="J5">
        <v>132.94</v>
      </c>
      <c r="K5">
        <v>115.46</v>
      </c>
      <c r="L5">
        <v>124.98</v>
      </c>
      <c r="M5">
        <v>107.52</v>
      </c>
      <c r="N5">
        <v>103.78</v>
      </c>
      <c r="O5">
        <v>82.6</v>
      </c>
      <c r="P5">
        <v>92.44</v>
      </c>
      <c r="Q5">
        <f t="shared" si="0"/>
        <v>1787.0800000000002</v>
      </c>
      <c r="R5" s="37">
        <f t="shared" si="1"/>
        <v>119.13866666666668</v>
      </c>
      <c r="S5" s="43">
        <f t="shared" si="2"/>
        <v>24.026855767978383</v>
      </c>
      <c r="T5">
        <f t="shared" si="3"/>
        <v>115</v>
      </c>
      <c r="U5">
        <v>2021</v>
      </c>
      <c r="V5" t="s">
        <v>78</v>
      </c>
      <c r="W5">
        <v>1</v>
      </c>
      <c r="X5">
        <v>4</v>
      </c>
    </row>
    <row r="6" spans="1:24" x14ac:dyDescent="0.2">
      <c r="A6" s="13" t="s">
        <v>40</v>
      </c>
      <c r="B6">
        <v>154.96</v>
      </c>
      <c r="C6">
        <v>124.02</v>
      </c>
      <c r="D6">
        <v>113.92</v>
      </c>
      <c r="E6">
        <v>105.26</v>
      </c>
      <c r="F6">
        <v>117.08</v>
      </c>
      <c r="G6">
        <v>136.28</v>
      </c>
      <c r="H6">
        <v>114.14</v>
      </c>
      <c r="I6">
        <v>111.48</v>
      </c>
      <c r="J6">
        <v>88.5</v>
      </c>
      <c r="K6">
        <v>111.94</v>
      </c>
      <c r="L6">
        <v>127.28</v>
      </c>
      <c r="M6">
        <v>124.98</v>
      </c>
      <c r="N6">
        <v>118.04</v>
      </c>
      <c r="O6">
        <v>86.3</v>
      </c>
      <c r="P6">
        <v>88.54</v>
      </c>
      <c r="Q6">
        <f>SUM(B6:P6)</f>
        <v>1722.7199999999998</v>
      </c>
      <c r="R6" s="37">
        <f t="shared" si="1"/>
        <v>114.84799999999998</v>
      </c>
      <c r="S6" s="43">
        <f t="shared" si="2"/>
        <v>18.398796233915558</v>
      </c>
      <c r="T6">
        <f t="shared" si="3"/>
        <v>114.14</v>
      </c>
      <c r="U6">
        <v>2021</v>
      </c>
      <c r="V6" t="s">
        <v>73</v>
      </c>
      <c r="W6">
        <v>0</v>
      </c>
      <c r="X6">
        <v>5</v>
      </c>
    </row>
    <row r="7" spans="1:24" x14ac:dyDescent="0.2">
      <c r="A7" s="13" t="s">
        <v>91</v>
      </c>
      <c r="B7">
        <v>139.66</v>
      </c>
      <c r="C7">
        <v>104.94</v>
      </c>
      <c r="D7">
        <v>87.78</v>
      </c>
      <c r="E7">
        <v>106.04</v>
      </c>
      <c r="F7">
        <v>125.28</v>
      </c>
      <c r="G7">
        <v>105.08</v>
      </c>
      <c r="H7">
        <v>62.48</v>
      </c>
      <c r="I7">
        <v>94.9</v>
      </c>
      <c r="J7">
        <v>123.24</v>
      </c>
      <c r="K7">
        <v>113.52</v>
      </c>
      <c r="L7">
        <v>134.18</v>
      </c>
      <c r="M7">
        <v>119.6</v>
      </c>
      <c r="N7">
        <v>86.92</v>
      </c>
      <c r="O7">
        <v>125.38</v>
      </c>
      <c r="P7">
        <v>80.959999999999994</v>
      </c>
      <c r="Q7">
        <f t="shared" ref="Q7:Q13" si="4">SUM(B7:P7)</f>
        <v>1609.96</v>
      </c>
      <c r="R7" s="37">
        <f t="shared" si="1"/>
        <v>107.33066666666667</v>
      </c>
      <c r="S7" s="43">
        <f t="shared" si="2"/>
        <v>21.594918538088173</v>
      </c>
      <c r="T7">
        <f t="shared" si="3"/>
        <v>106.04</v>
      </c>
      <c r="U7">
        <v>2021</v>
      </c>
      <c r="V7" t="s">
        <v>81</v>
      </c>
      <c r="W7">
        <v>0</v>
      </c>
      <c r="X7">
        <v>6</v>
      </c>
    </row>
    <row r="8" spans="1:24" x14ac:dyDescent="0.2">
      <c r="A8" s="13" t="s">
        <v>120</v>
      </c>
      <c r="B8">
        <v>118.82</v>
      </c>
      <c r="C8">
        <v>51.38</v>
      </c>
      <c r="D8">
        <v>119.32</v>
      </c>
      <c r="E8">
        <v>105.62</v>
      </c>
      <c r="F8">
        <v>145.08000000000001</v>
      </c>
      <c r="G8">
        <v>112</v>
      </c>
      <c r="H8">
        <v>109.08</v>
      </c>
      <c r="I8">
        <v>94.48</v>
      </c>
      <c r="J8">
        <v>148.38</v>
      </c>
      <c r="K8">
        <v>142.63999999999999</v>
      </c>
      <c r="L8">
        <v>123.54</v>
      </c>
      <c r="M8">
        <v>110.2</v>
      </c>
      <c r="N8">
        <v>170.52</v>
      </c>
      <c r="O8">
        <v>125.24</v>
      </c>
      <c r="P8">
        <v>131.28</v>
      </c>
      <c r="Q8">
        <f t="shared" si="4"/>
        <v>1807.5800000000002</v>
      </c>
      <c r="R8" s="37">
        <f t="shared" si="1"/>
        <v>120.50533333333334</v>
      </c>
      <c r="S8" s="43">
        <f t="shared" si="2"/>
        <v>27.399906638700802</v>
      </c>
      <c r="T8">
        <f t="shared" si="3"/>
        <v>119.32</v>
      </c>
      <c r="U8">
        <v>2021</v>
      </c>
      <c r="V8" t="s">
        <v>80</v>
      </c>
      <c r="W8">
        <v>0</v>
      </c>
      <c r="X8">
        <v>7</v>
      </c>
    </row>
    <row r="9" spans="1:24" x14ac:dyDescent="0.2">
      <c r="A9" s="13" t="s">
        <v>4</v>
      </c>
      <c r="B9">
        <v>73.099999999999994</v>
      </c>
      <c r="C9">
        <v>99.26</v>
      </c>
      <c r="D9">
        <v>117.82</v>
      </c>
      <c r="E9">
        <v>143.22</v>
      </c>
      <c r="F9">
        <v>127.5</v>
      </c>
      <c r="G9">
        <v>115.82</v>
      </c>
      <c r="H9">
        <v>129.54</v>
      </c>
      <c r="I9">
        <v>135.16</v>
      </c>
      <c r="J9">
        <v>97.86</v>
      </c>
      <c r="K9">
        <v>98.84</v>
      </c>
      <c r="L9">
        <v>100.46</v>
      </c>
      <c r="M9">
        <v>147.80000000000001</v>
      </c>
      <c r="N9">
        <v>84.5</v>
      </c>
      <c r="O9">
        <v>96.22</v>
      </c>
      <c r="P9">
        <v>96.3</v>
      </c>
      <c r="Q9">
        <f t="shared" si="4"/>
        <v>1663.3999999999999</v>
      </c>
      <c r="R9" s="37">
        <f t="shared" si="1"/>
        <v>110.89333333333333</v>
      </c>
      <c r="S9" s="43">
        <f t="shared" si="2"/>
        <v>22.04584919359354</v>
      </c>
      <c r="T9">
        <f t="shared" si="3"/>
        <v>100.46</v>
      </c>
      <c r="U9">
        <v>2021</v>
      </c>
      <c r="V9" t="s">
        <v>74</v>
      </c>
      <c r="W9">
        <v>0</v>
      </c>
      <c r="X9">
        <v>8</v>
      </c>
    </row>
    <row r="10" spans="1:24" x14ac:dyDescent="0.2">
      <c r="A10" s="13" t="s">
        <v>50</v>
      </c>
      <c r="B10">
        <v>133.18</v>
      </c>
      <c r="C10">
        <v>100.12</v>
      </c>
      <c r="D10">
        <v>142.69999999999999</v>
      </c>
      <c r="E10">
        <v>114.82</v>
      </c>
      <c r="F10">
        <v>139.47999999999999</v>
      </c>
      <c r="G10">
        <v>146.38</v>
      </c>
      <c r="H10">
        <v>120.24</v>
      </c>
      <c r="I10">
        <v>113.9</v>
      </c>
      <c r="J10">
        <v>102.44</v>
      </c>
      <c r="K10">
        <v>110.54</v>
      </c>
      <c r="L10">
        <v>96.3</v>
      </c>
      <c r="M10">
        <v>84.78</v>
      </c>
      <c r="N10">
        <v>78.16</v>
      </c>
      <c r="O10">
        <v>137.91999999999999</v>
      </c>
      <c r="P10">
        <v>84.4</v>
      </c>
      <c r="Q10">
        <f t="shared" si="4"/>
        <v>1705.3600000000001</v>
      </c>
      <c r="R10" s="37">
        <f t="shared" si="1"/>
        <v>113.69066666666667</v>
      </c>
      <c r="S10" s="43">
        <f t="shared" si="2"/>
        <v>22.623678956434293</v>
      </c>
      <c r="T10">
        <f t="shared" si="3"/>
        <v>113.9</v>
      </c>
      <c r="U10">
        <v>2021</v>
      </c>
      <c r="V10" t="s">
        <v>135</v>
      </c>
      <c r="W10">
        <v>0</v>
      </c>
      <c r="X10">
        <v>9</v>
      </c>
    </row>
    <row r="11" spans="1:24" x14ac:dyDescent="0.2">
      <c r="A11" s="13" t="s">
        <v>0</v>
      </c>
      <c r="B11">
        <v>91.62</v>
      </c>
      <c r="C11">
        <v>142.18</v>
      </c>
      <c r="D11">
        <v>124.98</v>
      </c>
      <c r="E11">
        <v>127.92</v>
      </c>
      <c r="F11">
        <v>126.78</v>
      </c>
      <c r="G11">
        <v>127.54</v>
      </c>
      <c r="H11">
        <v>99</v>
      </c>
      <c r="I11">
        <v>83.5</v>
      </c>
      <c r="J11">
        <v>89.42</v>
      </c>
      <c r="K11">
        <v>100.52</v>
      </c>
      <c r="L11">
        <v>105.02</v>
      </c>
      <c r="M11">
        <v>84.78</v>
      </c>
      <c r="N11">
        <v>128.06</v>
      </c>
      <c r="O11">
        <v>106.1</v>
      </c>
      <c r="P11">
        <v>82.36</v>
      </c>
      <c r="Q11">
        <f t="shared" si="4"/>
        <v>1619.7799999999997</v>
      </c>
      <c r="R11" s="37">
        <f t="shared" si="1"/>
        <v>107.98533333333332</v>
      </c>
      <c r="S11" s="43">
        <f t="shared" si="2"/>
        <v>19.910674045656659</v>
      </c>
      <c r="T11">
        <f t="shared" si="3"/>
        <v>105.02</v>
      </c>
      <c r="U11">
        <v>2021</v>
      </c>
      <c r="V11" t="s">
        <v>79</v>
      </c>
      <c r="W11">
        <v>0</v>
      </c>
      <c r="X11">
        <v>10</v>
      </c>
    </row>
    <row r="12" spans="1:24" x14ac:dyDescent="0.2">
      <c r="A12" s="13" t="s">
        <v>119</v>
      </c>
      <c r="B12">
        <v>92.66</v>
      </c>
      <c r="C12">
        <v>113.4</v>
      </c>
      <c r="D12">
        <v>90.64</v>
      </c>
      <c r="E12">
        <v>87.88</v>
      </c>
      <c r="F12">
        <v>111.12</v>
      </c>
      <c r="G12">
        <v>100.1</v>
      </c>
      <c r="H12">
        <v>105.14</v>
      </c>
      <c r="I12">
        <v>88.32</v>
      </c>
      <c r="J12">
        <v>105.1</v>
      </c>
      <c r="K12">
        <v>124.12</v>
      </c>
      <c r="L12">
        <v>101.48</v>
      </c>
      <c r="M12">
        <v>57.06</v>
      </c>
      <c r="N12">
        <v>102.22</v>
      </c>
      <c r="O12">
        <v>70.680000000000007</v>
      </c>
      <c r="P12">
        <v>130.24</v>
      </c>
      <c r="Q12">
        <f t="shared" si="4"/>
        <v>1480.16</v>
      </c>
      <c r="R12" s="37">
        <f t="shared" si="1"/>
        <v>98.677333333333337</v>
      </c>
      <c r="S12" s="43">
        <f t="shared" si="2"/>
        <v>18.824511174327444</v>
      </c>
      <c r="T12">
        <f t="shared" si="3"/>
        <v>101.48</v>
      </c>
      <c r="U12">
        <v>2021</v>
      </c>
      <c r="V12" t="s">
        <v>77</v>
      </c>
      <c r="W12">
        <v>0</v>
      </c>
      <c r="X12">
        <v>11</v>
      </c>
    </row>
    <row r="13" spans="1:24" x14ac:dyDescent="0.2">
      <c r="A13" s="13" t="s">
        <v>1</v>
      </c>
      <c r="B13">
        <v>103.22</v>
      </c>
      <c r="C13">
        <v>99.98</v>
      </c>
      <c r="D13">
        <v>92.94</v>
      </c>
      <c r="E13">
        <v>99.94</v>
      </c>
      <c r="F13">
        <v>58.28</v>
      </c>
      <c r="G13">
        <v>85.98</v>
      </c>
      <c r="H13">
        <v>93.28</v>
      </c>
      <c r="I13">
        <v>94.06</v>
      </c>
      <c r="J13">
        <v>77.94</v>
      </c>
      <c r="K13">
        <v>86.44</v>
      </c>
      <c r="L13">
        <v>83.8</v>
      </c>
      <c r="M13">
        <v>105.52</v>
      </c>
      <c r="N13">
        <v>88.76</v>
      </c>
      <c r="O13">
        <v>121.92</v>
      </c>
      <c r="P13">
        <v>89.84</v>
      </c>
      <c r="Q13">
        <f t="shared" si="4"/>
        <v>1381.9</v>
      </c>
      <c r="R13" s="37">
        <f t="shared" si="1"/>
        <v>92.126666666666679</v>
      </c>
      <c r="S13" s="43">
        <f t="shared" si="2"/>
        <v>14.196109460324811</v>
      </c>
      <c r="T13">
        <f t="shared" si="3"/>
        <v>92.94</v>
      </c>
      <c r="U13">
        <v>2021</v>
      </c>
      <c r="V13" t="s">
        <v>72</v>
      </c>
      <c r="W13">
        <v>0</v>
      </c>
      <c r="X13">
        <v>12</v>
      </c>
    </row>
    <row r="14" spans="1:24" x14ac:dyDescent="0.2">
      <c r="A14" s="55" t="s">
        <v>26</v>
      </c>
      <c r="B14" s="54">
        <f>SUM(B2:B13)/12</f>
        <v>116.80166666666666</v>
      </c>
      <c r="C14" s="54">
        <f t="shared" ref="C14:Q14" si="5">SUM(C2:C13)/12</f>
        <v>113.87666666666668</v>
      </c>
      <c r="D14" s="54">
        <f t="shared" si="5"/>
        <v>115.37</v>
      </c>
      <c r="E14" s="54">
        <f t="shared" si="5"/>
        <v>118.10166666666669</v>
      </c>
      <c r="F14" s="54">
        <f t="shared" si="5"/>
        <v>128.49500000000003</v>
      </c>
      <c r="G14" s="54">
        <f t="shared" si="5"/>
        <v>119.54833333333333</v>
      </c>
      <c r="H14" s="54">
        <f t="shared" si="5"/>
        <v>112.17166666666667</v>
      </c>
      <c r="I14" s="54">
        <f t="shared" si="5"/>
        <v>103.49499999999999</v>
      </c>
      <c r="J14" s="54">
        <f t="shared" si="5"/>
        <v>100.28666666666668</v>
      </c>
      <c r="K14" s="54">
        <f t="shared" si="5"/>
        <v>106.08333333333333</v>
      </c>
      <c r="L14" s="54">
        <f t="shared" si="5"/>
        <v>111.78333333333332</v>
      </c>
      <c r="M14" s="54">
        <f t="shared" si="5"/>
        <v>109.78333333333332</v>
      </c>
      <c r="N14" s="54">
        <f t="shared" si="5"/>
        <v>115.88999999999999</v>
      </c>
      <c r="O14" s="54">
        <f t="shared" si="5"/>
        <v>120.04166666666667</v>
      </c>
      <c r="P14" s="54">
        <f t="shared" si="5"/>
        <v>100.47666666666667</v>
      </c>
      <c r="Q14" s="54">
        <f t="shared" si="5"/>
        <v>1692.2049999999999</v>
      </c>
      <c r="R14" s="54">
        <f t="shared" ref="R14" si="6">SUM(R2:R13)/12</f>
        <v>112.81366666666668</v>
      </c>
      <c r="S14" s="54">
        <f t="shared" ref="S14" si="7">SUM(S2:S13)/12</f>
        <v>22.74488458439842</v>
      </c>
      <c r="T14" s="54">
        <f t="shared" ref="T14" si="8">SUM(T2:T13)/12</f>
        <v>112.31000000000002</v>
      </c>
      <c r="U14">
        <v>2021</v>
      </c>
    </row>
  </sheetData>
  <conditionalFormatting sqref="B2:P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opLeftCell="C1" zoomScale="80" zoomScaleNormal="80" zoomScalePageLayoutView="80" workbookViewId="0">
      <selection activeCell="U14" sqref="U14"/>
    </sheetView>
  </sheetViews>
  <sheetFormatPr baseColWidth="10" defaultRowHeight="16" x14ac:dyDescent="0.2"/>
  <cols>
    <col min="1" max="1" width="22.33203125" customWidth="1"/>
    <col min="2" max="2" width="11.1640625" customWidth="1"/>
    <col min="16" max="16" width="10.83203125" customWidth="1"/>
    <col min="17" max="17" width="11.5" bestFit="1" customWidth="1"/>
  </cols>
  <sheetData>
    <row r="1" spans="1:23" x14ac:dyDescent="0.2">
      <c r="A1" s="49" t="s">
        <v>30</v>
      </c>
      <c r="B1" s="50" t="s">
        <v>12</v>
      </c>
      <c r="C1" s="50" t="s">
        <v>13</v>
      </c>
      <c r="D1" s="50" t="s">
        <v>14</v>
      </c>
      <c r="E1" s="50" t="s">
        <v>15</v>
      </c>
      <c r="F1" s="50" t="s">
        <v>16</v>
      </c>
      <c r="G1" s="50" t="s">
        <v>17</v>
      </c>
      <c r="H1" s="50" t="s">
        <v>18</v>
      </c>
      <c r="I1" s="50" t="s">
        <v>19</v>
      </c>
      <c r="J1" s="50" t="s">
        <v>20</v>
      </c>
      <c r="K1" s="50" t="s">
        <v>21</v>
      </c>
      <c r="L1" s="50" t="s">
        <v>22</v>
      </c>
      <c r="M1" s="50" t="s">
        <v>23</v>
      </c>
      <c r="N1" s="50" t="s">
        <v>24</v>
      </c>
      <c r="O1" s="51" t="s">
        <v>25</v>
      </c>
      <c r="P1" s="47" t="s">
        <v>26</v>
      </c>
      <c r="Q1" s="46" t="s">
        <v>27</v>
      </c>
      <c r="R1" s="2" t="s">
        <v>28</v>
      </c>
      <c r="S1" s="7" t="s">
        <v>29</v>
      </c>
      <c r="T1" s="28" t="s">
        <v>33</v>
      </c>
      <c r="U1" s="28" t="s">
        <v>68</v>
      </c>
      <c r="V1" s="28" t="s">
        <v>88</v>
      </c>
      <c r="W1" s="28"/>
    </row>
    <row r="2" spans="1:23" x14ac:dyDescent="0.2">
      <c r="A2" s="13" t="s">
        <v>92</v>
      </c>
      <c r="B2" s="3">
        <v>101.96</v>
      </c>
      <c r="C2" s="3">
        <v>154.04</v>
      </c>
      <c r="D2" s="3">
        <v>135.63999999999999</v>
      </c>
      <c r="E2" s="3">
        <v>110</v>
      </c>
      <c r="F2" s="3">
        <v>102.66</v>
      </c>
      <c r="G2" s="3">
        <v>93.26</v>
      </c>
      <c r="H2" s="3">
        <v>128.18</v>
      </c>
      <c r="I2" s="3">
        <v>109.32</v>
      </c>
      <c r="J2" s="3">
        <v>106.54</v>
      </c>
      <c r="K2" s="3">
        <v>106.48</v>
      </c>
      <c r="L2" s="3">
        <v>122.04</v>
      </c>
      <c r="M2" s="3">
        <v>153.34</v>
      </c>
      <c r="N2" s="3">
        <v>87.56</v>
      </c>
      <c r="O2" s="14">
        <v>102.32</v>
      </c>
      <c r="P2" s="13">
        <f>SUM(B2:O2)</f>
        <v>1613.3399999999997</v>
      </c>
      <c r="Q2" s="4">
        <f t="shared" ref="Q2:Q13" si="0">AVERAGE(B2:O2)</f>
        <v>115.2385714285714</v>
      </c>
      <c r="R2" s="37">
        <f>_xlfn.STDEV.S(B2:O2)</f>
        <v>20.667084888832342</v>
      </c>
      <c r="S2">
        <f>MEDIAN(B2:O2)</f>
        <v>107.93</v>
      </c>
      <c r="T2">
        <v>2020</v>
      </c>
      <c r="U2" t="s">
        <v>78</v>
      </c>
      <c r="V2">
        <v>1</v>
      </c>
    </row>
    <row r="3" spans="1:23" x14ac:dyDescent="0.2">
      <c r="A3" s="13" t="s">
        <v>40</v>
      </c>
      <c r="B3" s="3">
        <v>90.38</v>
      </c>
      <c r="C3" s="3">
        <v>155.1</v>
      </c>
      <c r="D3" s="3">
        <v>128.54</v>
      </c>
      <c r="E3" s="3">
        <v>94.82</v>
      </c>
      <c r="F3" s="3">
        <v>112.32</v>
      </c>
      <c r="G3" s="3">
        <v>80.28</v>
      </c>
      <c r="H3" s="3">
        <v>106.72</v>
      </c>
      <c r="I3" s="3">
        <v>72.86</v>
      </c>
      <c r="J3" s="3">
        <v>110.6</v>
      </c>
      <c r="K3" s="3">
        <v>112.46</v>
      </c>
      <c r="L3" s="3">
        <v>96.7</v>
      </c>
      <c r="M3" s="3">
        <v>89.78</v>
      </c>
      <c r="N3" s="3">
        <v>100.5</v>
      </c>
      <c r="O3" s="14">
        <v>102.92</v>
      </c>
      <c r="P3" s="13">
        <f t="shared" ref="P3:P13" si="1">SUM(B3:O3)</f>
        <v>1453.98</v>
      </c>
      <c r="Q3" s="4">
        <f t="shared" si="0"/>
        <v>103.85571428571428</v>
      </c>
      <c r="R3" s="37">
        <f t="shared" ref="R3:R13" si="2">_xlfn.STDEV.S(B3:O3)</f>
        <v>20.523742616516408</v>
      </c>
      <c r="S3">
        <f t="shared" ref="S3:S13" si="3">MEDIAN(B3:O3)</f>
        <v>101.71000000000001</v>
      </c>
      <c r="T3">
        <v>2020</v>
      </c>
      <c r="U3" t="s">
        <v>73</v>
      </c>
      <c r="V3">
        <v>0</v>
      </c>
    </row>
    <row r="4" spans="1:23" x14ac:dyDescent="0.2">
      <c r="A4" s="13" t="s">
        <v>2</v>
      </c>
      <c r="B4" s="3">
        <v>134.54</v>
      </c>
      <c r="C4" s="3">
        <v>121.6</v>
      </c>
      <c r="D4" s="3">
        <v>114.18</v>
      </c>
      <c r="E4" s="3">
        <v>121.88</v>
      </c>
      <c r="F4" s="3">
        <v>107.74</v>
      </c>
      <c r="G4" s="3">
        <v>103.92</v>
      </c>
      <c r="H4" s="3">
        <v>86.7</v>
      </c>
      <c r="I4" s="3">
        <v>65.959999999999994</v>
      </c>
      <c r="J4" s="3">
        <v>123.54</v>
      </c>
      <c r="K4" s="3">
        <v>67.239999999999995</v>
      </c>
      <c r="L4" s="3">
        <v>89.32</v>
      </c>
      <c r="M4" s="3">
        <v>114.2</v>
      </c>
      <c r="N4" s="3">
        <v>96.58</v>
      </c>
      <c r="O4" s="14">
        <v>95.76</v>
      </c>
      <c r="P4" s="13">
        <f t="shared" si="1"/>
        <v>1443.1599999999999</v>
      </c>
      <c r="Q4" s="4">
        <f t="shared" si="0"/>
        <v>103.08285714285714</v>
      </c>
      <c r="R4" s="37">
        <f t="shared" si="2"/>
        <v>20.736317983588251</v>
      </c>
      <c r="S4">
        <f t="shared" si="3"/>
        <v>105.83</v>
      </c>
      <c r="T4">
        <v>2020</v>
      </c>
      <c r="U4" t="s">
        <v>80</v>
      </c>
      <c r="V4">
        <v>0</v>
      </c>
    </row>
    <row r="5" spans="1:23" x14ac:dyDescent="0.2">
      <c r="A5" s="13" t="s">
        <v>93</v>
      </c>
      <c r="B5" s="3">
        <v>85.3</v>
      </c>
      <c r="C5" s="3">
        <v>72.260000000000005</v>
      </c>
      <c r="D5" s="3">
        <v>68.48</v>
      </c>
      <c r="E5" s="3">
        <v>135.62</v>
      </c>
      <c r="F5" s="3">
        <v>63.2</v>
      </c>
      <c r="G5" s="3">
        <v>104.64</v>
      </c>
      <c r="H5" s="3">
        <v>90.36</v>
      </c>
      <c r="I5" s="3">
        <v>79.72</v>
      </c>
      <c r="J5" s="3">
        <v>72.48</v>
      </c>
      <c r="K5" s="3">
        <v>49.72</v>
      </c>
      <c r="L5" s="3">
        <v>72.42</v>
      </c>
      <c r="M5" s="3">
        <v>98.4</v>
      </c>
      <c r="N5" s="3">
        <v>97.14</v>
      </c>
      <c r="O5" s="14">
        <v>68.28</v>
      </c>
      <c r="P5" s="13">
        <f t="shared" si="1"/>
        <v>1158.02</v>
      </c>
      <c r="Q5" s="4">
        <f t="shared" si="0"/>
        <v>82.715714285714284</v>
      </c>
      <c r="R5" s="37">
        <f t="shared" si="2"/>
        <v>21.498482491807422</v>
      </c>
      <c r="S5">
        <f t="shared" si="3"/>
        <v>76.099999999999994</v>
      </c>
      <c r="T5">
        <v>2020</v>
      </c>
      <c r="U5" t="s">
        <v>76</v>
      </c>
      <c r="V5">
        <v>0</v>
      </c>
    </row>
    <row r="6" spans="1:23" x14ac:dyDescent="0.2">
      <c r="A6" s="13" t="s">
        <v>94</v>
      </c>
      <c r="B6" s="3">
        <v>109</v>
      </c>
      <c r="C6" s="3">
        <v>97.62</v>
      </c>
      <c r="D6" s="3">
        <v>101.78</v>
      </c>
      <c r="E6" s="3">
        <v>113.9</v>
      </c>
      <c r="F6" s="3">
        <v>101.64</v>
      </c>
      <c r="G6" s="3">
        <v>117.84</v>
      </c>
      <c r="H6" s="3">
        <v>92.06</v>
      </c>
      <c r="I6" s="3">
        <v>70.459999999999994</v>
      </c>
      <c r="J6" s="3">
        <v>69.959999999999994</v>
      </c>
      <c r="K6" s="3">
        <v>120.34</v>
      </c>
      <c r="L6" s="3">
        <v>92.34</v>
      </c>
      <c r="M6" s="3">
        <v>85.7</v>
      </c>
      <c r="N6" s="3">
        <v>113.12</v>
      </c>
      <c r="O6" s="31">
        <v>91.54</v>
      </c>
      <c r="P6" s="13">
        <f t="shared" si="1"/>
        <v>1377.3000000000002</v>
      </c>
      <c r="Q6" s="4">
        <f t="shared" si="0"/>
        <v>98.378571428571448</v>
      </c>
      <c r="R6" s="37">
        <f t="shared" si="2"/>
        <v>15.994796200467963</v>
      </c>
      <c r="S6">
        <f t="shared" si="3"/>
        <v>99.63</v>
      </c>
      <c r="T6">
        <v>2020</v>
      </c>
      <c r="U6" t="s">
        <v>77</v>
      </c>
      <c r="V6">
        <v>0</v>
      </c>
    </row>
    <row r="7" spans="1:23" x14ac:dyDescent="0.2">
      <c r="A7" s="13" t="s">
        <v>1</v>
      </c>
      <c r="B7" s="3">
        <v>84.82</v>
      </c>
      <c r="C7" s="3">
        <v>83.04</v>
      </c>
      <c r="D7" s="3">
        <v>122.6</v>
      </c>
      <c r="E7" s="3">
        <v>55.82</v>
      </c>
      <c r="F7" s="3">
        <v>110</v>
      </c>
      <c r="G7" s="3">
        <v>112.12</v>
      </c>
      <c r="H7" s="3">
        <v>119.4</v>
      </c>
      <c r="I7" s="3">
        <v>71.34</v>
      </c>
      <c r="J7" s="3">
        <v>101.72</v>
      </c>
      <c r="K7" s="3">
        <v>109.26</v>
      </c>
      <c r="L7" s="3">
        <v>81.96</v>
      </c>
      <c r="M7" s="3">
        <v>103.4</v>
      </c>
      <c r="N7" s="3">
        <v>57.02</v>
      </c>
      <c r="O7" s="31">
        <v>121.56</v>
      </c>
      <c r="P7" s="13">
        <f t="shared" si="1"/>
        <v>1334.0600000000002</v>
      </c>
      <c r="Q7" s="4">
        <f t="shared" si="0"/>
        <v>95.29</v>
      </c>
      <c r="R7" s="37">
        <f t="shared" si="2"/>
        <v>22.959162072621929</v>
      </c>
      <c r="S7">
        <f t="shared" si="3"/>
        <v>102.56</v>
      </c>
      <c r="T7">
        <v>2020</v>
      </c>
      <c r="U7" t="s">
        <v>72</v>
      </c>
      <c r="V7">
        <v>1</v>
      </c>
    </row>
    <row r="8" spans="1:23" x14ac:dyDescent="0.2">
      <c r="A8" s="13" t="s">
        <v>0</v>
      </c>
      <c r="B8" s="3">
        <v>99.26</v>
      </c>
      <c r="C8" s="3">
        <v>112.7</v>
      </c>
      <c r="D8" s="3">
        <v>148.32</v>
      </c>
      <c r="E8" s="3">
        <v>121.98</v>
      </c>
      <c r="F8" s="3">
        <v>117.42</v>
      </c>
      <c r="G8" s="3">
        <v>78.7</v>
      </c>
      <c r="H8" s="3">
        <v>106.72</v>
      </c>
      <c r="I8" s="3">
        <v>134.34</v>
      </c>
      <c r="J8" s="3">
        <v>148.1</v>
      </c>
      <c r="K8" s="3">
        <v>88.1</v>
      </c>
      <c r="L8" s="3">
        <v>111.44</v>
      </c>
      <c r="M8" s="3">
        <v>127.34</v>
      </c>
      <c r="N8" s="3">
        <v>104.5</v>
      </c>
      <c r="O8" s="31">
        <v>87.1</v>
      </c>
      <c r="P8" s="13">
        <f t="shared" si="1"/>
        <v>1586.0199999999998</v>
      </c>
      <c r="Q8" s="4">
        <f t="shared" si="0"/>
        <v>113.28714285714284</v>
      </c>
      <c r="R8" s="37">
        <f t="shared" si="2"/>
        <v>21.501119265525066</v>
      </c>
      <c r="S8">
        <f t="shared" si="3"/>
        <v>112.07</v>
      </c>
      <c r="T8">
        <v>2020</v>
      </c>
      <c r="U8" t="s">
        <v>79</v>
      </c>
      <c r="V8">
        <v>0</v>
      </c>
    </row>
    <row r="9" spans="1:23" x14ac:dyDescent="0.2">
      <c r="A9" s="13" t="s">
        <v>6</v>
      </c>
      <c r="B9" s="3">
        <v>119.1</v>
      </c>
      <c r="C9" s="3">
        <v>105.58</v>
      </c>
      <c r="D9" s="3">
        <v>108.72</v>
      </c>
      <c r="E9" s="3">
        <v>102.5</v>
      </c>
      <c r="F9" s="3">
        <v>93.72</v>
      </c>
      <c r="G9" s="3">
        <v>78.62</v>
      </c>
      <c r="H9" s="3">
        <v>89.78</v>
      </c>
      <c r="I9" s="3">
        <v>80</v>
      </c>
      <c r="J9" s="3">
        <v>70.58</v>
      </c>
      <c r="K9" s="3">
        <v>96.84</v>
      </c>
      <c r="L9" s="3">
        <v>55.1</v>
      </c>
      <c r="M9" s="3">
        <v>28.7</v>
      </c>
      <c r="N9" s="3">
        <v>104.34</v>
      </c>
      <c r="O9" s="31">
        <v>125.7</v>
      </c>
      <c r="P9" s="13">
        <f t="shared" si="1"/>
        <v>1259.28</v>
      </c>
      <c r="Q9" s="4">
        <f t="shared" si="0"/>
        <v>89.948571428571427</v>
      </c>
      <c r="R9" s="37">
        <f t="shared" si="2"/>
        <v>25.898227696160951</v>
      </c>
      <c r="S9">
        <f t="shared" si="3"/>
        <v>95.28</v>
      </c>
      <c r="T9">
        <v>2020</v>
      </c>
      <c r="U9" t="s">
        <v>83</v>
      </c>
      <c r="V9">
        <v>0</v>
      </c>
    </row>
    <row r="10" spans="1:23" x14ac:dyDescent="0.2">
      <c r="A10" s="13" t="s">
        <v>91</v>
      </c>
      <c r="B10" s="3">
        <v>139.91999999999999</v>
      </c>
      <c r="C10" s="3">
        <v>120</v>
      </c>
      <c r="D10" s="3">
        <v>72.06</v>
      </c>
      <c r="E10" s="3">
        <v>120.08</v>
      </c>
      <c r="F10" s="3">
        <v>108.36</v>
      </c>
      <c r="G10" s="3">
        <v>113.8</v>
      </c>
      <c r="H10" s="3">
        <v>122.96</v>
      </c>
      <c r="I10" s="3">
        <v>119.8</v>
      </c>
      <c r="J10" s="3">
        <v>93.14</v>
      </c>
      <c r="K10" s="3">
        <v>104.62</v>
      </c>
      <c r="L10" s="3">
        <v>142.06</v>
      </c>
      <c r="M10" s="3">
        <v>132.62</v>
      </c>
      <c r="N10" s="3">
        <v>90.54</v>
      </c>
      <c r="O10" s="31">
        <v>109.54</v>
      </c>
      <c r="P10" s="13">
        <f t="shared" si="1"/>
        <v>1589.4999999999995</v>
      </c>
      <c r="Q10" s="4">
        <f t="shared" si="0"/>
        <v>113.53571428571425</v>
      </c>
      <c r="R10" s="37">
        <f t="shared" si="2"/>
        <v>19.362900575103044</v>
      </c>
      <c r="S10">
        <f t="shared" si="3"/>
        <v>116.8</v>
      </c>
      <c r="T10">
        <v>2020</v>
      </c>
      <c r="U10" t="s">
        <v>81</v>
      </c>
      <c r="V10">
        <v>1</v>
      </c>
    </row>
    <row r="11" spans="1:23" x14ac:dyDescent="0.2">
      <c r="A11" s="13" t="s">
        <v>95</v>
      </c>
      <c r="B11" s="3">
        <v>119.14</v>
      </c>
      <c r="C11" s="3">
        <v>91.88</v>
      </c>
      <c r="D11" s="3">
        <v>124.2</v>
      </c>
      <c r="E11" s="3">
        <v>97.34</v>
      </c>
      <c r="F11" s="3">
        <v>83.5</v>
      </c>
      <c r="G11" s="3">
        <v>120.3</v>
      </c>
      <c r="H11" s="3">
        <v>88.4</v>
      </c>
      <c r="I11" s="3">
        <v>97.74</v>
      </c>
      <c r="J11" s="3">
        <v>85.18</v>
      </c>
      <c r="K11" s="3">
        <v>99.04</v>
      </c>
      <c r="L11" s="3">
        <v>117.72</v>
      </c>
      <c r="M11" s="3">
        <v>107.38</v>
      </c>
      <c r="N11" s="3">
        <v>94.72</v>
      </c>
      <c r="O11" s="31">
        <v>96.22</v>
      </c>
      <c r="P11" s="13">
        <f t="shared" si="1"/>
        <v>1422.7599999999998</v>
      </c>
      <c r="Q11" s="4">
        <f t="shared" si="0"/>
        <v>101.62571428571427</v>
      </c>
      <c r="R11" s="37">
        <f t="shared" si="2"/>
        <v>13.70900754657643</v>
      </c>
      <c r="S11">
        <f t="shared" si="3"/>
        <v>97.539999999999992</v>
      </c>
      <c r="T11">
        <v>2020</v>
      </c>
      <c r="U11" t="s">
        <v>69</v>
      </c>
      <c r="V11">
        <v>1</v>
      </c>
    </row>
    <row r="12" spans="1:23" x14ac:dyDescent="0.2">
      <c r="A12" s="13" t="s">
        <v>4</v>
      </c>
      <c r="B12" s="3">
        <v>84.36</v>
      </c>
      <c r="C12" s="3">
        <v>115.04</v>
      </c>
      <c r="D12" s="3">
        <v>61.5</v>
      </c>
      <c r="E12" s="3">
        <v>111.3</v>
      </c>
      <c r="F12" s="3">
        <v>118.16</v>
      </c>
      <c r="G12" s="3">
        <v>106.98</v>
      </c>
      <c r="H12" s="3">
        <v>112.62</v>
      </c>
      <c r="I12" s="3">
        <v>57.32</v>
      </c>
      <c r="J12" s="3">
        <v>81.8</v>
      </c>
      <c r="K12" s="3">
        <v>117.86</v>
      </c>
      <c r="L12" s="3">
        <v>73.94</v>
      </c>
      <c r="M12" s="3">
        <v>93.8</v>
      </c>
      <c r="N12" s="3">
        <v>131.68</v>
      </c>
      <c r="O12" s="31">
        <v>112.82</v>
      </c>
      <c r="P12" s="13">
        <f t="shared" si="1"/>
        <v>1379.18</v>
      </c>
      <c r="Q12" s="4">
        <f t="shared" si="0"/>
        <v>98.512857142857143</v>
      </c>
      <c r="R12" s="37">
        <f t="shared" si="2"/>
        <v>23.113265730901254</v>
      </c>
      <c r="S12">
        <f t="shared" si="3"/>
        <v>109.14</v>
      </c>
      <c r="T12">
        <v>2020</v>
      </c>
      <c r="U12" t="s">
        <v>74</v>
      </c>
      <c r="V12">
        <v>0</v>
      </c>
    </row>
    <row r="13" spans="1:23" x14ac:dyDescent="0.2">
      <c r="A13" s="15" t="s">
        <v>50</v>
      </c>
      <c r="B13" s="5">
        <v>108.88</v>
      </c>
      <c r="C13" s="5">
        <v>114.52</v>
      </c>
      <c r="D13" s="5">
        <v>160.30000000000001</v>
      </c>
      <c r="E13" s="5">
        <v>83.5</v>
      </c>
      <c r="F13" s="5">
        <v>101.18</v>
      </c>
      <c r="G13" s="5">
        <v>67.180000000000007</v>
      </c>
      <c r="H13" s="5">
        <v>119.52</v>
      </c>
      <c r="I13" s="5">
        <v>98.84</v>
      </c>
      <c r="J13" s="5">
        <v>63.1</v>
      </c>
      <c r="K13" s="5">
        <v>56.72</v>
      </c>
      <c r="L13" s="5">
        <v>102.78</v>
      </c>
      <c r="M13" s="5">
        <v>69.2</v>
      </c>
      <c r="N13" s="5">
        <v>93.02</v>
      </c>
      <c r="O13" s="32">
        <v>96.14</v>
      </c>
      <c r="P13" s="15">
        <f t="shared" si="1"/>
        <v>1334.88</v>
      </c>
      <c r="Q13" s="6">
        <f t="shared" si="0"/>
        <v>95.348571428571432</v>
      </c>
      <c r="R13" s="37">
        <f t="shared" si="2"/>
        <v>27.189932202688784</v>
      </c>
      <c r="S13">
        <f t="shared" si="3"/>
        <v>97.490000000000009</v>
      </c>
      <c r="T13">
        <v>2020</v>
      </c>
      <c r="U13" t="s">
        <v>135</v>
      </c>
      <c r="V13">
        <v>0</v>
      </c>
    </row>
    <row r="14" spans="1:23" x14ac:dyDescent="0.2">
      <c r="A14" s="11" t="s">
        <v>97</v>
      </c>
      <c r="B14" s="45">
        <f>AVERAGE(B2:B13)</f>
        <v>106.38833333333332</v>
      </c>
      <c r="C14" s="45">
        <f t="shared" ref="C14:O14" si="4">AVERAGE(C2:C13)</f>
        <v>111.94833333333334</v>
      </c>
      <c r="D14" s="45">
        <f t="shared" si="4"/>
        <v>112.19333333333333</v>
      </c>
      <c r="E14" s="45">
        <f t="shared" si="4"/>
        <v>105.72833333333334</v>
      </c>
      <c r="F14" s="45">
        <f t="shared" si="4"/>
        <v>101.65833333333335</v>
      </c>
      <c r="G14" s="45">
        <f t="shared" si="4"/>
        <v>98.13666666666667</v>
      </c>
      <c r="H14" s="45">
        <f t="shared" si="4"/>
        <v>105.28500000000001</v>
      </c>
      <c r="I14" s="45">
        <f t="shared" si="4"/>
        <v>88.141666666666666</v>
      </c>
      <c r="J14" s="45">
        <f t="shared" si="4"/>
        <v>93.894999999999996</v>
      </c>
      <c r="K14" s="45">
        <f t="shared" si="4"/>
        <v>94.056666666666672</v>
      </c>
      <c r="L14" s="45">
        <f t="shared" si="4"/>
        <v>96.485000000000014</v>
      </c>
      <c r="M14" s="45">
        <f t="shared" si="4"/>
        <v>100.32166666666667</v>
      </c>
      <c r="N14" s="45">
        <f t="shared" si="4"/>
        <v>97.56</v>
      </c>
      <c r="O14" s="45">
        <f t="shared" si="4"/>
        <v>100.825</v>
      </c>
      <c r="Q14" s="43">
        <f>AVERAGE(Q2:Q13)</f>
        <v>100.90166666666666</v>
      </c>
    </row>
  </sheetData>
  <conditionalFormatting sqref="B2:O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topLeftCell="D1" zoomScale="80" zoomScaleNormal="80" zoomScalePageLayoutView="80" workbookViewId="0">
      <selection activeCell="U14" sqref="U14"/>
    </sheetView>
  </sheetViews>
  <sheetFormatPr baseColWidth="10" defaultRowHeight="16" x14ac:dyDescent="0.2"/>
  <cols>
    <col min="1" max="1" width="23.1640625" customWidth="1"/>
    <col min="17" max="17" width="11.5" bestFit="1" customWidth="1"/>
  </cols>
  <sheetData>
    <row r="1" spans="1:22" x14ac:dyDescent="0.2">
      <c r="A1" s="38" t="s">
        <v>30</v>
      </c>
      <c r="B1" s="39" t="s">
        <v>12</v>
      </c>
      <c r="C1" s="39" t="s">
        <v>13</v>
      </c>
      <c r="D1" s="39" t="s">
        <v>14</v>
      </c>
      <c r="E1" s="39" t="s">
        <v>15</v>
      </c>
      <c r="F1" s="39" t="s">
        <v>16</v>
      </c>
      <c r="G1" s="39" t="s">
        <v>17</v>
      </c>
      <c r="H1" s="39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2" t="s">
        <v>25</v>
      </c>
      <c r="P1" s="17" t="s">
        <v>26</v>
      </c>
      <c r="Q1" s="2" t="s">
        <v>27</v>
      </c>
      <c r="R1" s="2" t="s">
        <v>28</v>
      </c>
      <c r="S1" s="7" t="s">
        <v>29</v>
      </c>
      <c r="T1" s="28" t="s">
        <v>33</v>
      </c>
      <c r="U1" s="28" t="s">
        <v>68</v>
      </c>
      <c r="V1" s="28" t="s">
        <v>88</v>
      </c>
    </row>
    <row r="2" spans="1:22" x14ac:dyDescent="0.2">
      <c r="A2" t="s">
        <v>2</v>
      </c>
      <c r="B2">
        <v>120.7</v>
      </c>
      <c r="C2">
        <v>118.22</v>
      </c>
      <c r="D2">
        <v>102.42</v>
      </c>
      <c r="E2">
        <v>134.9</v>
      </c>
      <c r="F2">
        <v>74.040000000000006</v>
      </c>
      <c r="G2">
        <v>83</v>
      </c>
      <c r="H2">
        <v>88.16</v>
      </c>
      <c r="I2">
        <v>93.04</v>
      </c>
      <c r="J2">
        <v>110.06</v>
      </c>
      <c r="K2">
        <v>71.48</v>
      </c>
      <c r="L2">
        <v>91.62</v>
      </c>
      <c r="M2">
        <v>82.36</v>
      </c>
      <c r="N2">
        <v>116.26</v>
      </c>
      <c r="O2">
        <v>128.24</v>
      </c>
      <c r="P2">
        <f>SUM(B2:O2)</f>
        <v>1414.4999999999998</v>
      </c>
      <c r="Q2" s="37">
        <f>P2/14</f>
        <v>101.03571428571426</v>
      </c>
      <c r="R2">
        <f>_xlfn.STDEV.S(B2:O2)</f>
        <v>20.529020627202193</v>
      </c>
      <c r="T2">
        <v>2019</v>
      </c>
      <c r="U2" t="s">
        <v>80</v>
      </c>
      <c r="V2">
        <v>0</v>
      </c>
    </row>
    <row r="3" spans="1:22" x14ac:dyDescent="0.2">
      <c r="A3" t="s">
        <v>40</v>
      </c>
      <c r="B3">
        <v>66.459999999999994</v>
      </c>
      <c r="C3">
        <v>103.36</v>
      </c>
      <c r="D3">
        <v>107.64</v>
      </c>
      <c r="E3">
        <v>76.8</v>
      </c>
      <c r="F3">
        <v>134.52000000000001</v>
      </c>
      <c r="G3">
        <v>126.86</v>
      </c>
      <c r="H3">
        <v>109.26</v>
      </c>
      <c r="I3">
        <v>81.459999999999994</v>
      </c>
      <c r="J3">
        <v>86.8</v>
      </c>
      <c r="K3">
        <v>90.92</v>
      </c>
      <c r="L3">
        <v>56.74</v>
      </c>
      <c r="M3">
        <v>62.8</v>
      </c>
      <c r="N3">
        <v>120.24</v>
      </c>
      <c r="O3">
        <v>67.86</v>
      </c>
      <c r="P3">
        <f t="shared" ref="P3:P13" si="0">SUM(B3:O3)</f>
        <v>1291.7199999999998</v>
      </c>
      <c r="Q3" s="37">
        <f t="shared" ref="Q3:Q13" si="1">P3/14</f>
        <v>92.265714285714267</v>
      </c>
      <c r="R3">
        <f t="shared" ref="R3:R13" si="2">_xlfn.STDEV.S(B3:O3)</f>
        <v>25.103666209198611</v>
      </c>
      <c r="T3">
        <v>2019</v>
      </c>
      <c r="U3" t="s">
        <v>73</v>
      </c>
      <c r="V3">
        <v>0</v>
      </c>
    </row>
    <row r="4" spans="1:22" x14ac:dyDescent="0.2">
      <c r="A4" t="s">
        <v>93</v>
      </c>
      <c r="B4">
        <v>106.22</v>
      </c>
      <c r="C4">
        <v>124.02</v>
      </c>
      <c r="D4">
        <v>95.36</v>
      </c>
      <c r="E4">
        <v>109.1</v>
      </c>
      <c r="F4">
        <v>140.04</v>
      </c>
      <c r="G4">
        <v>98.32</v>
      </c>
      <c r="H4">
        <v>103.34</v>
      </c>
      <c r="I4">
        <v>91.18</v>
      </c>
      <c r="J4">
        <v>112.78</v>
      </c>
      <c r="K4">
        <v>90.54</v>
      </c>
      <c r="L4">
        <v>61.9</v>
      </c>
      <c r="M4">
        <v>84.58</v>
      </c>
      <c r="N4">
        <v>108.5</v>
      </c>
      <c r="O4">
        <v>90.72</v>
      </c>
      <c r="P4">
        <f t="shared" si="0"/>
        <v>1416.6</v>
      </c>
      <c r="Q4" s="37">
        <f t="shared" si="1"/>
        <v>101.18571428571428</v>
      </c>
      <c r="R4">
        <f t="shared" si="2"/>
        <v>18.59663398586952</v>
      </c>
      <c r="T4">
        <v>2019</v>
      </c>
      <c r="U4" t="s">
        <v>76</v>
      </c>
      <c r="V4">
        <v>0</v>
      </c>
    </row>
    <row r="5" spans="1:22" x14ac:dyDescent="0.2">
      <c r="A5" t="s">
        <v>6</v>
      </c>
      <c r="B5">
        <v>117.1</v>
      </c>
      <c r="C5">
        <v>87.3</v>
      </c>
      <c r="D5">
        <v>87.4</v>
      </c>
      <c r="E5">
        <v>106.78</v>
      </c>
      <c r="F5">
        <v>133.19999999999999</v>
      </c>
      <c r="G5">
        <v>105.06</v>
      </c>
      <c r="H5">
        <v>109.32</v>
      </c>
      <c r="I5">
        <v>117.7</v>
      </c>
      <c r="J5">
        <v>81.900000000000006</v>
      </c>
      <c r="K5">
        <v>114.7</v>
      </c>
      <c r="L5">
        <v>69.56</v>
      </c>
      <c r="M5">
        <v>93.28</v>
      </c>
      <c r="N5">
        <v>107.28</v>
      </c>
      <c r="O5">
        <v>76.28</v>
      </c>
      <c r="P5">
        <f t="shared" si="0"/>
        <v>1406.8599999999997</v>
      </c>
      <c r="Q5" s="37">
        <f t="shared" si="1"/>
        <v>100.48999999999998</v>
      </c>
      <c r="R5">
        <f t="shared" si="2"/>
        <v>18.216965465445519</v>
      </c>
      <c r="T5">
        <v>2019</v>
      </c>
      <c r="U5" t="s">
        <v>83</v>
      </c>
      <c r="V5">
        <v>0</v>
      </c>
    </row>
    <row r="6" spans="1:22" x14ac:dyDescent="0.2">
      <c r="A6" t="s">
        <v>8</v>
      </c>
      <c r="B6">
        <v>82.3</v>
      </c>
      <c r="C6">
        <v>89.44</v>
      </c>
      <c r="D6">
        <v>100.76</v>
      </c>
      <c r="E6">
        <v>109</v>
      </c>
      <c r="F6">
        <v>82.36</v>
      </c>
      <c r="G6">
        <v>124.82</v>
      </c>
      <c r="H6">
        <v>117.7</v>
      </c>
      <c r="I6">
        <v>158.76</v>
      </c>
      <c r="J6">
        <v>56.86</v>
      </c>
      <c r="K6">
        <v>92.62</v>
      </c>
      <c r="L6">
        <v>91.14</v>
      </c>
      <c r="M6">
        <v>85.64</v>
      </c>
      <c r="N6">
        <v>94.8</v>
      </c>
      <c r="O6" s="24">
        <v>84.5</v>
      </c>
      <c r="P6">
        <f t="shared" si="0"/>
        <v>1370.7000000000003</v>
      </c>
      <c r="Q6" s="37">
        <f t="shared" si="1"/>
        <v>97.907142857142873</v>
      </c>
      <c r="R6">
        <f t="shared" si="2"/>
        <v>24.188066488240754</v>
      </c>
      <c r="T6">
        <v>2019</v>
      </c>
      <c r="U6" t="s">
        <v>77</v>
      </c>
      <c r="V6">
        <v>0</v>
      </c>
    </row>
    <row r="7" spans="1:22" x14ac:dyDescent="0.2">
      <c r="A7" t="s">
        <v>1</v>
      </c>
      <c r="B7">
        <v>130.56</v>
      </c>
      <c r="C7">
        <v>115.08</v>
      </c>
      <c r="D7">
        <v>84.08</v>
      </c>
      <c r="E7">
        <v>87.68</v>
      </c>
      <c r="F7">
        <v>86.66</v>
      </c>
      <c r="G7">
        <v>71.94</v>
      </c>
      <c r="H7">
        <v>81.22</v>
      </c>
      <c r="I7">
        <v>53.42</v>
      </c>
      <c r="J7">
        <v>128.22</v>
      </c>
      <c r="K7">
        <v>111.62</v>
      </c>
      <c r="L7">
        <v>102.78</v>
      </c>
      <c r="M7">
        <v>101.86</v>
      </c>
      <c r="N7">
        <v>109.6</v>
      </c>
      <c r="O7" s="24">
        <v>129.30000000000001</v>
      </c>
      <c r="P7">
        <f t="shared" si="0"/>
        <v>1394.0199999999998</v>
      </c>
      <c r="Q7" s="37">
        <f t="shared" si="1"/>
        <v>99.572857142857131</v>
      </c>
      <c r="R7">
        <f t="shared" si="2"/>
        <v>23.113314986611762</v>
      </c>
      <c r="T7">
        <v>2019</v>
      </c>
      <c r="U7" t="s">
        <v>72</v>
      </c>
      <c r="V7">
        <v>1</v>
      </c>
    </row>
    <row r="8" spans="1:22" x14ac:dyDescent="0.2">
      <c r="A8" t="s">
        <v>98</v>
      </c>
      <c r="B8">
        <v>96.1</v>
      </c>
      <c r="C8">
        <v>118.7</v>
      </c>
      <c r="D8">
        <v>150.13999999999999</v>
      </c>
      <c r="E8">
        <v>96.6</v>
      </c>
      <c r="F8">
        <v>153.22</v>
      </c>
      <c r="G8">
        <v>116.9</v>
      </c>
      <c r="H8">
        <v>108.04</v>
      </c>
      <c r="I8">
        <v>92.98</v>
      </c>
      <c r="J8">
        <v>112.92</v>
      </c>
      <c r="K8">
        <v>127.58</v>
      </c>
      <c r="L8">
        <v>104.88</v>
      </c>
      <c r="M8">
        <v>87.8</v>
      </c>
      <c r="N8">
        <v>106.7</v>
      </c>
      <c r="O8" s="24">
        <v>90.1</v>
      </c>
      <c r="P8">
        <f t="shared" si="0"/>
        <v>1562.6599999999999</v>
      </c>
      <c r="Q8" s="37">
        <f t="shared" si="1"/>
        <v>111.61857142857141</v>
      </c>
      <c r="R8">
        <f t="shared" si="2"/>
        <v>20.523233309946853</v>
      </c>
      <c r="T8">
        <v>2019</v>
      </c>
      <c r="U8" t="s">
        <v>78</v>
      </c>
      <c r="V8">
        <v>1</v>
      </c>
    </row>
    <row r="9" spans="1:22" x14ac:dyDescent="0.2">
      <c r="A9" t="s">
        <v>99</v>
      </c>
      <c r="B9">
        <v>84.02</v>
      </c>
      <c r="C9">
        <v>95.5</v>
      </c>
      <c r="D9">
        <v>88.2</v>
      </c>
      <c r="E9">
        <v>121.38</v>
      </c>
      <c r="F9">
        <v>64.12</v>
      </c>
      <c r="G9">
        <v>127.04</v>
      </c>
      <c r="H9">
        <v>68.36</v>
      </c>
      <c r="I9">
        <v>103.5</v>
      </c>
      <c r="J9">
        <v>67.540000000000006</v>
      </c>
      <c r="K9">
        <v>81.62</v>
      </c>
      <c r="L9">
        <v>77.040000000000006</v>
      </c>
      <c r="M9">
        <v>81.34</v>
      </c>
      <c r="N9">
        <v>114.92</v>
      </c>
      <c r="O9" s="24">
        <v>95</v>
      </c>
      <c r="P9">
        <f t="shared" si="0"/>
        <v>1269.58</v>
      </c>
      <c r="Q9" s="37">
        <f t="shared" si="1"/>
        <v>90.684285714285707</v>
      </c>
      <c r="R9">
        <f t="shared" si="2"/>
        <v>20.006373105467375</v>
      </c>
      <c r="T9">
        <v>2019</v>
      </c>
      <c r="U9" t="s">
        <v>69</v>
      </c>
      <c r="V9">
        <v>0</v>
      </c>
    </row>
    <row r="10" spans="1:22" x14ac:dyDescent="0.2">
      <c r="A10" t="s">
        <v>91</v>
      </c>
      <c r="B10">
        <v>166.62</v>
      </c>
      <c r="C10">
        <v>75.16</v>
      </c>
      <c r="D10">
        <v>168.54</v>
      </c>
      <c r="E10">
        <v>95.5</v>
      </c>
      <c r="F10">
        <v>138.94</v>
      </c>
      <c r="G10">
        <v>90.4</v>
      </c>
      <c r="H10">
        <v>71.02</v>
      </c>
      <c r="I10">
        <v>125.76</v>
      </c>
      <c r="J10">
        <v>156.84</v>
      </c>
      <c r="K10">
        <v>114.56</v>
      </c>
      <c r="L10">
        <v>96.26</v>
      </c>
      <c r="M10">
        <v>122.02</v>
      </c>
      <c r="N10">
        <v>79.260000000000005</v>
      </c>
      <c r="O10" s="24">
        <v>121.78</v>
      </c>
      <c r="P10">
        <f t="shared" si="0"/>
        <v>1622.6599999999999</v>
      </c>
      <c r="Q10" s="37">
        <f t="shared" si="1"/>
        <v>115.90428571428571</v>
      </c>
      <c r="R10">
        <f t="shared" si="2"/>
        <v>33.038495196288338</v>
      </c>
      <c r="T10">
        <v>2019</v>
      </c>
      <c r="U10" t="s">
        <v>81</v>
      </c>
      <c r="V10">
        <v>1</v>
      </c>
    </row>
    <row r="11" spans="1:22" x14ac:dyDescent="0.2">
      <c r="A11" t="s">
        <v>100</v>
      </c>
      <c r="B11">
        <v>130</v>
      </c>
      <c r="C11">
        <v>99.16</v>
      </c>
      <c r="D11">
        <v>97.84</v>
      </c>
      <c r="E11">
        <v>57.02</v>
      </c>
      <c r="F11">
        <v>145.52000000000001</v>
      </c>
      <c r="G11">
        <v>67.52</v>
      </c>
      <c r="H11">
        <v>97.16</v>
      </c>
      <c r="I11">
        <v>102.52</v>
      </c>
      <c r="J11">
        <v>89.38</v>
      </c>
      <c r="K11">
        <v>95.58</v>
      </c>
      <c r="L11">
        <v>116.32</v>
      </c>
      <c r="M11">
        <v>70.64</v>
      </c>
      <c r="N11">
        <v>74.86</v>
      </c>
      <c r="O11" s="24">
        <v>100.36</v>
      </c>
      <c r="P11">
        <f t="shared" si="0"/>
        <v>1343.8799999999999</v>
      </c>
      <c r="Q11" s="37">
        <f t="shared" si="1"/>
        <v>95.991428571428557</v>
      </c>
      <c r="R11">
        <f t="shared" si="2"/>
        <v>24.118217454588446</v>
      </c>
      <c r="T11">
        <v>2019</v>
      </c>
      <c r="U11" t="s">
        <v>79</v>
      </c>
      <c r="V11">
        <v>0</v>
      </c>
    </row>
    <row r="12" spans="1:22" x14ac:dyDescent="0.2">
      <c r="A12" t="s">
        <v>4</v>
      </c>
      <c r="B12">
        <v>81.260000000000005</v>
      </c>
      <c r="C12">
        <v>119.32</v>
      </c>
      <c r="D12">
        <v>115.12</v>
      </c>
      <c r="E12">
        <v>78.34</v>
      </c>
      <c r="F12">
        <v>93.72</v>
      </c>
      <c r="G12">
        <v>94.3</v>
      </c>
      <c r="H12">
        <v>84.06</v>
      </c>
      <c r="I12">
        <v>103.2</v>
      </c>
      <c r="J12">
        <v>89.6</v>
      </c>
      <c r="K12">
        <v>117.96</v>
      </c>
      <c r="L12">
        <v>97</v>
      </c>
      <c r="M12">
        <v>135.19999999999999</v>
      </c>
      <c r="N12">
        <v>99.46</v>
      </c>
      <c r="O12" s="24">
        <v>124.86</v>
      </c>
      <c r="P12">
        <f t="shared" si="0"/>
        <v>1433.4</v>
      </c>
      <c r="Q12" s="37">
        <f t="shared" si="1"/>
        <v>102.38571428571429</v>
      </c>
      <c r="R12">
        <f t="shared" si="2"/>
        <v>17.48815410687854</v>
      </c>
      <c r="T12">
        <v>2019</v>
      </c>
      <c r="U12" t="s">
        <v>74</v>
      </c>
      <c r="V12">
        <v>1</v>
      </c>
    </row>
    <row r="13" spans="1:22" x14ac:dyDescent="0.2">
      <c r="A13" t="s">
        <v>101</v>
      </c>
      <c r="B13">
        <v>85.82</v>
      </c>
      <c r="C13">
        <v>81.22</v>
      </c>
      <c r="D13">
        <v>151.4</v>
      </c>
      <c r="E13">
        <v>71.5</v>
      </c>
      <c r="F13">
        <v>82.44</v>
      </c>
      <c r="G13">
        <v>125.72</v>
      </c>
      <c r="H13">
        <v>98.78</v>
      </c>
      <c r="I13">
        <v>132.38</v>
      </c>
      <c r="J13">
        <v>91.34</v>
      </c>
      <c r="K13">
        <v>83.24</v>
      </c>
      <c r="L13">
        <v>123.64</v>
      </c>
      <c r="M13">
        <v>110.3</v>
      </c>
      <c r="N13">
        <v>71.959999999999994</v>
      </c>
      <c r="O13">
        <v>97.44</v>
      </c>
      <c r="P13">
        <f t="shared" si="0"/>
        <v>1407.18</v>
      </c>
      <c r="Q13" s="37">
        <f t="shared" si="1"/>
        <v>100.51285714285714</v>
      </c>
      <c r="R13">
        <f t="shared" si="2"/>
        <v>24.55408674384315</v>
      </c>
      <c r="T13">
        <v>2019</v>
      </c>
      <c r="U13" t="s">
        <v>135</v>
      </c>
      <c r="V13">
        <v>0</v>
      </c>
    </row>
    <row r="14" spans="1:22" x14ac:dyDescent="0.2">
      <c r="A14" s="11" t="s">
        <v>97</v>
      </c>
      <c r="B14" s="45">
        <f>AVERAGE(B2:B13)</f>
        <v>105.59666666666665</v>
      </c>
      <c r="C14" s="45">
        <f t="shared" ref="C14:Q14" si="3">AVERAGE(C2:C13)</f>
        <v>102.20666666666666</v>
      </c>
      <c r="D14" s="45">
        <f t="shared" si="3"/>
        <v>112.40833333333335</v>
      </c>
      <c r="E14" s="45">
        <f t="shared" si="3"/>
        <v>95.383333333333326</v>
      </c>
      <c r="F14" s="45">
        <f t="shared" si="3"/>
        <v>110.73166666666667</v>
      </c>
      <c r="G14" s="45">
        <f t="shared" si="3"/>
        <v>102.65666666666665</v>
      </c>
      <c r="H14" s="45">
        <f t="shared" si="3"/>
        <v>94.701666666666654</v>
      </c>
      <c r="I14" s="45">
        <f t="shared" si="3"/>
        <v>104.65833333333335</v>
      </c>
      <c r="J14" s="45">
        <f t="shared" si="3"/>
        <v>98.686666666666653</v>
      </c>
      <c r="K14" s="45">
        <f t="shared" si="3"/>
        <v>99.368333333333339</v>
      </c>
      <c r="L14" s="45">
        <f t="shared" si="3"/>
        <v>90.740000000000009</v>
      </c>
      <c r="M14" s="45">
        <f t="shared" si="3"/>
        <v>93.151666666666657</v>
      </c>
      <c r="N14" s="45">
        <f t="shared" si="3"/>
        <v>100.32</v>
      </c>
      <c r="O14" s="45">
        <f t="shared" si="3"/>
        <v>100.53666666666668</v>
      </c>
      <c r="P14" s="45">
        <f t="shared" si="3"/>
        <v>1411.1466666666665</v>
      </c>
      <c r="Q14" s="45">
        <f t="shared" si="3"/>
        <v>100.79619047619047</v>
      </c>
      <c r="R14" s="11"/>
      <c r="S14" s="11"/>
      <c r="T14" s="11"/>
      <c r="U14" s="11"/>
      <c r="V14" s="11"/>
    </row>
  </sheetData>
  <conditionalFormatting sqref="B2:O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opLeftCell="D1" zoomScale="80" zoomScaleNormal="80" zoomScalePageLayoutView="80" workbookViewId="0">
      <selection activeCell="B15" sqref="B15"/>
    </sheetView>
  </sheetViews>
  <sheetFormatPr baseColWidth="10" defaultRowHeight="16" x14ac:dyDescent="0.2"/>
  <cols>
    <col min="1" max="1" width="20.1640625" customWidth="1"/>
    <col min="2" max="2" width="11.5" bestFit="1" customWidth="1"/>
    <col min="8" max="8" width="12" customWidth="1"/>
    <col min="9" max="15" width="10.83203125" customWidth="1"/>
    <col min="16" max="16" width="9.6640625" customWidth="1"/>
    <col min="17" max="17" width="10.33203125" customWidth="1"/>
  </cols>
  <sheetData>
    <row r="1" spans="1:22" x14ac:dyDescent="0.2">
      <c r="A1" s="38" t="s">
        <v>30</v>
      </c>
      <c r="B1" s="39" t="s">
        <v>12</v>
      </c>
      <c r="C1" s="39" t="s">
        <v>13</v>
      </c>
      <c r="D1" s="39" t="s">
        <v>14</v>
      </c>
      <c r="E1" s="39" t="s">
        <v>15</v>
      </c>
      <c r="F1" s="39" t="s">
        <v>16</v>
      </c>
      <c r="G1" s="39" t="s">
        <v>17</v>
      </c>
      <c r="H1" s="39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2" t="s">
        <v>25</v>
      </c>
      <c r="P1" s="17" t="s">
        <v>26</v>
      </c>
      <c r="Q1" s="2" t="s">
        <v>27</v>
      </c>
      <c r="R1" s="2" t="s">
        <v>28</v>
      </c>
      <c r="S1" s="7" t="s">
        <v>29</v>
      </c>
      <c r="T1" s="28" t="s">
        <v>33</v>
      </c>
      <c r="U1" s="28" t="s">
        <v>68</v>
      </c>
      <c r="V1" s="28" t="s">
        <v>88</v>
      </c>
    </row>
    <row r="2" spans="1:22" x14ac:dyDescent="0.2">
      <c r="A2" s="13" t="s">
        <v>7</v>
      </c>
      <c r="B2" s="24">
        <v>133.06</v>
      </c>
      <c r="C2" s="24">
        <v>100.12</v>
      </c>
      <c r="D2" s="33">
        <v>130.44</v>
      </c>
      <c r="E2" s="33">
        <v>151.78</v>
      </c>
      <c r="F2" s="33">
        <v>132.72</v>
      </c>
      <c r="G2" s="33">
        <v>110.74</v>
      </c>
      <c r="H2" s="33">
        <v>114.08</v>
      </c>
      <c r="I2" s="33">
        <v>110.2</v>
      </c>
      <c r="J2" s="33">
        <v>145.24</v>
      </c>
      <c r="K2" s="33">
        <v>86.2</v>
      </c>
      <c r="L2" s="33">
        <v>101.72</v>
      </c>
      <c r="M2" s="33">
        <v>67.94</v>
      </c>
      <c r="N2" s="33">
        <v>78.88</v>
      </c>
      <c r="O2" s="42">
        <v>74.14</v>
      </c>
      <c r="P2" s="18">
        <f t="shared" ref="P2:P13" si="0" xml:space="preserve"> SUM(B2:O2)</f>
        <v>1537.2600000000004</v>
      </c>
      <c r="Q2" s="40">
        <f t="shared" ref="Q2:Q13" si="1">AVERAGE(B2:O2)</f>
        <v>109.80428571428574</v>
      </c>
      <c r="R2" s="4">
        <f t="shared" ref="R2:R13" si="2" xml:space="preserve"> _xlfn.STDEV.S(B2:O2)</f>
        <v>26.639949386151184</v>
      </c>
      <c r="S2" s="8">
        <f t="shared" ref="S2:S13" si="3" xml:space="preserve"> MEDIAN(B2:O2)</f>
        <v>110.47</v>
      </c>
      <c r="T2">
        <v>2018</v>
      </c>
      <c r="U2" t="s">
        <v>76</v>
      </c>
      <c r="V2">
        <v>0</v>
      </c>
    </row>
    <row r="3" spans="1:22" x14ac:dyDescent="0.2">
      <c r="A3" s="13" t="s">
        <v>10</v>
      </c>
      <c r="B3" s="24">
        <v>134.6</v>
      </c>
      <c r="C3" s="24">
        <v>115.38</v>
      </c>
      <c r="D3" s="24">
        <v>97.72</v>
      </c>
      <c r="E3" s="33">
        <v>90.86</v>
      </c>
      <c r="F3" s="33">
        <v>99.5</v>
      </c>
      <c r="G3" s="33">
        <v>108.36</v>
      </c>
      <c r="H3" s="33">
        <v>131.6</v>
      </c>
      <c r="I3" s="33">
        <v>111.98</v>
      </c>
      <c r="J3" s="33">
        <v>60.2</v>
      </c>
      <c r="K3" s="33">
        <v>130.72</v>
      </c>
      <c r="L3" s="33">
        <v>148.86000000000001</v>
      </c>
      <c r="M3" s="33">
        <v>130.97999999999999</v>
      </c>
      <c r="N3" s="33">
        <v>73.040000000000006</v>
      </c>
      <c r="O3" s="31">
        <v>126.68</v>
      </c>
      <c r="P3" s="18">
        <f t="shared" si="0"/>
        <v>1560.4800000000002</v>
      </c>
      <c r="Q3" s="40">
        <f t="shared" si="1"/>
        <v>111.46285714285716</v>
      </c>
      <c r="R3" s="4">
        <f t="shared" si="2"/>
        <v>25.128264021759406</v>
      </c>
      <c r="S3" s="8">
        <f t="shared" si="3"/>
        <v>113.68</v>
      </c>
      <c r="T3">
        <v>2018</v>
      </c>
      <c r="U3" t="s">
        <v>78</v>
      </c>
      <c r="V3">
        <v>1</v>
      </c>
    </row>
    <row r="4" spans="1:22" x14ac:dyDescent="0.2">
      <c r="A4" s="13" t="s">
        <v>8</v>
      </c>
      <c r="B4" s="24">
        <v>125.74</v>
      </c>
      <c r="C4" s="33">
        <v>109.6</v>
      </c>
      <c r="D4" s="24">
        <v>122.1</v>
      </c>
      <c r="E4" s="24">
        <v>100.02</v>
      </c>
      <c r="F4" s="24">
        <v>101.78</v>
      </c>
      <c r="G4" s="24">
        <v>130.5</v>
      </c>
      <c r="H4" s="24">
        <v>85.96</v>
      </c>
      <c r="I4" s="24">
        <v>136.56</v>
      </c>
      <c r="J4" s="24">
        <v>124.98</v>
      </c>
      <c r="K4" s="33">
        <v>100.52</v>
      </c>
      <c r="L4" s="33">
        <v>102.88</v>
      </c>
      <c r="M4" s="33">
        <v>93.84</v>
      </c>
      <c r="N4" s="33">
        <v>81.400000000000006</v>
      </c>
      <c r="O4" s="31">
        <v>79.599999999999994</v>
      </c>
      <c r="P4" s="18">
        <f t="shared" si="0"/>
        <v>1495.4799999999998</v>
      </c>
      <c r="Q4" s="40">
        <f t="shared" si="1"/>
        <v>106.81999999999998</v>
      </c>
      <c r="R4" s="4">
        <f t="shared" si="2"/>
        <v>18.588145105457485</v>
      </c>
      <c r="S4" s="8">
        <f t="shared" si="3"/>
        <v>102.33</v>
      </c>
      <c r="T4">
        <v>2018</v>
      </c>
      <c r="U4" t="s">
        <v>77</v>
      </c>
      <c r="V4">
        <v>1</v>
      </c>
    </row>
    <row r="5" spans="1:22" x14ac:dyDescent="0.2">
      <c r="A5" s="13" t="s">
        <v>91</v>
      </c>
      <c r="B5" s="24">
        <v>99.94</v>
      </c>
      <c r="C5" s="24">
        <v>114.58</v>
      </c>
      <c r="D5" s="24">
        <v>74.58</v>
      </c>
      <c r="E5" s="24">
        <v>130.78</v>
      </c>
      <c r="F5" s="24">
        <v>109.02</v>
      </c>
      <c r="G5" s="24">
        <v>130.82</v>
      </c>
      <c r="H5" s="24">
        <v>111.28</v>
      </c>
      <c r="I5" s="24">
        <v>89.3</v>
      </c>
      <c r="J5" s="24">
        <v>81.16</v>
      </c>
      <c r="K5" s="33">
        <v>94.26</v>
      </c>
      <c r="L5" s="33">
        <v>92.58</v>
      </c>
      <c r="M5" s="33">
        <v>109.02</v>
      </c>
      <c r="N5" s="33">
        <v>89.7</v>
      </c>
      <c r="O5" s="31">
        <v>101.58</v>
      </c>
      <c r="P5" s="18">
        <f t="shared" si="0"/>
        <v>1428.6</v>
      </c>
      <c r="Q5" s="40">
        <f t="shared" si="1"/>
        <v>102.04285714285713</v>
      </c>
      <c r="R5" s="4">
        <f t="shared" si="2"/>
        <v>16.764423607780305</v>
      </c>
      <c r="S5" s="8">
        <f t="shared" si="3"/>
        <v>100.75999999999999</v>
      </c>
      <c r="T5">
        <v>2018</v>
      </c>
      <c r="U5" t="s">
        <v>81</v>
      </c>
      <c r="V5">
        <v>0</v>
      </c>
    </row>
    <row r="6" spans="1:22" x14ac:dyDescent="0.2">
      <c r="A6" s="13" t="s">
        <v>40</v>
      </c>
      <c r="B6" s="24">
        <v>101.44</v>
      </c>
      <c r="C6" s="24">
        <v>110.6</v>
      </c>
      <c r="D6" s="24">
        <v>102.64</v>
      </c>
      <c r="E6" s="24">
        <v>133.30000000000001</v>
      </c>
      <c r="F6" s="24">
        <v>97.7</v>
      </c>
      <c r="G6" s="33">
        <v>84.88</v>
      </c>
      <c r="H6" s="33">
        <v>135.32</v>
      </c>
      <c r="I6" s="33">
        <v>108.4</v>
      </c>
      <c r="J6" s="33">
        <v>112.72</v>
      </c>
      <c r="K6" s="33">
        <v>115.1</v>
      </c>
      <c r="L6" s="33">
        <v>90.82</v>
      </c>
      <c r="M6" s="33">
        <v>107.5</v>
      </c>
      <c r="N6" s="33">
        <v>141.06</v>
      </c>
      <c r="O6" s="31">
        <v>72.48</v>
      </c>
      <c r="P6" s="18">
        <f t="shared" si="0"/>
        <v>1513.96</v>
      </c>
      <c r="Q6" s="40">
        <f t="shared" si="1"/>
        <v>108.14</v>
      </c>
      <c r="R6" s="4">
        <f t="shared" si="2"/>
        <v>19.271801640260215</v>
      </c>
      <c r="S6" s="8">
        <f t="shared" si="3"/>
        <v>107.95</v>
      </c>
      <c r="T6">
        <v>2018</v>
      </c>
      <c r="U6" t="s">
        <v>73</v>
      </c>
      <c r="V6">
        <v>0</v>
      </c>
    </row>
    <row r="7" spans="1:22" x14ac:dyDescent="0.2">
      <c r="A7" s="13" t="s">
        <v>0</v>
      </c>
      <c r="B7" s="33">
        <v>104.36</v>
      </c>
      <c r="C7" s="24">
        <v>100.96</v>
      </c>
      <c r="D7" s="24">
        <v>91.54</v>
      </c>
      <c r="E7" s="24">
        <v>131.19999999999999</v>
      </c>
      <c r="F7" s="24">
        <v>78.36</v>
      </c>
      <c r="G7" s="24">
        <v>126.7</v>
      </c>
      <c r="H7" s="24">
        <v>130.62</v>
      </c>
      <c r="I7" s="24">
        <v>88.04</v>
      </c>
      <c r="J7" s="24">
        <v>83.6</v>
      </c>
      <c r="K7" s="33">
        <v>123.76</v>
      </c>
      <c r="L7" s="33">
        <v>75.540000000000006</v>
      </c>
      <c r="M7" s="33">
        <v>129.74</v>
      </c>
      <c r="N7" s="33">
        <v>117</v>
      </c>
      <c r="O7" s="31">
        <v>73.7</v>
      </c>
      <c r="P7" s="18">
        <f t="shared" si="0"/>
        <v>1455.1200000000001</v>
      </c>
      <c r="Q7" s="40">
        <f t="shared" si="1"/>
        <v>103.93714285714286</v>
      </c>
      <c r="R7" s="4">
        <f t="shared" si="2"/>
        <v>22.1995839976863</v>
      </c>
      <c r="S7" s="8">
        <f t="shared" si="3"/>
        <v>102.66</v>
      </c>
      <c r="T7">
        <v>2018</v>
      </c>
      <c r="U7" t="s">
        <v>79</v>
      </c>
      <c r="V7">
        <v>1</v>
      </c>
    </row>
    <row r="8" spans="1:22" x14ac:dyDescent="0.2">
      <c r="A8" s="13" t="s">
        <v>2</v>
      </c>
      <c r="B8" s="24">
        <v>102.26</v>
      </c>
      <c r="C8" s="24">
        <v>127.5</v>
      </c>
      <c r="D8" s="24">
        <v>122.44</v>
      </c>
      <c r="E8" s="33">
        <v>108.88</v>
      </c>
      <c r="F8" s="33">
        <v>94.8</v>
      </c>
      <c r="G8" s="33">
        <v>80.599999999999994</v>
      </c>
      <c r="H8" s="33">
        <v>87.26</v>
      </c>
      <c r="I8" s="33">
        <v>84.66</v>
      </c>
      <c r="J8" s="33">
        <v>157.5</v>
      </c>
      <c r="K8" s="33">
        <v>143.69999999999999</v>
      </c>
      <c r="L8" s="33">
        <v>102.84</v>
      </c>
      <c r="M8" s="33">
        <v>154.88</v>
      </c>
      <c r="N8" s="33">
        <v>66.14</v>
      </c>
      <c r="O8" s="31">
        <v>85.22</v>
      </c>
      <c r="P8" s="18">
        <f t="shared" si="0"/>
        <v>1518.6799999999998</v>
      </c>
      <c r="Q8" s="40">
        <f t="shared" si="1"/>
        <v>108.47714285714285</v>
      </c>
      <c r="R8" s="4">
        <f t="shared" si="2"/>
        <v>28.742208958675679</v>
      </c>
      <c r="S8" s="8">
        <f t="shared" si="3"/>
        <v>102.55000000000001</v>
      </c>
      <c r="T8">
        <v>2018</v>
      </c>
      <c r="U8" t="s">
        <v>80</v>
      </c>
      <c r="V8">
        <v>1</v>
      </c>
    </row>
    <row r="9" spans="1:22" x14ac:dyDescent="0.2">
      <c r="A9" s="13" t="s">
        <v>90</v>
      </c>
      <c r="B9" s="24">
        <v>107.62</v>
      </c>
      <c r="C9" s="24">
        <v>124.56</v>
      </c>
      <c r="D9" s="33">
        <v>86.68</v>
      </c>
      <c r="E9" s="33">
        <v>114.38</v>
      </c>
      <c r="F9" s="33">
        <v>94.2</v>
      </c>
      <c r="G9" s="33">
        <v>69.94</v>
      </c>
      <c r="H9" s="33">
        <v>80.239999999999995</v>
      </c>
      <c r="I9" s="33">
        <v>106.48</v>
      </c>
      <c r="J9" s="33">
        <v>90.5</v>
      </c>
      <c r="K9" s="33">
        <v>91.3</v>
      </c>
      <c r="L9" s="33">
        <v>104.98</v>
      </c>
      <c r="M9" s="33">
        <v>78.819999999999993</v>
      </c>
      <c r="N9" s="33">
        <v>80.319999999999993</v>
      </c>
      <c r="O9" s="31">
        <v>123.56</v>
      </c>
      <c r="P9" s="18">
        <f t="shared" si="0"/>
        <v>1353.58</v>
      </c>
      <c r="Q9" s="40">
        <f t="shared" si="1"/>
        <v>96.684285714285707</v>
      </c>
      <c r="R9" s="4">
        <f t="shared" si="2"/>
        <v>17.193356818298074</v>
      </c>
      <c r="S9" s="8">
        <f t="shared" si="3"/>
        <v>92.75</v>
      </c>
      <c r="T9">
        <v>2018</v>
      </c>
      <c r="U9" t="s">
        <v>69</v>
      </c>
      <c r="V9">
        <v>0</v>
      </c>
    </row>
    <row r="10" spans="1:22" x14ac:dyDescent="0.2">
      <c r="A10" s="13" t="s">
        <v>6</v>
      </c>
      <c r="B10" s="24">
        <v>98.74</v>
      </c>
      <c r="C10" s="24">
        <v>67.739999999999995</v>
      </c>
      <c r="D10" s="24">
        <v>104.8</v>
      </c>
      <c r="E10" s="24">
        <v>94.32</v>
      </c>
      <c r="F10" s="24">
        <v>108.48</v>
      </c>
      <c r="G10" s="24">
        <v>119.9</v>
      </c>
      <c r="H10" s="24">
        <v>66.48</v>
      </c>
      <c r="I10" s="33">
        <v>80.44</v>
      </c>
      <c r="J10" s="33">
        <v>56.16</v>
      </c>
      <c r="K10" s="33">
        <v>91.46</v>
      </c>
      <c r="L10" s="33">
        <v>119.08</v>
      </c>
      <c r="M10" s="33">
        <v>78.819999999999993</v>
      </c>
      <c r="N10" s="33">
        <v>76.12</v>
      </c>
      <c r="O10" s="31">
        <v>100.24</v>
      </c>
      <c r="P10" s="18">
        <f t="shared" si="0"/>
        <v>1262.78</v>
      </c>
      <c r="Q10" s="40">
        <f t="shared" si="1"/>
        <v>90.198571428571427</v>
      </c>
      <c r="R10" s="4">
        <f t="shared" si="2"/>
        <v>19.81564644305212</v>
      </c>
      <c r="S10" s="8">
        <f t="shared" si="3"/>
        <v>92.889999999999986</v>
      </c>
      <c r="T10">
        <v>2018</v>
      </c>
      <c r="U10" t="s">
        <v>83</v>
      </c>
      <c r="V10">
        <v>0</v>
      </c>
    </row>
    <row r="11" spans="1:22" x14ac:dyDescent="0.2">
      <c r="A11" s="13" t="s">
        <v>1</v>
      </c>
      <c r="B11" s="24">
        <v>117.88</v>
      </c>
      <c r="C11" s="24">
        <v>110.96</v>
      </c>
      <c r="D11" s="24">
        <v>50.42</v>
      </c>
      <c r="E11" s="24">
        <v>76.760000000000005</v>
      </c>
      <c r="F11" s="24">
        <v>97.94</v>
      </c>
      <c r="G11" s="24">
        <v>125.6</v>
      </c>
      <c r="H11" s="33">
        <v>78.42</v>
      </c>
      <c r="I11" s="33">
        <v>111.96</v>
      </c>
      <c r="J11" s="33">
        <v>104.86</v>
      </c>
      <c r="K11" s="33">
        <v>105.36</v>
      </c>
      <c r="L11" s="33">
        <v>100.12</v>
      </c>
      <c r="M11" s="33">
        <v>110.42</v>
      </c>
      <c r="N11" s="33">
        <v>91.94</v>
      </c>
      <c r="O11" s="31">
        <v>94.72</v>
      </c>
      <c r="P11" s="18">
        <f t="shared" si="0"/>
        <v>1377.3600000000001</v>
      </c>
      <c r="Q11" s="40">
        <f t="shared" si="1"/>
        <v>98.382857142857148</v>
      </c>
      <c r="R11" s="4">
        <f t="shared" si="2"/>
        <v>19.461206946748543</v>
      </c>
      <c r="S11" s="8">
        <f t="shared" si="3"/>
        <v>102.49000000000001</v>
      </c>
      <c r="T11">
        <v>2018</v>
      </c>
      <c r="U11" t="s">
        <v>72</v>
      </c>
      <c r="V11">
        <v>0</v>
      </c>
    </row>
    <row r="12" spans="1:22" x14ac:dyDescent="0.2">
      <c r="A12" s="13" t="s">
        <v>4</v>
      </c>
      <c r="B12" s="24">
        <v>97.9</v>
      </c>
      <c r="C12" s="24">
        <v>68.08</v>
      </c>
      <c r="D12" s="24">
        <v>108.74</v>
      </c>
      <c r="E12" s="24">
        <v>48.04</v>
      </c>
      <c r="F12" s="24">
        <v>98.02</v>
      </c>
      <c r="G12" s="24">
        <v>77.52</v>
      </c>
      <c r="H12" s="24">
        <v>115.1</v>
      </c>
      <c r="I12" s="33">
        <v>136.74</v>
      </c>
      <c r="J12" s="33">
        <v>115.32</v>
      </c>
      <c r="K12" s="33">
        <v>118.8</v>
      </c>
      <c r="L12" s="33">
        <v>77.34</v>
      </c>
      <c r="M12" s="33">
        <v>118.64</v>
      </c>
      <c r="N12" s="33">
        <v>93.1</v>
      </c>
      <c r="O12" s="31">
        <v>87.02</v>
      </c>
      <c r="P12" s="18">
        <f t="shared" si="0"/>
        <v>1360.36</v>
      </c>
      <c r="Q12" s="40">
        <f t="shared" si="1"/>
        <v>97.168571428571425</v>
      </c>
      <c r="R12" s="4">
        <f t="shared" si="2"/>
        <v>23.922236471580128</v>
      </c>
      <c r="S12" s="8">
        <f t="shared" si="3"/>
        <v>97.960000000000008</v>
      </c>
      <c r="T12">
        <v>2018</v>
      </c>
      <c r="U12" t="s">
        <v>74</v>
      </c>
      <c r="V12">
        <v>0</v>
      </c>
    </row>
    <row r="13" spans="1:22" x14ac:dyDescent="0.2">
      <c r="A13" s="15" t="s">
        <v>5</v>
      </c>
      <c r="B13" s="25">
        <v>104.24</v>
      </c>
      <c r="C13" s="25">
        <v>91.44</v>
      </c>
      <c r="D13" s="25">
        <v>49.06</v>
      </c>
      <c r="E13" s="25">
        <v>95.56</v>
      </c>
      <c r="F13" s="25">
        <v>73.819999999999993</v>
      </c>
      <c r="G13" s="25">
        <v>89.38</v>
      </c>
      <c r="H13" s="36">
        <v>81.72</v>
      </c>
      <c r="I13" s="25">
        <v>69.22</v>
      </c>
      <c r="J13" s="25">
        <v>80</v>
      </c>
      <c r="K13" s="25">
        <v>78.959999999999994</v>
      </c>
      <c r="L13" s="25">
        <v>106.02</v>
      </c>
      <c r="M13" s="25">
        <v>65.7</v>
      </c>
      <c r="N13" s="25">
        <v>92.6</v>
      </c>
      <c r="O13" s="32">
        <v>75.680000000000007</v>
      </c>
      <c r="P13" s="19">
        <f t="shared" si="0"/>
        <v>1153.4000000000001</v>
      </c>
      <c r="Q13" s="41">
        <f t="shared" si="1"/>
        <v>82.385714285714286</v>
      </c>
      <c r="R13" s="6">
        <f t="shared" si="2"/>
        <v>15.550274652180267</v>
      </c>
      <c r="S13" s="9">
        <f t="shared" si="3"/>
        <v>80.86</v>
      </c>
      <c r="T13">
        <v>2018</v>
      </c>
      <c r="U13" t="s">
        <v>82</v>
      </c>
      <c r="V13">
        <v>0</v>
      </c>
    </row>
    <row r="14" spans="1:22" x14ac:dyDescent="0.2">
      <c r="A14" s="44" t="s">
        <v>97</v>
      </c>
      <c r="B14" s="43">
        <f>AVERAGE(B2:B13)</f>
        <v>110.64833333333333</v>
      </c>
      <c r="C14" s="43">
        <f t="shared" ref="C14:Q14" si="4">AVERAGE(C2:C13)</f>
        <v>103.46</v>
      </c>
      <c r="D14" s="43">
        <f t="shared" si="4"/>
        <v>95.09666666666665</v>
      </c>
      <c r="E14" s="43">
        <f t="shared" si="4"/>
        <v>106.32333333333332</v>
      </c>
      <c r="F14" s="43">
        <f t="shared" si="4"/>
        <v>98.861666666666665</v>
      </c>
      <c r="G14" s="43">
        <f t="shared" si="4"/>
        <v>104.57833333333333</v>
      </c>
      <c r="H14" s="43">
        <f t="shared" si="4"/>
        <v>101.50666666666666</v>
      </c>
      <c r="I14" s="43">
        <f t="shared" si="4"/>
        <v>102.83166666666666</v>
      </c>
      <c r="J14" s="43">
        <f t="shared" si="4"/>
        <v>101.02</v>
      </c>
      <c r="K14" s="43">
        <f t="shared" si="4"/>
        <v>106.67833333333333</v>
      </c>
      <c r="L14" s="43">
        <f t="shared" si="4"/>
        <v>101.89833333333333</v>
      </c>
      <c r="M14" s="43">
        <f t="shared" si="4"/>
        <v>103.85833333333335</v>
      </c>
      <c r="N14" s="43">
        <f t="shared" si="4"/>
        <v>90.108333333333334</v>
      </c>
      <c r="O14" s="43">
        <f t="shared" si="4"/>
        <v>91.218333333333348</v>
      </c>
      <c r="P14" s="43">
        <f t="shared" si="4"/>
        <v>1418.0883333333334</v>
      </c>
      <c r="Q14" s="43">
        <f t="shared" si="4"/>
        <v>101.29202380952381</v>
      </c>
    </row>
  </sheetData>
  <sortState ref="A2:V13">
    <sortCondition descending="1" ref="Q1"/>
  </sortState>
  <conditionalFormatting sqref="B2:H13 I6:N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O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zoomScale="80" zoomScaleNormal="80" zoomScalePageLayoutView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baseColWidth="10" defaultRowHeight="16" x14ac:dyDescent="0.2"/>
  <cols>
    <col min="1" max="1" width="19" customWidth="1"/>
    <col min="2" max="2" width="11.5" bestFit="1" customWidth="1"/>
    <col min="16" max="16" width="12.33203125" customWidth="1"/>
    <col min="17" max="17" width="7.6640625" customWidth="1"/>
    <col min="18" max="18" width="10.33203125" customWidth="1"/>
  </cols>
  <sheetData>
    <row r="1" spans="1:22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2" t="s">
        <v>25</v>
      </c>
      <c r="P1" s="17" t="s">
        <v>26</v>
      </c>
      <c r="Q1" s="1" t="s">
        <v>27</v>
      </c>
      <c r="R1" s="2" t="s">
        <v>28</v>
      </c>
      <c r="S1" s="7" t="s">
        <v>29</v>
      </c>
      <c r="T1" s="28" t="s">
        <v>33</v>
      </c>
      <c r="U1" s="28" t="s">
        <v>68</v>
      </c>
      <c r="V1" s="28" t="s">
        <v>88</v>
      </c>
    </row>
    <row r="2" spans="1:22" x14ac:dyDescent="0.2">
      <c r="A2" s="13" t="s">
        <v>7</v>
      </c>
      <c r="B2" s="3">
        <v>106.72</v>
      </c>
      <c r="C2" s="3">
        <v>95.02</v>
      </c>
      <c r="D2" s="29">
        <v>123.56</v>
      </c>
      <c r="E2" s="29">
        <v>131.19999999999999</v>
      </c>
      <c r="F2" s="3">
        <v>98.02</v>
      </c>
      <c r="G2" s="3">
        <v>87.98</v>
      </c>
      <c r="H2" s="3">
        <v>83.46</v>
      </c>
      <c r="I2" s="29">
        <v>132.58000000000001</v>
      </c>
      <c r="J2" s="29">
        <v>117.58</v>
      </c>
      <c r="K2" s="3">
        <v>99.32</v>
      </c>
      <c r="L2" s="29">
        <v>140.91999999999999</v>
      </c>
      <c r="M2" s="29">
        <v>136.41999999999999</v>
      </c>
      <c r="N2" s="29">
        <v>131.38</v>
      </c>
      <c r="O2" s="30">
        <v>135.44</v>
      </c>
      <c r="P2" s="18">
        <f t="shared" ref="P2:P13" si="0" xml:space="preserve"> SUM(B2:O2)</f>
        <v>1619.6000000000004</v>
      </c>
      <c r="Q2" s="3">
        <f t="shared" ref="Q2:Q13" si="1">AVERAGE(B2:O2)</f>
        <v>115.68571428571431</v>
      </c>
      <c r="R2" s="4">
        <f t="shared" ref="R2:R13" si="2" xml:space="preserve"> _xlfn.STDEV.S(B2:O2)</f>
        <v>19.977675892503747</v>
      </c>
      <c r="S2" s="8">
        <f t="shared" ref="S2:S13" si="3" xml:space="preserve"> MEDIAN(B2:O2)</f>
        <v>120.57</v>
      </c>
      <c r="T2">
        <v>2017</v>
      </c>
      <c r="U2" t="s">
        <v>76</v>
      </c>
      <c r="V2">
        <v>1</v>
      </c>
    </row>
    <row r="3" spans="1:22" x14ac:dyDescent="0.2">
      <c r="A3" s="13" t="s">
        <v>9</v>
      </c>
      <c r="B3" s="3">
        <v>111</v>
      </c>
      <c r="C3" s="3">
        <v>85.88</v>
      </c>
      <c r="D3" s="3">
        <v>105.6</v>
      </c>
      <c r="E3" s="3">
        <v>77.099999999999994</v>
      </c>
      <c r="F3" s="3">
        <v>86</v>
      </c>
      <c r="G3" s="29">
        <v>123.4</v>
      </c>
      <c r="H3" s="3">
        <v>88.22</v>
      </c>
      <c r="I3" s="3">
        <v>95.02</v>
      </c>
      <c r="J3" s="3">
        <v>85.28</v>
      </c>
      <c r="K3" s="3">
        <v>108.98</v>
      </c>
      <c r="L3" s="3">
        <v>105.68</v>
      </c>
      <c r="M3" s="3">
        <v>125.68</v>
      </c>
      <c r="N3" s="3">
        <v>119.04</v>
      </c>
      <c r="O3" s="14">
        <v>116.94</v>
      </c>
      <c r="P3" s="18">
        <f t="shared" si="0"/>
        <v>1433.8200000000002</v>
      </c>
      <c r="Q3" s="3">
        <f t="shared" si="1"/>
        <v>102.4157142857143</v>
      </c>
      <c r="R3" s="4">
        <f t="shared" si="2"/>
        <v>16.029066249634216</v>
      </c>
      <c r="S3" s="8">
        <f t="shared" si="3"/>
        <v>105.64</v>
      </c>
      <c r="T3">
        <v>2017</v>
      </c>
      <c r="U3" t="s">
        <v>73</v>
      </c>
      <c r="V3">
        <v>0</v>
      </c>
    </row>
    <row r="4" spans="1:22" x14ac:dyDescent="0.2">
      <c r="A4" s="13" t="s">
        <v>2</v>
      </c>
      <c r="B4" s="3">
        <v>106.24</v>
      </c>
      <c r="C4" s="3">
        <v>88.72</v>
      </c>
      <c r="D4" s="3">
        <v>113.62</v>
      </c>
      <c r="E4" s="3">
        <v>75.959999999999994</v>
      </c>
      <c r="F4" s="3">
        <v>84.64</v>
      </c>
      <c r="G4" s="3">
        <v>79.02</v>
      </c>
      <c r="H4" s="3">
        <v>120.08</v>
      </c>
      <c r="I4" s="3">
        <v>99.38</v>
      </c>
      <c r="J4" s="3">
        <v>92.82</v>
      </c>
      <c r="K4" s="3">
        <v>66.34</v>
      </c>
      <c r="L4" s="3">
        <v>132.80000000000001</v>
      </c>
      <c r="M4" s="3">
        <v>131.96</v>
      </c>
      <c r="N4" s="3">
        <v>108.26</v>
      </c>
      <c r="O4" s="14">
        <v>104.32</v>
      </c>
      <c r="P4" s="18">
        <f t="shared" si="0"/>
        <v>1404.16</v>
      </c>
      <c r="Q4" s="3">
        <f t="shared" si="1"/>
        <v>100.29714285714286</v>
      </c>
      <c r="R4" s="4">
        <f t="shared" si="2"/>
        <v>20.337094349818127</v>
      </c>
      <c r="S4" s="8">
        <f t="shared" si="3"/>
        <v>101.85</v>
      </c>
      <c r="T4">
        <v>2017</v>
      </c>
      <c r="U4" t="s">
        <v>80</v>
      </c>
      <c r="V4">
        <v>0</v>
      </c>
    </row>
    <row r="5" spans="1:22" x14ac:dyDescent="0.2">
      <c r="A5" s="13" t="s">
        <v>8</v>
      </c>
      <c r="B5" s="3">
        <v>54.68</v>
      </c>
      <c r="C5" s="29">
        <v>121.38</v>
      </c>
      <c r="D5" s="3">
        <v>119.62</v>
      </c>
      <c r="E5" s="3">
        <v>101.98</v>
      </c>
      <c r="F5" s="3">
        <v>64.319999999999993</v>
      </c>
      <c r="G5" s="3">
        <v>93.78</v>
      </c>
      <c r="H5" s="3">
        <v>74.36</v>
      </c>
      <c r="I5" s="3">
        <v>112.92</v>
      </c>
      <c r="J5" s="3">
        <v>95.9</v>
      </c>
      <c r="K5" s="29">
        <v>128.63999999999999</v>
      </c>
      <c r="L5" s="3">
        <v>98.3</v>
      </c>
      <c r="M5" s="3">
        <v>122.98</v>
      </c>
      <c r="N5" s="3">
        <v>106.02</v>
      </c>
      <c r="O5" s="14">
        <v>82.92</v>
      </c>
      <c r="P5" s="18">
        <f t="shared" si="0"/>
        <v>1377.8</v>
      </c>
      <c r="Q5" s="3">
        <f t="shared" si="1"/>
        <v>98.414285714285711</v>
      </c>
      <c r="R5" s="4">
        <f t="shared" si="2"/>
        <v>22.696581143520202</v>
      </c>
      <c r="S5" s="8">
        <f t="shared" si="3"/>
        <v>100.14</v>
      </c>
      <c r="T5">
        <v>2017</v>
      </c>
      <c r="U5" t="s">
        <v>77</v>
      </c>
      <c r="V5">
        <v>1</v>
      </c>
    </row>
    <row r="6" spans="1:22" x14ac:dyDescent="0.2">
      <c r="A6" s="13" t="s">
        <v>3</v>
      </c>
      <c r="B6" s="3">
        <v>63.94</v>
      </c>
      <c r="C6" s="3">
        <v>95.72</v>
      </c>
      <c r="D6" s="3">
        <v>58.58</v>
      </c>
      <c r="E6" s="3">
        <v>86.98</v>
      </c>
      <c r="F6" s="3">
        <v>126.5</v>
      </c>
      <c r="G6" s="3">
        <v>93.36</v>
      </c>
      <c r="H6" s="3">
        <v>96.92</v>
      </c>
      <c r="I6" s="3">
        <v>113.76</v>
      </c>
      <c r="J6" s="3">
        <v>94.18</v>
      </c>
      <c r="K6" s="3">
        <v>110.86</v>
      </c>
      <c r="L6" s="3">
        <v>108.5</v>
      </c>
      <c r="M6" s="3">
        <v>108.72</v>
      </c>
      <c r="N6" s="3">
        <v>126.62</v>
      </c>
      <c r="O6" s="14">
        <v>84.88</v>
      </c>
      <c r="P6" s="18">
        <f t="shared" si="0"/>
        <v>1369.5200000000004</v>
      </c>
      <c r="Q6" s="3">
        <f t="shared" si="1"/>
        <v>97.822857142857174</v>
      </c>
      <c r="R6" s="4">
        <f t="shared" si="2"/>
        <v>20.229305257689546</v>
      </c>
      <c r="S6" s="8">
        <f t="shared" si="3"/>
        <v>96.32</v>
      </c>
      <c r="T6">
        <v>2017</v>
      </c>
      <c r="U6" t="s">
        <v>81</v>
      </c>
      <c r="V6">
        <v>0</v>
      </c>
    </row>
    <row r="7" spans="1:22" x14ac:dyDescent="0.2">
      <c r="A7" s="13" t="s">
        <v>11</v>
      </c>
      <c r="B7" s="3">
        <v>73.239999999999995</v>
      </c>
      <c r="C7" s="3">
        <v>104.14</v>
      </c>
      <c r="D7" s="3">
        <v>78.7</v>
      </c>
      <c r="E7" s="3">
        <v>107.12</v>
      </c>
      <c r="F7" s="29">
        <v>120.54</v>
      </c>
      <c r="G7" s="3">
        <v>85.04</v>
      </c>
      <c r="H7" s="3">
        <v>89.54</v>
      </c>
      <c r="I7" s="3">
        <v>102.26</v>
      </c>
      <c r="J7" s="3">
        <v>91.72</v>
      </c>
      <c r="K7" s="3">
        <v>98.96</v>
      </c>
      <c r="L7" s="3">
        <v>90.2</v>
      </c>
      <c r="M7" s="3">
        <v>99.94</v>
      </c>
      <c r="N7" s="3">
        <v>87.76</v>
      </c>
      <c r="O7" s="14">
        <v>110.04</v>
      </c>
      <c r="P7" s="18">
        <f t="shared" si="0"/>
        <v>1339.2</v>
      </c>
      <c r="Q7" s="3">
        <f t="shared" si="1"/>
        <v>95.657142857142858</v>
      </c>
      <c r="R7" s="4">
        <f t="shared" si="2"/>
        <v>12.860467409002716</v>
      </c>
      <c r="S7" s="8">
        <f t="shared" si="3"/>
        <v>95.34</v>
      </c>
      <c r="T7">
        <v>2017</v>
      </c>
      <c r="U7" t="s">
        <v>69</v>
      </c>
      <c r="V7">
        <v>1</v>
      </c>
    </row>
    <row r="8" spans="1:22" x14ac:dyDescent="0.2">
      <c r="A8" s="13" t="s">
        <v>0</v>
      </c>
      <c r="B8" s="29">
        <v>125.12</v>
      </c>
      <c r="C8" s="3">
        <v>112.92</v>
      </c>
      <c r="D8" s="3">
        <v>114.2</v>
      </c>
      <c r="E8" s="3">
        <v>80.48</v>
      </c>
      <c r="F8" s="3">
        <v>95.46</v>
      </c>
      <c r="G8" s="3">
        <v>73.58</v>
      </c>
      <c r="H8" s="3">
        <v>97.22</v>
      </c>
      <c r="I8" s="3">
        <v>94.84</v>
      </c>
      <c r="J8" s="3">
        <v>90.56</v>
      </c>
      <c r="K8" s="3">
        <v>75.34</v>
      </c>
      <c r="L8" s="3">
        <v>74.56</v>
      </c>
      <c r="M8" s="3">
        <v>68.88</v>
      </c>
      <c r="N8" s="3">
        <v>76.72</v>
      </c>
      <c r="O8" s="14">
        <v>134.13999999999999</v>
      </c>
      <c r="P8" s="18">
        <f t="shared" si="0"/>
        <v>1314.0200000000004</v>
      </c>
      <c r="Q8" s="3">
        <f t="shared" si="1"/>
        <v>93.858571428571466</v>
      </c>
      <c r="R8" s="4">
        <f t="shared" si="2"/>
        <v>20.802973847003585</v>
      </c>
      <c r="S8" s="8">
        <f t="shared" si="3"/>
        <v>92.7</v>
      </c>
      <c r="T8">
        <v>2017</v>
      </c>
      <c r="U8" t="s">
        <v>79</v>
      </c>
      <c r="V8">
        <v>0</v>
      </c>
    </row>
    <row r="9" spans="1:22" x14ac:dyDescent="0.2">
      <c r="A9" s="13" t="s">
        <v>1</v>
      </c>
      <c r="B9" s="3">
        <v>60.7</v>
      </c>
      <c r="C9" s="3">
        <v>68.900000000000006</v>
      </c>
      <c r="D9" s="3">
        <v>103.4</v>
      </c>
      <c r="E9" s="3">
        <v>101.88</v>
      </c>
      <c r="F9" s="3">
        <v>88.22</v>
      </c>
      <c r="G9" s="3">
        <v>92.92</v>
      </c>
      <c r="H9" s="29">
        <v>128.38</v>
      </c>
      <c r="I9" s="3">
        <v>122.62</v>
      </c>
      <c r="J9" s="3">
        <v>101.56</v>
      </c>
      <c r="K9" s="3">
        <v>94.92</v>
      </c>
      <c r="L9" s="3">
        <v>103.56</v>
      </c>
      <c r="M9" s="3">
        <v>63.98</v>
      </c>
      <c r="N9" s="3">
        <v>84.88</v>
      </c>
      <c r="O9" s="14">
        <v>80.3</v>
      </c>
      <c r="P9" s="18">
        <f t="shared" si="0"/>
        <v>1296.22</v>
      </c>
      <c r="Q9" s="3">
        <f t="shared" si="1"/>
        <v>92.587142857142865</v>
      </c>
      <c r="R9" s="4">
        <f t="shared" si="2"/>
        <v>20.035603090718038</v>
      </c>
      <c r="S9" s="8">
        <f t="shared" si="3"/>
        <v>93.92</v>
      </c>
      <c r="T9">
        <v>2017</v>
      </c>
      <c r="U9" t="s">
        <v>72</v>
      </c>
      <c r="V9">
        <v>0</v>
      </c>
    </row>
    <row r="10" spans="1:22" x14ac:dyDescent="0.2">
      <c r="A10" s="13" t="s">
        <v>10</v>
      </c>
      <c r="B10" s="3">
        <v>91.54</v>
      </c>
      <c r="C10" s="3">
        <v>54.9</v>
      </c>
      <c r="D10" s="3">
        <v>94.62</v>
      </c>
      <c r="E10" s="3">
        <v>81.38</v>
      </c>
      <c r="F10" s="3">
        <v>114.14</v>
      </c>
      <c r="G10" s="3">
        <v>95.94</v>
      </c>
      <c r="H10" s="3">
        <v>101.36</v>
      </c>
      <c r="I10" s="3">
        <v>79.02</v>
      </c>
      <c r="J10" s="3">
        <v>89.86</v>
      </c>
      <c r="K10" s="3">
        <v>116.94</v>
      </c>
      <c r="L10" s="3">
        <v>67.8</v>
      </c>
      <c r="M10" s="3">
        <v>65.16</v>
      </c>
      <c r="N10" s="3">
        <v>90.28</v>
      </c>
      <c r="O10" s="14">
        <v>118.78</v>
      </c>
      <c r="P10" s="18">
        <f t="shared" si="0"/>
        <v>1261.72</v>
      </c>
      <c r="Q10" s="3">
        <f t="shared" si="1"/>
        <v>90.122857142857143</v>
      </c>
      <c r="R10" s="4">
        <f t="shared" si="2"/>
        <v>19.338021308600013</v>
      </c>
      <c r="S10" s="8">
        <f t="shared" si="3"/>
        <v>90.91</v>
      </c>
      <c r="T10">
        <v>2017</v>
      </c>
      <c r="U10" t="s">
        <v>78</v>
      </c>
      <c r="V10">
        <v>1</v>
      </c>
    </row>
    <row r="11" spans="1:22" x14ac:dyDescent="0.2">
      <c r="A11" s="13" t="s">
        <v>5</v>
      </c>
      <c r="B11" s="3">
        <v>58.5</v>
      </c>
      <c r="C11" s="3">
        <v>69.260000000000005</v>
      </c>
      <c r="D11" s="3">
        <v>80.180000000000007</v>
      </c>
      <c r="E11" s="3">
        <v>103.74</v>
      </c>
      <c r="F11" s="3">
        <v>100.62</v>
      </c>
      <c r="G11" s="3">
        <v>59.1</v>
      </c>
      <c r="H11" s="3">
        <v>103.3</v>
      </c>
      <c r="I11" s="3">
        <v>72.62</v>
      </c>
      <c r="J11" s="3">
        <v>36.340000000000003</v>
      </c>
      <c r="K11" s="3">
        <v>88.4</v>
      </c>
      <c r="L11" s="3">
        <v>113.26</v>
      </c>
      <c r="M11" s="3">
        <v>82.66</v>
      </c>
      <c r="N11" s="3">
        <v>92.26</v>
      </c>
      <c r="O11" s="14">
        <v>86.94</v>
      </c>
      <c r="P11" s="18">
        <f t="shared" si="0"/>
        <v>1147.18</v>
      </c>
      <c r="Q11" s="3">
        <f t="shared" si="1"/>
        <v>81.941428571428574</v>
      </c>
      <c r="R11" s="4">
        <f t="shared" si="2"/>
        <v>21.188400984117155</v>
      </c>
      <c r="S11" s="8">
        <f t="shared" si="3"/>
        <v>84.8</v>
      </c>
      <c r="T11">
        <v>2017</v>
      </c>
      <c r="U11" t="s">
        <v>82</v>
      </c>
      <c r="V11">
        <v>0</v>
      </c>
    </row>
    <row r="12" spans="1:22" x14ac:dyDescent="0.2">
      <c r="A12" s="13" t="s">
        <v>6</v>
      </c>
      <c r="B12" s="3">
        <v>77.239999999999995</v>
      </c>
      <c r="C12" s="3">
        <v>73.66</v>
      </c>
      <c r="D12" s="3">
        <v>92.42</v>
      </c>
      <c r="E12" s="3">
        <v>92.88</v>
      </c>
      <c r="F12" s="3">
        <v>66.56</v>
      </c>
      <c r="G12" s="3">
        <v>108.74</v>
      </c>
      <c r="H12" s="3">
        <v>84.76</v>
      </c>
      <c r="I12" s="3">
        <v>54.5</v>
      </c>
      <c r="J12" s="3">
        <v>79.98</v>
      </c>
      <c r="K12" s="3">
        <v>68.62</v>
      </c>
      <c r="L12" s="3">
        <v>63</v>
      </c>
      <c r="M12" s="3">
        <v>62.62</v>
      </c>
      <c r="N12" s="3">
        <v>106.1</v>
      </c>
      <c r="O12" s="14">
        <v>99.6</v>
      </c>
      <c r="P12" s="18">
        <f t="shared" si="0"/>
        <v>1130.6799999999998</v>
      </c>
      <c r="Q12" s="3">
        <f t="shared" si="1"/>
        <v>80.762857142857129</v>
      </c>
      <c r="R12" s="4">
        <f t="shared" si="2"/>
        <v>17.153794569478478</v>
      </c>
      <c r="S12" s="8">
        <f t="shared" si="3"/>
        <v>78.61</v>
      </c>
      <c r="T12">
        <v>2017</v>
      </c>
      <c r="U12" t="s">
        <v>83</v>
      </c>
      <c r="V12">
        <v>0</v>
      </c>
    </row>
    <row r="13" spans="1:22" x14ac:dyDescent="0.2">
      <c r="A13" s="15" t="s">
        <v>4</v>
      </c>
      <c r="B13" s="5">
        <v>77.680000000000007</v>
      </c>
      <c r="C13" s="5">
        <v>97.5</v>
      </c>
      <c r="D13" s="5">
        <v>43.42</v>
      </c>
      <c r="E13" s="5">
        <v>75.819999999999993</v>
      </c>
      <c r="F13" s="5">
        <v>51.12</v>
      </c>
      <c r="G13" s="5">
        <v>82.14</v>
      </c>
      <c r="H13" s="5">
        <v>66.900000000000006</v>
      </c>
      <c r="I13" s="5">
        <v>62.12</v>
      </c>
      <c r="J13" s="5">
        <v>74.599999999999994</v>
      </c>
      <c r="K13" s="5">
        <v>66.400000000000006</v>
      </c>
      <c r="L13" s="5">
        <v>69.680000000000007</v>
      </c>
      <c r="M13" s="5">
        <v>102.06</v>
      </c>
      <c r="N13" s="5">
        <v>86.88</v>
      </c>
      <c r="O13" s="16">
        <v>40.74</v>
      </c>
      <c r="P13" s="19">
        <f t="shared" si="0"/>
        <v>997.06000000000006</v>
      </c>
      <c r="Q13" s="5">
        <f t="shared" si="1"/>
        <v>71.218571428571437</v>
      </c>
      <c r="R13" s="6">
        <f t="shared" si="2"/>
        <v>18.215586671919091</v>
      </c>
      <c r="S13" s="9">
        <f t="shared" si="3"/>
        <v>72.14</v>
      </c>
      <c r="T13">
        <v>2017</v>
      </c>
      <c r="U13" t="s">
        <v>74</v>
      </c>
      <c r="V13">
        <v>0</v>
      </c>
    </row>
    <row r="14" spans="1:22" x14ac:dyDescent="0.2">
      <c r="A14" s="44" t="s">
        <v>97</v>
      </c>
      <c r="B14" s="43">
        <f>AVERAGE(B2:B13)</f>
        <v>83.883333333333326</v>
      </c>
      <c r="C14" s="43">
        <f t="shared" ref="C14:P14" si="4">AVERAGE(C2:C13)</f>
        <v>89</v>
      </c>
      <c r="D14" s="43">
        <f t="shared" si="4"/>
        <v>93.993333333333354</v>
      </c>
      <c r="E14" s="43">
        <f t="shared" si="4"/>
        <v>93.043333333333337</v>
      </c>
      <c r="F14" s="43">
        <f t="shared" si="4"/>
        <v>91.344999999999985</v>
      </c>
      <c r="G14" s="43">
        <f t="shared" si="4"/>
        <v>89.583333333333329</v>
      </c>
      <c r="H14" s="43">
        <f t="shared" si="4"/>
        <v>94.541666666666686</v>
      </c>
      <c r="I14" s="43">
        <f t="shared" si="4"/>
        <v>95.136666666666656</v>
      </c>
      <c r="J14" s="43">
        <f t="shared" si="4"/>
        <v>87.531666666666652</v>
      </c>
      <c r="K14" s="43">
        <f t="shared" si="4"/>
        <v>93.643333333333331</v>
      </c>
      <c r="L14" s="43">
        <f t="shared" si="4"/>
        <v>97.355000000000004</v>
      </c>
      <c r="M14" s="43">
        <f t="shared" si="4"/>
        <v>97.588333333333324</v>
      </c>
      <c r="N14" s="43">
        <f t="shared" si="4"/>
        <v>101.34999999999998</v>
      </c>
      <c r="O14" s="43">
        <f t="shared" si="4"/>
        <v>99.586666666666645</v>
      </c>
      <c r="P14" s="43">
        <f t="shared" si="4"/>
        <v>1307.5816666666667</v>
      </c>
      <c r="Q14" s="70">
        <f>AVERAGE(Q2:Q13)</f>
        <v>93.398690476190495</v>
      </c>
    </row>
  </sheetData>
  <sortState ref="A3:V14">
    <sortCondition descending="1" ref="Q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zoomScale="70" zoomScaleNormal="70" zoomScalePageLayoutView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Q5" sqref="Q5"/>
    </sheetView>
  </sheetViews>
  <sheetFormatPr baseColWidth="10" defaultRowHeight="16" x14ac:dyDescent="0.2"/>
  <cols>
    <col min="1" max="1" width="23.33203125" customWidth="1"/>
    <col min="17" max="17" width="11.6640625" bestFit="1" customWidth="1"/>
  </cols>
  <sheetData>
    <row r="1" spans="1:22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7" t="s">
        <v>26</v>
      </c>
      <c r="Q1" s="1" t="s">
        <v>27</v>
      </c>
      <c r="R1" s="2" t="s">
        <v>28</v>
      </c>
      <c r="S1" s="48" t="s">
        <v>29</v>
      </c>
      <c r="T1" s="28" t="s">
        <v>33</v>
      </c>
      <c r="U1" s="28" t="s">
        <v>68</v>
      </c>
      <c r="V1" s="28" t="s">
        <v>88</v>
      </c>
    </row>
    <row r="2" spans="1:22" x14ac:dyDescent="0.2">
      <c r="A2" s="13" t="s">
        <v>5</v>
      </c>
      <c r="B2">
        <v>117.56</v>
      </c>
      <c r="C2">
        <v>121.34</v>
      </c>
      <c r="D2">
        <v>109.7</v>
      </c>
      <c r="E2">
        <v>109.72</v>
      </c>
      <c r="F2">
        <v>150.54</v>
      </c>
      <c r="G2">
        <v>127.78</v>
      </c>
      <c r="H2">
        <v>77.260000000000005</v>
      </c>
      <c r="I2">
        <v>84.52</v>
      </c>
      <c r="J2">
        <v>117.66</v>
      </c>
      <c r="K2">
        <v>142.68</v>
      </c>
      <c r="L2">
        <v>114.54</v>
      </c>
      <c r="M2">
        <v>100.76</v>
      </c>
      <c r="N2">
        <v>100.98</v>
      </c>
      <c r="O2" s="37">
        <v>104.28</v>
      </c>
      <c r="P2">
        <f t="shared" ref="P2:P13" si="0">SUM(B2:O2)</f>
        <v>1579.32</v>
      </c>
      <c r="Q2" s="37">
        <f t="shared" ref="Q2:Q13" si="1">P2/14</f>
        <v>112.80857142857143</v>
      </c>
      <c r="R2" s="37">
        <f t="shared" ref="R2:R13" si="2">_xlfn.STDEV.S(B2:O2)</f>
        <v>19.812522402663497</v>
      </c>
      <c r="S2" s="37"/>
      <c r="T2">
        <v>2016</v>
      </c>
      <c r="U2" t="s">
        <v>82</v>
      </c>
      <c r="V2">
        <v>1</v>
      </c>
    </row>
    <row r="3" spans="1:22" x14ac:dyDescent="0.2">
      <c r="A3" s="13" t="s">
        <v>0</v>
      </c>
      <c r="B3">
        <v>120.56</v>
      </c>
      <c r="C3">
        <v>115.76</v>
      </c>
      <c r="D3">
        <v>116.46</v>
      </c>
      <c r="E3">
        <v>162.96</v>
      </c>
      <c r="F3">
        <v>97.28</v>
      </c>
      <c r="G3">
        <v>78.7</v>
      </c>
      <c r="H3">
        <v>93.6</v>
      </c>
      <c r="I3">
        <v>111.02</v>
      </c>
      <c r="J3">
        <v>100.26</v>
      </c>
      <c r="K3">
        <v>111.8</v>
      </c>
      <c r="L3">
        <v>108.88</v>
      </c>
      <c r="M3">
        <v>95.26</v>
      </c>
      <c r="N3">
        <v>110.5</v>
      </c>
      <c r="O3" s="37">
        <v>75.28</v>
      </c>
      <c r="P3">
        <f t="shared" si="0"/>
        <v>1498.3200000000002</v>
      </c>
      <c r="Q3" s="37">
        <f t="shared" si="1"/>
        <v>107.02285714285715</v>
      </c>
      <c r="R3" s="37">
        <f t="shared" si="2"/>
        <v>21.124072825742019</v>
      </c>
      <c r="S3" s="37"/>
      <c r="T3">
        <v>2016</v>
      </c>
      <c r="U3" t="s">
        <v>79</v>
      </c>
      <c r="V3">
        <v>1</v>
      </c>
    </row>
    <row r="4" spans="1:22" x14ac:dyDescent="0.2">
      <c r="A4" s="13" t="s">
        <v>36</v>
      </c>
      <c r="B4">
        <v>98.86</v>
      </c>
      <c r="C4">
        <v>75.52</v>
      </c>
      <c r="D4">
        <v>112</v>
      </c>
      <c r="E4">
        <v>93.82</v>
      </c>
      <c r="F4">
        <v>120.46</v>
      </c>
      <c r="G4">
        <v>76.56</v>
      </c>
      <c r="H4">
        <v>103.54</v>
      </c>
      <c r="I4">
        <v>77.319999999999993</v>
      </c>
      <c r="J4">
        <v>116.92</v>
      </c>
      <c r="K4">
        <v>74.58</v>
      </c>
      <c r="L4">
        <v>126.9</v>
      </c>
      <c r="M4">
        <v>132.36000000000001</v>
      </c>
      <c r="N4">
        <v>101.84</v>
      </c>
      <c r="O4" s="37">
        <v>110.86</v>
      </c>
      <c r="P4">
        <f t="shared" si="0"/>
        <v>1421.54</v>
      </c>
      <c r="Q4" s="37">
        <f t="shared" si="1"/>
        <v>101.53857142857143</v>
      </c>
      <c r="R4" s="37">
        <f t="shared" si="2"/>
        <v>19.746758977358596</v>
      </c>
      <c r="S4" s="37"/>
      <c r="T4">
        <v>2016</v>
      </c>
      <c r="U4" t="s">
        <v>73</v>
      </c>
      <c r="V4">
        <v>0</v>
      </c>
    </row>
    <row r="5" spans="1:22" x14ac:dyDescent="0.2">
      <c r="A5" s="13" t="s">
        <v>4</v>
      </c>
      <c r="B5">
        <v>95.22</v>
      </c>
      <c r="C5">
        <v>94.62</v>
      </c>
      <c r="D5">
        <v>147.84</v>
      </c>
      <c r="E5">
        <v>48.68</v>
      </c>
      <c r="F5">
        <v>76.56</v>
      </c>
      <c r="G5">
        <v>122.24</v>
      </c>
      <c r="H5">
        <v>89.22</v>
      </c>
      <c r="I5">
        <v>79.099999999999994</v>
      </c>
      <c r="J5">
        <v>116.72</v>
      </c>
      <c r="K5">
        <v>109.92</v>
      </c>
      <c r="L5">
        <v>90.5</v>
      </c>
      <c r="M5">
        <v>138.69999999999999</v>
      </c>
      <c r="N5">
        <v>74.040000000000006</v>
      </c>
      <c r="O5" s="37">
        <v>122.18</v>
      </c>
      <c r="P5">
        <f t="shared" si="0"/>
        <v>1405.54</v>
      </c>
      <c r="Q5" s="37">
        <f t="shared" si="1"/>
        <v>100.39571428571428</v>
      </c>
      <c r="R5" s="37">
        <f t="shared" si="2"/>
        <v>27.317023352392692</v>
      </c>
      <c r="S5" s="37"/>
      <c r="T5">
        <v>2016</v>
      </c>
      <c r="U5" t="s">
        <v>74</v>
      </c>
      <c r="V5">
        <v>0</v>
      </c>
    </row>
    <row r="6" spans="1:22" x14ac:dyDescent="0.2">
      <c r="A6" s="13" t="s">
        <v>7</v>
      </c>
      <c r="B6">
        <v>108.96</v>
      </c>
      <c r="C6">
        <v>139.82</v>
      </c>
      <c r="D6">
        <v>100.28</v>
      </c>
      <c r="E6">
        <v>103.4</v>
      </c>
      <c r="F6">
        <v>96.32</v>
      </c>
      <c r="G6">
        <v>113.58</v>
      </c>
      <c r="H6">
        <v>90.98</v>
      </c>
      <c r="I6">
        <v>92.2</v>
      </c>
      <c r="J6">
        <v>86.12</v>
      </c>
      <c r="K6">
        <v>98.9</v>
      </c>
      <c r="L6">
        <v>70.88</v>
      </c>
      <c r="M6">
        <v>90.54</v>
      </c>
      <c r="N6">
        <v>112.28</v>
      </c>
      <c r="O6" s="37">
        <v>58.9</v>
      </c>
      <c r="P6">
        <f t="shared" si="0"/>
        <v>1363.16</v>
      </c>
      <c r="Q6" s="37">
        <f t="shared" si="1"/>
        <v>97.368571428571428</v>
      </c>
      <c r="R6" s="37">
        <f t="shared" si="2"/>
        <v>19.398867079189031</v>
      </c>
      <c r="S6" s="37"/>
      <c r="T6">
        <v>2016</v>
      </c>
      <c r="U6" t="s">
        <v>76</v>
      </c>
      <c r="V6">
        <v>0</v>
      </c>
    </row>
    <row r="7" spans="1:22" x14ac:dyDescent="0.2">
      <c r="A7" s="13" t="s">
        <v>11</v>
      </c>
      <c r="B7">
        <v>86.16</v>
      </c>
      <c r="C7">
        <v>83.82</v>
      </c>
      <c r="D7">
        <v>75.900000000000006</v>
      </c>
      <c r="E7">
        <v>103.14</v>
      </c>
      <c r="F7">
        <v>89.26</v>
      </c>
      <c r="G7">
        <v>45.76</v>
      </c>
      <c r="H7">
        <v>133.04</v>
      </c>
      <c r="I7">
        <v>106.84</v>
      </c>
      <c r="J7">
        <v>137.47999999999999</v>
      </c>
      <c r="K7">
        <v>83.24</v>
      </c>
      <c r="L7">
        <v>83.54</v>
      </c>
      <c r="M7">
        <v>146.52000000000001</v>
      </c>
      <c r="N7">
        <v>84.26</v>
      </c>
      <c r="O7" s="37">
        <v>51.54</v>
      </c>
      <c r="P7">
        <f t="shared" si="0"/>
        <v>1310.5</v>
      </c>
      <c r="Q7" s="37">
        <f t="shared" si="1"/>
        <v>93.607142857142861</v>
      </c>
      <c r="R7" s="37">
        <f t="shared" si="2"/>
        <v>29.592629651153509</v>
      </c>
      <c r="S7" s="37"/>
      <c r="T7">
        <v>2016</v>
      </c>
      <c r="U7" t="s">
        <v>69</v>
      </c>
      <c r="V7">
        <v>0</v>
      </c>
    </row>
    <row r="8" spans="1:22" x14ac:dyDescent="0.2">
      <c r="A8" s="13" t="s">
        <v>35</v>
      </c>
      <c r="B8">
        <v>113.8</v>
      </c>
      <c r="C8">
        <v>109.08</v>
      </c>
      <c r="D8">
        <v>68.739999999999995</v>
      </c>
      <c r="E8">
        <v>100.96</v>
      </c>
      <c r="F8">
        <v>79.98</v>
      </c>
      <c r="G8">
        <v>103.18</v>
      </c>
      <c r="H8">
        <v>85.02</v>
      </c>
      <c r="I8">
        <v>116.7</v>
      </c>
      <c r="J8">
        <v>71.94</v>
      </c>
      <c r="K8">
        <v>91.16</v>
      </c>
      <c r="L8">
        <v>75.08</v>
      </c>
      <c r="M8">
        <v>111.42</v>
      </c>
      <c r="N8">
        <v>86.52</v>
      </c>
      <c r="O8" s="37">
        <v>91.74</v>
      </c>
      <c r="P8">
        <f t="shared" si="0"/>
        <v>1305.3200000000002</v>
      </c>
      <c r="Q8" s="37">
        <f t="shared" si="1"/>
        <v>93.237142857142871</v>
      </c>
      <c r="R8" s="37">
        <f t="shared" si="2"/>
        <v>16.152545609603667</v>
      </c>
      <c r="S8" s="37"/>
      <c r="T8">
        <v>2016</v>
      </c>
      <c r="U8" t="s">
        <v>81</v>
      </c>
      <c r="V8">
        <v>0</v>
      </c>
    </row>
    <row r="9" spans="1:22" x14ac:dyDescent="0.2">
      <c r="A9" s="13" t="s">
        <v>10</v>
      </c>
      <c r="B9">
        <v>92.22</v>
      </c>
      <c r="C9">
        <v>104.96</v>
      </c>
      <c r="D9">
        <v>103.32</v>
      </c>
      <c r="E9">
        <v>86.1</v>
      </c>
      <c r="F9">
        <v>107.08</v>
      </c>
      <c r="G9">
        <v>87.9</v>
      </c>
      <c r="H9">
        <v>105.6</v>
      </c>
      <c r="I9">
        <v>91.32</v>
      </c>
      <c r="J9">
        <v>124.08</v>
      </c>
      <c r="K9">
        <v>81.36</v>
      </c>
      <c r="L9">
        <v>86.58</v>
      </c>
      <c r="M9">
        <v>74.040000000000006</v>
      </c>
      <c r="N9">
        <v>111.68</v>
      </c>
      <c r="O9" s="37">
        <v>39.299999999999997</v>
      </c>
      <c r="P9">
        <f t="shared" si="0"/>
        <v>1295.54</v>
      </c>
      <c r="Q9" s="37">
        <f t="shared" si="1"/>
        <v>92.53857142857143</v>
      </c>
      <c r="R9" s="37">
        <f t="shared" si="2"/>
        <v>20.410040461702909</v>
      </c>
      <c r="S9" s="37"/>
      <c r="T9">
        <v>2016</v>
      </c>
      <c r="U9" t="s">
        <v>78</v>
      </c>
      <c r="V9">
        <v>1</v>
      </c>
    </row>
    <row r="10" spans="1:22" x14ac:dyDescent="0.2">
      <c r="A10" s="13" t="s">
        <v>37</v>
      </c>
      <c r="B10">
        <v>107.6</v>
      </c>
      <c r="C10">
        <v>96.16</v>
      </c>
      <c r="D10">
        <v>86.08</v>
      </c>
      <c r="E10">
        <v>53.62</v>
      </c>
      <c r="F10">
        <v>72</v>
      </c>
      <c r="G10">
        <v>116.4</v>
      </c>
      <c r="H10">
        <v>114.24</v>
      </c>
      <c r="I10">
        <v>124.4</v>
      </c>
      <c r="J10">
        <v>95.06</v>
      </c>
      <c r="K10">
        <v>122.54</v>
      </c>
      <c r="L10">
        <v>69.72</v>
      </c>
      <c r="M10">
        <v>68.08</v>
      </c>
      <c r="N10">
        <v>84.94</v>
      </c>
      <c r="O10" s="37">
        <v>80.319999999999993</v>
      </c>
      <c r="P10">
        <f t="shared" si="0"/>
        <v>1291.1599999999999</v>
      </c>
      <c r="Q10" s="37">
        <f t="shared" si="1"/>
        <v>92.225714285714275</v>
      </c>
      <c r="R10" s="37">
        <f t="shared" si="2"/>
        <v>22.368670987750779</v>
      </c>
      <c r="S10" s="37"/>
      <c r="T10">
        <v>2016</v>
      </c>
      <c r="U10" t="s">
        <v>77</v>
      </c>
      <c r="V10">
        <v>0</v>
      </c>
    </row>
    <row r="11" spans="1:22" x14ac:dyDescent="0.2">
      <c r="A11" s="13" t="s">
        <v>1</v>
      </c>
      <c r="B11">
        <v>80.540000000000006</v>
      </c>
      <c r="C11">
        <v>68.38</v>
      </c>
      <c r="D11">
        <v>99.26</v>
      </c>
      <c r="E11">
        <v>133.52000000000001</v>
      </c>
      <c r="F11">
        <v>110.74</v>
      </c>
      <c r="G11">
        <v>74.739999999999995</v>
      </c>
      <c r="H11">
        <v>107.08</v>
      </c>
      <c r="I11">
        <v>80.7</v>
      </c>
      <c r="J11">
        <v>77.3</v>
      </c>
      <c r="K11">
        <v>94.74</v>
      </c>
      <c r="L11">
        <v>69.8</v>
      </c>
      <c r="M11">
        <v>75.84</v>
      </c>
      <c r="N11">
        <v>95.26</v>
      </c>
      <c r="O11" s="37">
        <v>95.24</v>
      </c>
      <c r="P11">
        <f t="shared" si="0"/>
        <v>1263.1400000000001</v>
      </c>
      <c r="Q11" s="37">
        <f t="shared" si="1"/>
        <v>90.224285714285728</v>
      </c>
      <c r="R11" s="37">
        <f t="shared" si="2"/>
        <v>18.448701732219341</v>
      </c>
      <c r="S11" s="37"/>
      <c r="T11">
        <v>2016</v>
      </c>
      <c r="U11" t="s">
        <v>72</v>
      </c>
      <c r="V11">
        <v>0</v>
      </c>
    </row>
    <row r="12" spans="1:22" x14ac:dyDescent="0.2">
      <c r="A12" s="13" t="s">
        <v>2</v>
      </c>
      <c r="B12">
        <v>104.9</v>
      </c>
      <c r="C12">
        <v>100.16</v>
      </c>
      <c r="D12">
        <v>70.78</v>
      </c>
      <c r="E12">
        <v>111.7</v>
      </c>
      <c r="F12">
        <v>92.4</v>
      </c>
      <c r="G12">
        <v>80.16</v>
      </c>
      <c r="H12">
        <v>77.760000000000005</v>
      </c>
      <c r="I12">
        <v>99.6</v>
      </c>
      <c r="J12">
        <v>88.64</v>
      </c>
      <c r="K12">
        <v>88.22</v>
      </c>
      <c r="L12">
        <v>64.08</v>
      </c>
      <c r="M12">
        <v>94.34</v>
      </c>
      <c r="N12">
        <v>85.46</v>
      </c>
      <c r="O12" s="37">
        <v>104.1</v>
      </c>
      <c r="P12">
        <f t="shared" si="0"/>
        <v>1262.3</v>
      </c>
      <c r="Q12" s="37">
        <f t="shared" si="1"/>
        <v>90.164285714285711</v>
      </c>
      <c r="R12" s="37">
        <f t="shared" si="2"/>
        <v>13.657460465753791</v>
      </c>
      <c r="S12" s="37"/>
      <c r="T12">
        <v>2016</v>
      </c>
      <c r="U12" t="s">
        <v>80</v>
      </c>
      <c r="V12">
        <v>0</v>
      </c>
    </row>
    <row r="13" spans="1:22" x14ac:dyDescent="0.2">
      <c r="A13" s="15" t="s">
        <v>6</v>
      </c>
      <c r="B13">
        <v>119.9</v>
      </c>
      <c r="C13">
        <v>120.06</v>
      </c>
      <c r="D13">
        <v>38.32</v>
      </c>
      <c r="E13">
        <v>104.58</v>
      </c>
      <c r="F13">
        <v>92.2</v>
      </c>
      <c r="G13">
        <v>73.84</v>
      </c>
      <c r="H13">
        <v>79.64</v>
      </c>
      <c r="I13">
        <v>126.88</v>
      </c>
      <c r="J13">
        <v>59.58</v>
      </c>
      <c r="K13">
        <v>65.099999999999994</v>
      </c>
      <c r="L13">
        <v>51.48</v>
      </c>
      <c r="M13">
        <v>78.040000000000006</v>
      </c>
      <c r="N13">
        <v>40.54</v>
      </c>
      <c r="O13" s="37">
        <v>82.28</v>
      </c>
      <c r="P13">
        <f t="shared" si="0"/>
        <v>1132.44</v>
      </c>
      <c r="Q13" s="37">
        <f t="shared" si="1"/>
        <v>80.888571428571439</v>
      </c>
      <c r="R13" s="37">
        <f t="shared" si="2"/>
        <v>28.996440857760117</v>
      </c>
      <c r="S13" s="37"/>
      <c r="T13">
        <v>2016</v>
      </c>
      <c r="U13" t="s">
        <v>83</v>
      </c>
      <c r="V13">
        <v>1</v>
      </c>
    </row>
    <row r="14" spans="1:22" x14ac:dyDescent="0.2">
      <c r="A14" s="44" t="s">
        <v>97</v>
      </c>
      <c r="B14" s="45">
        <f>AVERAGE(B2:B13)</f>
        <v>103.85666666666668</v>
      </c>
      <c r="C14" s="45">
        <f t="shared" ref="C14:P14" si="3">AVERAGE(C2:C13)</f>
        <v>102.47333333333331</v>
      </c>
      <c r="D14" s="45">
        <f t="shared" si="3"/>
        <v>94.056666666666672</v>
      </c>
      <c r="E14" s="45">
        <f t="shared" si="3"/>
        <v>101.01666666666667</v>
      </c>
      <c r="F14" s="45">
        <f t="shared" si="3"/>
        <v>98.735000000000014</v>
      </c>
      <c r="G14" s="45">
        <f t="shared" si="3"/>
        <v>91.736666666666665</v>
      </c>
      <c r="H14" s="45">
        <f t="shared" si="3"/>
        <v>96.41500000000002</v>
      </c>
      <c r="I14" s="45">
        <f t="shared" si="3"/>
        <v>99.216666666666654</v>
      </c>
      <c r="J14" s="45">
        <f t="shared" si="3"/>
        <v>99.313333333333347</v>
      </c>
      <c r="K14" s="45">
        <f t="shared" si="3"/>
        <v>97.019999999999982</v>
      </c>
      <c r="L14" s="45">
        <f t="shared" si="3"/>
        <v>84.331666666666678</v>
      </c>
      <c r="M14" s="45">
        <f t="shared" si="3"/>
        <v>100.49166666666666</v>
      </c>
      <c r="N14" s="45">
        <f t="shared" si="3"/>
        <v>90.691666666666677</v>
      </c>
      <c r="O14" s="45">
        <f t="shared" si="3"/>
        <v>84.668333333333322</v>
      </c>
      <c r="P14" s="43">
        <f t="shared" si="3"/>
        <v>1344.0233333333333</v>
      </c>
      <c r="Q14" s="43">
        <f>AVERAGE(Q2:Q13)</f>
        <v>96.001666666666679</v>
      </c>
    </row>
  </sheetData>
  <sortState ref="A3:U14">
    <sortCondition descending="1" ref="Q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zoomScale="70" zoomScaleNormal="70" zoomScalePageLayoutView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Q2" sqref="Q2"/>
    </sheetView>
  </sheetViews>
  <sheetFormatPr baseColWidth="10" defaultRowHeight="16" x14ac:dyDescent="0.2"/>
  <cols>
    <col min="1" max="1" width="23.83203125" customWidth="1"/>
    <col min="17" max="17" width="11.6640625" bestFit="1" customWidth="1"/>
  </cols>
  <sheetData>
    <row r="1" spans="1:22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7" t="s">
        <v>26</v>
      </c>
      <c r="Q1" s="1" t="s">
        <v>27</v>
      </c>
      <c r="R1" s="2" t="s">
        <v>28</v>
      </c>
      <c r="S1" s="48" t="s">
        <v>29</v>
      </c>
      <c r="T1" s="28" t="s">
        <v>33</v>
      </c>
      <c r="U1" s="28" t="s">
        <v>68</v>
      </c>
      <c r="V1" s="28" t="s">
        <v>88</v>
      </c>
    </row>
    <row r="2" spans="1:22" x14ac:dyDescent="0.2">
      <c r="A2" s="13" t="s">
        <v>1</v>
      </c>
      <c r="B2" s="3">
        <v>99.6</v>
      </c>
      <c r="C2" s="3">
        <v>107.4</v>
      </c>
      <c r="D2" s="3">
        <v>142.78</v>
      </c>
      <c r="E2" s="3">
        <v>71.260000000000005</v>
      </c>
      <c r="F2" s="3">
        <v>76.7</v>
      </c>
      <c r="G2" s="3">
        <v>106.48</v>
      </c>
      <c r="H2" s="3">
        <v>109.8</v>
      </c>
      <c r="I2" s="3">
        <v>160</v>
      </c>
      <c r="J2" s="3">
        <v>98.98</v>
      </c>
      <c r="K2" s="3">
        <v>112.26</v>
      </c>
      <c r="L2" s="3">
        <v>76.86</v>
      </c>
      <c r="M2" s="3">
        <v>66.72</v>
      </c>
      <c r="N2" s="3">
        <v>101.38</v>
      </c>
      <c r="O2" s="3">
        <v>90.28</v>
      </c>
      <c r="P2" s="26">
        <f>SUM(B2:O2)</f>
        <v>1420.4999999999998</v>
      </c>
      <c r="Q2" s="34">
        <f>P2/14</f>
        <v>101.46428571428569</v>
      </c>
      <c r="R2" s="14">
        <f>_xlfn.STDEV.S(B2:O2)</f>
        <v>26.095515887802499</v>
      </c>
      <c r="S2" s="3"/>
      <c r="T2">
        <v>2015</v>
      </c>
      <c r="U2" t="s">
        <v>72</v>
      </c>
      <c r="V2">
        <v>1</v>
      </c>
    </row>
    <row r="3" spans="1:22" x14ac:dyDescent="0.2">
      <c r="A3" s="13" t="s">
        <v>38</v>
      </c>
      <c r="B3" s="3">
        <v>98.56</v>
      </c>
      <c r="C3" s="3">
        <v>113.26</v>
      </c>
      <c r="D3" s="3">
        <v>101.52</v>
      </c>
      <c r="E3" s="3">
        <v>94.06</v>
      </c>
      <c r="F3" s="3">
        <v>84.24</v>
      </c>
      <c r="G3" s="3">
        <v>85.5</v>
      </c>
      <c r="H3" s="3">
        <v>37.4</v>
      </c>
      <c r="I3" s="3">
        <v>80.88</v>
      </c>
      <c r="J3" s="3">
        <v>131.46</v>
      </c>
      <c r="K3" s="3">
        <v>109.52</v>
      </c>
      <c r="L3" s="3">
        <v>103.98</v>
      </c>
      <c r="M3" s="3">
        <v>81.48</v>
      </c>
      <c r="N3" s="3">
        <v>113.42</v>
      </c>
      <c r="O3" s="3">
        <v>88.26</v>
      </c>
      <c r="P3" s="13">
        <f t="shared" ref="P3:P13" si="0">SUM(B3:O3)</f>
        <v>1323.54</v>
      </c>
      <c r="Q3" s="34">
        <f t="shared" ref="Q3:Q13" si="1">P3/14</f>
        <v>94.53857142857143</v>
      </c>
      <c r="R3" s="14">
        <f t="shared" ref="R3:R13" si="2">_xlfn.STDEV.S(B3:O3)</f>
        <v>22.010475078625916</v>
      </c>
      <c r="S3" s="3"/>
      <c r="T3">
        <v>2015</v>
      </c>
      <c r="U3" t="s">
        <v>77</v>
      </c>
      <c r="V3">
        <v>1</v>
      </c>
    </row>
    <row r="4" spans="1:22" x14ac:dyDescent="0.2">
      <c r="A4" s="13" t="s">
        <v>4</v>
      </c>
      <c r="B4" s="3">
        <v>61.6</v>
      </c>
      <c r="C4" s="3">
        <v>82.9</v>
      </c>
      <c r="D4" s="3">
        <v>126.88</v>
      </c>
      <c r="E4" s="3">
        <v>119.46</v>
      </c>
      <c r="F4" s="3">
        <v>115.26</v>
      </c>
      <c r="G4" s="3">
        <v>84.02</v>
      </c>
      <c r="H4" s="3">
        <v>97.54</v>
      </c>
      <c r="I4" s="3">
        <v>79.28</v>
      </c>
      <c r="J4" s="3">
        <v>89.44</v>
      </c>
      <c r="K4" s="3">
        <v>92.42</v>
      </c>
      <c r="L4" s="3">
        <v>73.48</v>
      </c>
      <c r="M4" s="3">
        <v>76.540000000000006</v>
      </c>
      <c r="N4" s="3">
        <v>58.24</v>
      </c>
      <c r="O4" s="3">
        <v>85.02</v>
      </c>
      <c r="P4" s="13">
        <f t="shared" si="0"/>
        <v>1242.08</v>
      </c>
      <c r="Q4" s="34">
        <f t="shared" si="1"/>
        <v>88.72</v>
      </c>
      <c r="R4" s="14">
        <f t="shared" si="2"/>
        <v>20.383640499184647</v>
      </c>
      <c r="S4" s="3"/>
      <c r="T4">
        <v>2015</v>
      </c>
      <c r="U4" t="s">
        <v>74</v>
      </c>
      <c r="V4">
        <v>1</v>
      </c>
    </row>
    <row r="5" spans="1:22" x14ac:dyDescent="0.2">
      <c r="A5" s="13" t="s">
        <v>39</v>
      </c>
      <c r="B5" s="3">
        <v>99.04</v>
      </c>
      <c r="C5" s="3">
        <v>106.84</v>
      </c>
      <c r="D5" s="3">
        <v>97.4</v>
      </c>
      <c r="E5" s="3">
        <v>81.38</v>
      </c>
      <c r="F5" s="3">
        <v>122.32</v>
      </c>
      <c r="G5" s="3">
        <v>80.84</v>
      </c>
      <c r="H5" s="3">
        <v>83.6</v>
      </c>
      <c r="I5" s="3">
        <v>102.3</v>
      </c>
      <c r="J5" s="3">
        <v>121.8</v>
      </c>
      <c r="K5" s="3">
        <v>104.5</v>
      </c>
      <c r="L5" s="3">
        <v>106.3</v>
      </c>
      <c r="M5" s="3">
        <v>150.9</v>
      </c>
      <c r="N5" s="3">
        <v>105.92</v>
      </c>
      <c r="O5" s="3">
        <v>150.28</v>
      </c>
      <c r="P5" s="13">
        <f t="shared" si="0"/>
        <v>1513.42</v>
      </c>
      <c r="Q5" s="34">
        <f t="shared" si="1"/>
        <v>108.10142857142857</v>
      </c>
      <c r="R5" s="14">
        <f t="shared" si="2"/>
        <v>22.033122568303625</v>
      </c>
      <c r="S5" s="3"/>
      <c r="T5">
        <v>2015</v>
      </c>
      <c r="U5" t="s">
        <v>70</v>
      </c>
      <c r="V5">
        <v>1</v>
      </c>
    </row>
    <row r="6" spans="1:22" x14ac:dyDescent="0.2">
      <c r="A6" s="13" t="s">
        <v>0</v>
      </c>
      <c r="B6" s="3">
        <v>118.94</v>
      </c>
      <c r="C6" s="3">
        <v>101.1</v>
      </c>
      <c r="D6" s="3">
        <v>93.04</v>
      </c>
      <c r="E6" s="3">
        <v>102.14</v>
      </c>
      <c r="F6" s="3">
        <v>130.54</v>
      </c>
      <c r="G6" s="3">
        <v>105.22</v>
      </c>
      <c r="H6" s="3">
        <v>72.260000000000005</v>
      </c>
      <c r="I6" s="3">
        <v>117.34</v>
      </c>
      <c r="J6" s="3">
        <v>111.76</v>
      </c>
      <c r="K6" s="3">
        <v>60.58</v>
      </c>
      <c r="L6" s="3">
        <v>84.46</v>
      </c>
      <c r="M6" s="3">
        <v>88.6</v>
      </c>
      <c r="N6" s="3">
        <v>127.1</v>
      </c>
      <c r="O6" s="3">
        <v>36.96</v>
      </c>
      <c r="P6" s="13">
        <f t="shared" si="0"/>
        <v>1350.04</v>
      </c>
      <c r="Q6" s="34">
        <f t="shared" si="1"/>
        <v>96.431428571428569</v>
      </c>
      <c r="R6" s="14">
        <f t="shared" si="2"/>
        <v>26.365667319201584</v>
      </c>
      <c r="S6" s="3"/>
      <c r="T6">
        <v>2015</v>
      </c>
      <c r="U6" t="s">
        <v>79</v>
      </c>
      <c r="V6">
        <v>0</v>
      </c>
    </row>
    <row r="7" spans="1:22" x14ac:dyDescent="0.2">
      <c r="A7" s="13" t="s">
        <v>40</v>
      </c>
      <c r="B7" s="3">
        <v>105.84</v>
      </c>
      <c r="C7" s="3">
        <v>84.66</v>
      </c>
      <c r="D7" s="3">
        <v>125.68</v>
      </c>
      <c r="E7" s="3">
        <v>83.34</v>
      </c>
      <c r="F7" s="3">
        <v>103.74</v>
      </c>
      <c r="G7" s="3">
        <v>118.26</v>
      </c>
      <c r="H7" s="3">
        <v>84.7</v>
      </c>
      <c r="I7" s="3">
        <v>89.88</v>
      </c>
      <c r="J7" s="3">
        <v>75.760000000000005</v>
      </c>
      <c r="K7" s="3">
        <v>94.34</v>
      </c>
      <c r="L7" s="3">
        <v>104.68</v>
      </c>
      <c r="M7" s="3">
        <v>86.24</v>
      </c>
      <c r="N7" s="3">
        <v>130.76</v>
      </c>
      <c r="O7" s="3">
        <v>99.38</v>
      </c>
      <c r="P7" s="13">
        <f t="shared" si="0"/>
        <v>1387.2600000000002</v>
      </c>
      <c r="Q7" s="34">
        <f t="shared" si="1"/>
        <v>99.090000000000018</v>
      </c>
      <c r="R7" s="14">
        <f t="shared" si="2"/>
        <v>16.770350668321122</v>
      </c>
      <c r="S7" s="3"/>
      <c r="T7">
        <v>2015</v>
      </c>
      <c r="U7" t="s">
        <v>73</v>
      </c>
      <c r="V7">
        <v>0</v>
      </c>
    </row>
    <row r="8" spans="1:22" x14ac:dyDescent="0.2">
      <c r="A8" s="13" t="s">
        <v>2</v>
      </c>
      <c r="B8" s="3">
        <v>78.319999999999993</v>
      </c>
      <c r="C8" s="3">
        <v>66.94</v>
      </c>
      <c r="D8" s="3">
        <v>134.41999999999999</v>
      </c>
      <c r="E8" s="3">
        <v>83.82</v>
      </c>
      <c r="F8" s="3">
        <v>124.8</v>
      </c>
      <c r="G8" s="3">
        <v>85.58</v>
      </c>
      <c r="H8" s="3">
        <v>109.4</v>
      </c>
      <c r="I8" s="3">
        <v>97.24</v>
      </c>
      <c r="J8" s="3">
        <v>92.46</v>
      </c>
      <c r="K8" s="3">
        <v>65.260000000000005</v>
      </c>
      <c r="L8" s="3">
        <v>98.68</v>
      </c>
      <c r="M8" s="3">
        <v>102.4</v>
      </c>
      <c r="N8" s="3">
        <v>116.08</v>
      </c>
      <c r="O8" s="3">
        <v>82.84</v>
      </c>
      <c r="P8" s="13">
        <f t="shared" si="0"/>
        <v>1338.24</v>
      </c>
      <c r="Q8" s="34">
        <f t="shared" si="1"/>
        <v>95.588571428571427</v>
      </c>
      <c r="R8" s="14">
        <f t="shared" si="2"/>
        <v>20.531912443107412</v>
      </c>
      <c r="S8" s="3"/>
      <c r="T8">
        <v>2015</v>
      </c>
      <c r="U8" t="s">
        <v>80</v>
      </c>
      <c r="V8">
        <v>0</v>
      </c>
    </row>
    <row r="9" spans="1:22" x14ac:dyDescent="0.2">
      <c r="A9" s="13" t="s">
        <v>7</v>
      </c>
      <c r="B9" s="3">
        <v>136.02000000000001</v>
      </c>
      <c r="C9" s="3">
        <v>65.900000000000006</v>
      </c>
      <c r="D9" s="3">
        <v>125.9</v>
      </c>
      <c r="E9" s="3">
        <v>97.88</v>
      </c>
      <c r="F9" s="3">
        <v>74.34</v>
      </c>
      <c r="G9" s="3">
        <v>116.44</v>
      </c>
      <c r="H9" s="3">
        <v>119.7</v>
      </c>
      <c r="I9" s="3">
        <v>83.76</v>
      </c>
      <c r="J9" s="3">
        <v>107.08</v>
      </c>
      <c r="K9" s="3">
        <v>86.02</v>
      </c>
      <c r="L9" s="3">
        <v>79.58</v>
      </c>
      <c r="M9" s="3">
        <v>79.239999999999995</v>
      </c>
      <c r="N9" s="3">
        <v>80.739999999999995</v>
      </c>
      <c r="O9" s="3">
        <v>95.6</v>
      </c>
      <c r="P9" s="13">
        <f t="shared" si="0"/>
        <v>1348.2</v>
      </c>
      <c r="Q9" s="34">
        <f t="shared" si="1"/>
        <v>96.3</v>
      </c>
      <c r="R9" s="14">
        <f t="shared" si="2"/>
        <v>21.498228907373825</v>
      </c>
      <c r="S9" s="3"/>
      <c r="T9">
        <v>2015</v>
      </c>
      <c r="U9" t="s">
        <v>76</v>
      </c>
      <c r="V9">
        <v>0</v>
      </c>
    </row>
    <row r="10" spans="1:22" x14ac:dyDescent="0.2">
      <c r="A10" s="13" t="s">
        <v>41</v>
      </c>
      <c r="B10" s="3">
        <v>112.04</v>
      </c>
      <c r="C10" s="3">
        <v>96.96</v>
      </c>
      <c r="D10" s="3">
        <v>107.48</v>
      </c>
      <c r="E10" s="3">
        <v>108.76</v>
      </c>
      <c r="F10" s="3">
        <v>120.12</v>
      </c>
      <c r="G10" s="3">
        <v>137.04</v>
      </c>
      <c r="H10" s="3">
        <v>150.38</v>
      </c>
      <c r="I10" s="3">
        <v>72.2</v>
      </c>
      <c r="J10" s="3">
        <v>140.62</v>
      </c>
      <c r="K10" s="3">
        <v>87.62</v>
      </c>
      <c r="L10" s="3">
        <v>44.98</v>
      </c>
      <c r="M10" s="3">
        <v>94.06</v>
      </c>
      <c r="N10" s="3">
        <v>96.28</v>
      </c>
      <c r="O10" s="3">
        <v>104.5</v>
      </c>
      <c r="P10" s="13">
        <f t="shared" si="0"/>
        <v>1473.0399999999997</v>
      </c>
      <c r="Q10" s="34">
        <f t="shared" si="1"/>
        <v>105.21714285714283</v>
      </c>
      <c r="R10" s="14">
        <f t="shared" si="2"/>
        <v>27.586803820938584</v>
      </c>
      <c r="S10" s="3"/>
      <c r="T10">
        <v>2015</v>
      </c>
      <c r="U10" t="s">
        <v>71</v>
      </c>
      <c r="V10">
        <v>0</v>
      </c>
    </row>
    <row r="11" spans="1:22" x14ac:dyDescent="0.2">
      <c r="A11" s="13" t="s">
        <v>42</v>
      </c>
      <c r="B11" s="3">
        <v>117</v>
      </c>
      <c r="C11" s="3">
        <v>73.34</v>
      </c>
      <c r="D11" s="3">
        <v>85.96</v>
      </c>
      <c r="E11" s="3">
        <v>50.92</v>
      </c>
      <c r="F11" s="3">
        <v>71.739999999999995</v>
      </c>
      <c r="G11" s="3">
        <v>88.3</v>
      </c>
      <c r="H11" s="3">
        <v>118.48</v>
      </c>
      <c r="I11" s="3">
        <v>64.38</v>
      </c>
      <c r="J11" s="3">
        <v>76.540000000000006</v>
      </c>
      <c r="K11" s="3">
        <v>57.3</v>
      </c>
      <c r="L11" s="3">
        <v>118.4</v>
      </c>
      <c r="M11" s="3">
        <v>121.7</v>
      </c>
      <c r="N11" s="3">
        <v>110.48</v>
      </c>
      <c r="O11" s="3">
        <v>91.78</v>
      </c>
      <c r="P11" s="13">
        <f t="shared" si="0"/>
        <v>1246.32</v>
      </c>
      <c r="Q11" s="34">
        <f t="shared" si="1"/>
        <v>89.022857142857134</v>
      </c>
      <c r="R11" s="14">
        <f t="shared" si="2"/>
        <v>24.534244647829702</v>
      </c>
      <c r="S11" s="3"/>
      <c r="T11">
        <v>2015</v>
      </c>
      <c r="U11" t="s">
        <v>78</v>
      </c>
      <c r="V11">
        <v>0</v>
      </c>
    </row>
    <row r="12" spans="1:22" x14ac:dyDescent="0.2">
      <c r="A12" s="13" t="s">
        <v>43</v>
      </c>
      <c r="B12" s="3">
        <v>79.5</v>
      </c>
      <c r="C12" s="3">
        <v>112.68</v>
      </c>
      <c r="D12" s="3">
        <v>114.2</v>
      </c>
      <c r="E12" s="3">
        <v>80.66</v>
      </c>
      <c r="F12" s="3">
        <v>64.48</v>
      </c>
      <c r="G12" s="3">
        <v>89.06</v>
      </c>
      <c r="H12" s="3">
        <v>113.58</v>
      </c>
      <c r="I12" s="3">
        <v>142.82</v>
      </c>
      <c r="J12" s="3">
        <v>97.78</v>
      </c>
      <c r="K12" s="3">
        <v>114.98</v>
      </c>
      <c r="L12" s="3">
        <v>91.24</v>
      </c>
      <c r="M12" s="3">
        <v>104.62</v>
      </c>
      <c r="N12" s="3">
        <v>102.24</v>
      </c>
      <c r="O12" s="3">
        <v>123</v>
      </c>
      <c r="P12" s="13">
        <f t="shared" si="0"/>
        <v>1430.84</v>
      </c>
      <c r="Q12" s="34">
        <f t="shared" si="1"/>
        <v>102.20285714285714</v>
      </c>
      <c r="R12" s="14">
        <f t="shared" si="2"/>
        <v>20.285506545910515</v>
      </c>
      <c r="S12" s="3"/>
      <c r="T12">
        <v>2015</v>
      </c>
      <c r="U12" t="s">
        <v>69</v>
      </c>
      <c r="V12">
        <v>0</v>
      </c>
    </row>
    <row r="13" spans="1:22" x14ac:dyDescent="0.2">
      <c r="A13" s="15" t="s">
        <v>44</v>
      </c>
      <c r="B13" s="5">
        <v>101.62</v>
      </c>
      <c r="C13" s="5">
        <v>92.82</v>
      </c>
      <c r="D13" s="5">
        <v>65</v>
      </c>
      <c r="E13" s="5">
        <v>91.44</v>
      </c>
      <c r="F13" s="5">
        <v>82.06</v>
      </c>
      <c r="G13" s="5">
        <v>116.1</v>
      </c>
      <c r="H13" s="5">
        <v>83.04</v>
      </c>
      <c r="I13" s="5">
        <v>83.18</v>
      </c>
      <c r="J13" s="5">
        <v>96.62</v>
      </c>
      <c r="K13" s="5">
        <v>74.36</v>
      </c>
      <c r="L13" s="5">
        <v>74.2</v>
      </c>
      <c r="M13" s="5">
        <v>77.400000000000006</v>
      </c>
      <c r="N13" s="5">
        <v>58.76</v>
      </c>
      <c r="O13" s="5">
        <v>70.16</v>
      </c>
      <c r="P13" s="15">
        <f t="shared" si="0"/>
        <v>1166.7600000000002</v>
      </c>
      <c r="Q13" s="35">
        <f t="shared" si="1"/>
        <v>83.340000000000018</v>
      </c>
      <c r="R13" s="16">
        <f t="shared" si="2"/>
        <v>15.328898801333878</v>
      </c>
      <c r="S13" s="3"/>
      <c r="T13">
        <v>2015</v>
      </c>
      <c r="U13" t="s">
        <v>81</v>
      </c>
      <c r="V13">
        <v>0</v>
      </c>
    </row>
    <row r="14" spans="1:22" x14ac:dyDescent="0.2">
      <c r="A14" s="44" t="s">
        <v>97</v>
      </c>
      <c r="B14" s="43">
        <f>AVERAGE(B2:B13)</f>
        <v>100.67333333333333</v>
      </c>
      <c r="C14" s="43">
        <f t="shared" ref="C14:P14" si="3">AVERAGE(C2:C13)</f>
        <v>92.066666666666677</v>
      </c>
      <c r="D14" s="43">
        <f t="shared" si="3"/>
        <v>110.02166666666666</v>
      </c>
      <c r="E14" s="43">
        <f t="shared" si="3"/>
        <v>88.759999999999991</v>
      </c>
      <c r="F14" s="43">
        <f t="shared" si="3"/>
        <v>97.528333333333322</v>
      </c>
      <c r="G14" s="43">
        <f t="shared" si="3"/>
        <v>101.07</v>
      </c>
      <c r="H14" s="43">
        <f t="shared" si="3"/>
        <v>98.323333333333338</v>
      </c>
      <c r="I14" s="43">
        <f t="shared" si="3"/>
        <v>97.771666666666661</v>
      </c>
      <c r="J14" s="43">
        <f t="shared" si="3"/>
        <v>103.35833333333335</v>
      </c>
      <c r="K14" s="43">
        <f t="shared" si="3"/>
        <v>88.263333333333321</v>
      </c>
      <c r="L14" s="43">
        <f t="shared" si="3"/>
        <v>88.070000000000007</v>
      </c>
      <c r="M14" s="43">
        <f t="shared" si="3"/>
        <v>94.158333333333346</v>
      </c>
      <c r="N14" s="43">
        <f t="shared" si="3"/>
        <v>100.11666666666667</v>
      </c>
      <c r="O14" s="43">
        <f t="shared" si="3"/>
        <v>93.171666666666681</v>
      </c>
      <c r="P14" s="43">
        <f t="shared" si="3"/>
        <v>1353.3533333333332</v>
      </c>
      <c r="Q14" s="43">
        <f>AVERAGE(Q2:Q13)</f>
        <v>96.668095238095205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zoomScale="70" zoomScaleNormal="70" zoomScalePageLayoutView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4" sqref="R14"/>
    </sheetView>
  </sheetViews>
  <sheetFormatPr baseColWidth="10" defaultRowHeight="16" x14ac:dyDescent="0.2"/>
  <cols>
    <col min="1" max="1" width="22" customWidth="1"/>
    <col min="17" max="17" width="11.6640625" bestFit="1" customWidth="1"/>
  </cols>
  <sheetData>
    <row r="1" spans="1:22" x14ac:dyDescent="0.2">
      <c r="A1" s="10" t="s">
        <v>30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7" t="s">
        <v>26</v>
      </c>
      <c r="Q1" s="1" t="s">
        <v>27</v>
      </c>
      <c r="R1" s="2" t="s">
        <v>28</v>
      </c>
      <c r="S1" s="48" t="s">
        <v>29</v>
      </c>
      <c r="T1" s="28" t="s">
        <v>33</v>
      </c>
      <c r="U1" s="28" t="s">
        <v>68</v>
      </c>
      <c r="V1" s="28" t="s">
        <v>88</v>
      </c>
    </row>
    <row r="2" spans="1:22" x14ac:dyDescent="0.2">
      <c r="A2" s="13" t="s">
        <v>45</v>
      </c>
      <c r="B2" s="3">
        <v>95.42</v>
      </c>
      <c r="C2" s="3">
        <v>99.86</v>
      </c>
      <c r="D2" s="3">
        <v>110.84</v>
      </c>
      <c r="E2" s="3">
        <v>133.38</v>
      </c>
      <c r="F2" s="3">
        <v>106.12</v>
      </c>
      <c r="G2" s="3">
        <v>104.62</v>
      </c>
      <c r="H2" s="3">
        <v>80.2</v>
      </c>
      <c r="I2" s="3">
        <v>109.18</v>
      </c>
      <c r="J2" s="3">
        <v>80.12</v>
      </c>
      <c r="K2" s="3">
        <v>126.58</v>
      </c>
      <c r="L2" s="3">
        <v>60.22</v>
      </c>
      <c r="M2" s="3">
        <v>117.84</v>
      </c>
      <c r="N2" s="3">
        <v>137.02000000000001</v>
      </c>
      <c r="O2" s="3">
        <v>109.56</v>
      </c>
      <c r="P2" s="3">
        <f>SUM(B2:O2)</f>
        <v>1470.96</v>
      </c>
      <c r="Q2" s="34">
        <f>P2/14</f>
        <v>105.06857142857143</v>
      </c>
      <c r="R2" s="4">
        <f>_xlfn.STDEV.S(B2:O2)</f>
        <v>21.290066610129163</v>
      </c>
      <c r="S2" s="34"/>
      <c r="T2">
        <v>2014</v>
      </c>
      <c r="U2" t="s">
        <v>73</v>
      </c>
      <c r="V2">
        <v>1</v>
      </c>
    </row>
    <row r="3" spans="1:22" x14ac:dyDescent="0.2">
      <c r="A3" s="13" t="s">
        <v>46</v>
      </c>
      <c r="B3" s="3">
        <v>103.68</v>
      </c>
      <c r="C3" s="3">
        <v>78.28</v>
      </c>
      <c r="D3" s="3">
        <v>138.5</v>
      </c>
      <c r="E3" s="3">
        <v>87.12</v>
      </c>
      <c r="F3" s="3">
        <v>90.38</v>
      </c>
      <c r="G3" s="3">
        <v>95.8</v>
      </c>
      <c r="H3" s="3">
        <v>107.86</v>
      </c>
      <c r="I3" s="3">
        <v>127</v>
      </c>
      <c r="J3" s="3">
        <v>118.66</v>
      </c>
      <c r="K3" s="3">
        <v>77.38</v>
      </c>
      <c r="L3" s="3">
        <v>101.92</v>
      </c>
      <c r="M3" s="3">
        <v>105.52</v>
      </c>
      <c r="N3" s="3">
        <v>183.3</v>
      </c>
      <c r="O3" s="3">
        <v>146.46</v>
      </c>
      <c r="P3" s="3">
        <f t="shared" ref="P3:P13" si="0">SUM(B3:O3)</f>
        <v>1561.86</v>
      </c>
      <c r="Q3" s="34">
        <f t="shared" ref="Q3:Q13" si="1">P3/14</f>
        <v>111.56142857142856</v>
      </c>
      <c r="R3" s="4">
        <f t="shared" ref="R3:R13" si="2">_xlfn.STDEV.S(B3:O3)</f>
        <v>29.292312947293908</v>
      </c>
      <c r="S3" s="34"/>
      <c r="T3">
        <v>2014</v>
      </c>
      <c r="U3" t="s">
        <v>81</v>
      </c>
      <c r="V3">
        <v>1</v>
      </c>
    </row>
    <row r="4" spans="1:22" x14ac:dyDescent="0.2">
      <c r="A4" s="27" t="s">
        <v>47</v>
      </c>
      <c r="B4" s="3">
        <v>115.06</v>
      </c>
      <c r="C4" s="3">
        <v>92.78</v>
      </c>
      <c r="D4" s="3">
        <v>62.62</v>
      </c>
      <c r="E4" s="3">
        <v>88.88</v>
      </c>
      <c r="F4" s="3">
        <v>130.36000000000001</v>
      </c>
      <c r="G4" s="3">
        <v>82.38</v>
      </c>
      <c r="H4" s="3">
        <v>122.42</v>
      </c>
      <c r="I4" s="3">
        <v>117.44</v>
      </c>
      <c r="J4" s="3">
        <v>118.62</v>
      </c>
      <c r="K4" s="3">
        <v>117.4</v>
      </c>
      <c r="L4" s="3">
        <v>72.06</v>
      </c>
      <c r="M4" s="3">
        <v>116.68</v>
      </c>
      <c r="N4" s="3">
        <v>93.56</v>
      </c>
      <c r="O4" s="3">
        <v>70.62</v>
      </c>
      <c r="P4" s="3">
        <f t="shared" si="0"/>
        <v>1400.8799999999997</v>
      </c>
      <c r="Q4" s="34">
        <f t="shared" si="1"/>
        <v>100.06285714285711</v>
      </c>
      <c r="R4" s="4">
        <f t="shared" si="2"/>
        <v>22.27759807125048</v>
      </c>
      <c r="S4" s="34"/>
      <c r="T4">
        <v>2014</v>
      </c>
      <c r="U4" t="s">
        <v>70</v>
      </c>
      <c r="V4">
        <v>1</v>
      </c>
    </row>
    <row r="5" spans="1:22" x14ac:dyDescent="0.2">
      <c r="A5" s="13" t="s">
        <v>0</v>
      </c>
      <c r="B5" s="3">
        <v>88.46</v>
      </c>
      <c r="C5" s="3">
        <v>107.04</v>
      </c>
      <c r="D5" s="3">
        <v>74.5</v>
      </c>
      <c r="E5" s="3">
        <v>110.94</v>
      </c>
      <c r="F5" s="3">
        <v>81.56</v>
      </c>
      <c r="G5" s="3">
        <v>112.24</v>
      </c>
      <c r="H5" s="3">
        <v>66</v>
      </c>
      <c r="I5" s="3">
        <v>120.88</v>
      </c>
      <c r="J5" s="3">
        <v>128.46</v>
      </c>
      <c r="K5" s="3">
        <v>120.98</v>
      </c>
      <c r="L5" s="3">
        <v>106.9</v>
      </c>
      <c r="M5" s="3">
        <v>86.8</v>
      </c>
      <c r="N5" s="3">
        <v>77.099999999999994</v>
      </c>
      <c r="O5" s="3">
        <v>115.84</v>
      </c>
      <c r="P5" s="3">
        <f t="shared" si="0"/>
        <v>1397.6999999999998</v>
      </c>
      <c r="Q5" s="34">
        <f t="shared" si="1"/>
        <v>99.835714285714275</v>
      </c>
      <c r="R5" s="4">
        <f t="shared" si="2"/>
        <v>20.155953773698617</v>
      </c>
      <c r="S5" s="34"/>
      <c r="T5">
        <v>2014</v>
      </c>
      <c r="U5" t="s">
        <v>79</v>
      </c>
      <c r="V5">
        <v>1</v>
      </c>
    </row>
    <row r="6" spans="1:22" x14ac:dyDescent="0.2">
      <c r="A6" s="13" t="s">
        <v>48</v>
      </c>
      <c r="B6" s="3">
        <v>80.180000000000007</v>
      </c>
      <c r="C6" s="3">
        <v>167.48</v>
      </c>
      <c r="D6" s="3">
        <v>61.44</v>
      </c>
      <c r="E6" s="3">
        <v>124.88</v>
      </c>
      <c r="F6" s="3">
        <v>63.3</v>
      </c>
      <c r="G6" s="3">
        <v>103.28</v>
      </c>
      <c r="H6" s="3">
        <v>80.12</v>
      </c>
      <c r="I6" s="3">
        <v>99.7</v>
      </c>
      <c r="J6" s="3">
        <v>119.82</v>
      </c>
      <c r="K6" s="3">
        <v>107.46</v>
      </c>
      <c r="L6" s="3">
        <v>75.400000000000006</v>
      </c>
      <c r="M6" s="3">
        <v>124.62</v>
      </c>
      <c r="N6" s="3">
        <v>86.94</v>
      </c>
      <c r="O6" s="3">
        <v>81.58</v>
      </c>
      <c r="P6" s="3">
        <f t="shared" si="0"/>
        <v>1376.2000000000003</v>
      </c>
      <c r="Q6" s="34">
        <f t="shared" si="1"/>
        <v>98.300000000000026</v>
      </c>
      <c r="R6" s="4">
        <f t="shared" si="2"/>
        <v>29.001872618584642</v>
      </c>
      <c r="S6" s="34"/>
      <c r="T6">
        <v>2014</v>
      </c>
      <c r="U6" t="s">
        <v>82</v>
      </c>
      <c r="V6">
        <v>0</v>
      </c>
    </row>
    <row r="7" spans="1:22" x14ac:dyDescent="0.2">
      <c r="A7" s="13" t="s">
        <v>2</v>
      </c>
      <c r="B7" s="3">
        <v>93.32</v>
      </c>
      <c r="C7" s="3">
        <v>64.64</v>
      </c>
      <c r="D7" s="3">
        <v>71.84</v>
      </c>
      <c r="E7" s="3">
        <v>83.82</v>
      </c>
      <c r="F7" s="3">
        <v>117.84</v>
      </c>
      <c r="G7" s="3">
        <v>107.04</v>
      </c>
      <c r="H7" s="3">
        <v>92.92</v>
      </c>
      <c r="I7" s="3">
        <v>104.82</v>
      </c>
      <c r="J7" s="3">
        <v>97.7</v>
      </c>
      <c r="K7" s="3">
        <v>121.96</v>
      </c>
      <c r="L7" s="3">
        <v>75.22</v>
      </c>
      <c r="M7" s="3">
        <v>121.42</v>
      </c>
      <c r="N7" s="3">
        <v>138.54</v>
      </c>
      <c r="O7" s="3">
        <v>106</v>
      </c>
      <c r="P7" s="3">
        <f t="shared" si="0"/>
        <v>1397.0800000000002</v>
      </c>
      <c r="Q7" s="34">
        <f t="shared" si="1"/>
        <v>99.791428571428582</v>
      </c>
      <c r="R7" s="4">
        <f t="shared" si="2"/>
        <v>21.253117366687537</v>
      </c>
      <c r="S7" s="34"/>
      <c r="T7">
        <v>2014</v>
      </c>
      <c r="U7" t="s">
        <v>80</v>
      </c>
      <c r="V7">
        <v>0</v>
      </c>
    </row>
    <row r="8" spans="1:22" x14ac:dyDescent="0.2">
      <c r="A8" s="13" t="s">
        <v>7</v>
      </c>
      <c r="B8" s="3">
        <v>79.16</v>
      </c>
      <c r="C8" s="3">
        <v>93.04</v>
      </c>
      <c r="D8" s="3">
        <v>87.18</v>
      </c>
      <c r="E8" s="3">
        <v>86.48</v>
      </c>
      <c r="F8" s="3">
        <v>97.84</v>
      </c>
      <c r="G8" s="3">
        <v>90.86</v>
      </c>
      <c r="H8" s="3">
        <v>92.1</v>
      </c>
      <c r="I8" s="3">
        <v>98.72</v>
      </c>
      <c r="J8" s="3">
        <v>71.7</v>
      </c>
      <c r="K8" s="3">
        <v>61.1</v>
      </c>
      <c r="L8" s="3">
        <v>123.74</v>
      </c>
      <c r="M8" s="3">
        <v>114.56</v>
      </c>
      <c r="N8" s="3">
        <v>93.42</v>
      </c>
      <c r="O8" s="3">
        <v>110.28</v>
      </c>
      <c r="P8" s="3">
        <f t="shared" si="0"/>
        <v>1300.1800000000003</v>
      </c>
      <c r="Q8" s="34">
        <f t="shared" si="1"/>
        <v>92.870000000000019</v>
      </c>
      <c r="R8" s="4">
        <f t="shared" si="2"/>
        <v>16.429530167915917</v>
      </c>
      <c r="S8" s="34"/>
      <c r="T8">
        <v>2014</v>
      </c>
      <c r="U8" t="s">
        <v>76</v>
      </c>
      <c r="V8">
        <v>0</v>
      </c>
    </row>
    <row r="9" spans="1:22" x14ac:dyDescent="0.2">
      <c r="A9" s="13" t="s">
        <v>49</v>
      </c>
      <c r="B9" s="3">
        <v>90.54</v>
      </c>
      <c r="C9" s="3">
        <v>129.44</v>
      </c>
      <c r="D9" s="3">
        <v>84.64</v>
      </c>
      <c r="E9" s="3">
        <v>109.82</v>
      </c>
      <c r="F9" s="3">
        <v>107.64</v>
      </c>
      <c r="G9" s="3">
        <v>64.3</v>
      </c>
      <c r="H9" s="3">
        <v>85.46</v>
      </c>
      <c r="I9" s="3">
        <v>93.2</v>
      </c>
      <c r="J9" s="3">
        <v>4.8</v>
      </c>
      <c r="K9" s="3">
        <v>100.2</v>
      </c>
      <c r="L9" s="3">
        <v>84.82</v>
      </c>
      <c r="M9" s="3">
        <v>119.26</v>
      </c>
      <c r="N9" s="3">
        <v>98.38</v>
      </c>
      <c r="O9" s="3">
        <v>164.34</v>
      </c>
      <c r="P9" s="3">
        <f t="shared" si="0"/>
        <v>1336.84</v>
      </c>
      <c r="Q9" s="34">
        <f t="shared" si="1"/>
        <v>95.488571428571419</v>
      </c>
      <c r="R9" s="4">
        <f t="shared" si="2"/>
        <v>35.519070253152087</v>
      </c>
      <c r="S9" s="34"/>
      <c r="T9">
        <v>2014</v>
      </c>
      <c r="U9" t="s">
        <v>77</v>
      </c>
      <c r="V9">
        <v>0</v>
      </c>
    </row>
    <row r="10" spans="1:22" x14ac:dyDescent="0.2">
      <c r="A10" s="13" t="s">
        <v>50</v>
      </c>
      <c r="B10" s="3">
        <v>94.26</v>
      </c>
      <c r="C10" s="3">
        <v>77.16</v>
      </c>
      <c r="D10" s="3">
        <v>123.66</v>
      </c>
      <c r="E10" s="3">
        <v>127.04</v>
      </c>
      <c r="F10" s="3">
        <v>99.84</v>
      </c>
      <c r="G10" s="3">
        <v>126.24</v>
      </c>
      <c r="H10" s="3">
        <v>115.74</v>
      </c>
      <c r="I10" s="3">
        <v>97.86</v>
      </c>
      <c r="J10" s="3">
        <v>80.36</v>
      </c>
      <c r="K10" s="3">
        <v>77.48</v>
      </c>
      <c r="L10" s="3">
        <v>108.28</v>
      </c>
      <c r="M10" s="3">
        <v>99.66</v>
      </c>
      <c r="N10" s="3">
        <v>104.1</v>
      </c>
      <c r="O10" s="3">
        <v>111.18</v>
      </c>
      <c r="P10" s="3">
        <f t="shared" si="0"/>
        <v>1442.8600000000001</v>
      </c>
      <c r="Q10" s="34">
        <f t="shared" si="1"/>
        <v>103.06142857142858</v>
      </c>
      <c r="R10" s="4">
        <f t="shared" si="2"/>
        <v>17.00362941218166</v>
      </c>
      <c r="S10" s="34"/>
      <c r="T10">
        <v>2014</v>
      </c>
      <c r="U10" t="s">
        <v>71</v>
      </c>
      <c r="V10">
        <v>0</v>
      </c>
    </row>
    <row r="11" spans="1:22" x14ac:dyDescent="0.2">
      <c r="A11" s="13" t="s">
        <v>4</v>
      </c>
      <c r="B11" s="3">
        <v>95.24</v>
      </c>
      <c r="C11" s="3">
        <v>62.52</v>
      </c>
      <c r="D11" s="3">
        <v>80.7</v>
      </c>
      <c r="E11" s="3">
        <v>97.52</v>
      </c>
      <c r="F11" s="3">
        <v>94.54</v>
      </c>
      <c r="G11" s="3">
        <v>116.42</v>
      </c>
      <c r="H11" s="3">
        <v>115.92</v>
      </c>
      <c r="I11" s="3">
        <v>145.94</v>
      </c>
      <c r="J11" s="3">
        <v>74.819999999999993</v>
      </c>
      <c r="K11" s="3">
        <v>50.3</v>
      </c>
      <c r="L11" s="3">
        <v>52.92</v>
      </c>
      <c r="M11" s="3">
        <v>80.94</v>
      </c>
      <c r="N11" s="3">
        <v>57.24</v>
      </c>
      <c r="O11" s="3">
        <v>69.36</v>
      </c>
      <c r="P11" s="3">
        <f t="shared" si="0"/>
        <v>1194.3799999999997</v>
      </c>
      <c r="Q11" s="34">
        <f t="shared" si="1"/>
        <v>85.312857142857112</v>
      </c>
      <c r="R11" s="4">
        <f t="shared" si="2"/>
        <v>27.596816546777422</v>
      </c>
      <c r="S11" s="34"/>
      <c r="T11">
        <v>2014</v>
      </c>
      <c r="U11" t="s">
        <v>74</v>
      </c>
      <c r="V11">
        <v>0</v>
      </c>
    </row>
    <row r="12" spans="1:22" x14ac:dyDescent="0.2">
      <c r="A12" s="13" t="s">
        <v>51</v>
      </c>
      <c r="B12" s="3">
        <v>89.74</v>
      </c>
      <c r="C12" s="3">
        <v>81.52</v>
      </c>
      <c r="D12" s="3">
        <v>84.18</v>
      </c>
      <c r="E12" s="3">
        <v>70.88</v>
      </c>
      <c r="F12" s="3">
        <v>91.26</v>
      </c>
      <c r="G12" s="3">
        <v>102.5</v>
      </c>
      <c r="H12" s="3">
        <v>85.36</v>
      </c>
      <c r="I12" s="3">
        <v>106.06</v>
      </c>
      <c r="J12" s="3">
        <v>87.74</v>
      </c>
      <c r="K12" s="3">
        <v>101.1</v>
      </c>
      <c r="L12" s="3">
        <v>84.1</v>
      </c>
      <c r="M12" s="3">
        <v>79.5</v>
      </c>
      <c r="N12" s="3">
        <v>115.86</v>
      </c>
      <c r="O12" s="3">
        <v>99.1</v>
      </c>
      <c r="P12" s="3">
        <f t="shared" si="0"/>
        <v>1278.8999999999999</v>
      </c>
      <c r="Q12" s="34">
        <f t="shared" si="1"/>
        <v>91.35</v>
      </c>
      <c r="R12" s="4">
        <f t="shared" si="2"/>
        <v>12.115240878268235</v>
      </c>
      <c r="S12" s="34"/>
      <c r="T12">
        <v>2014</v>
      </c>
      <c r="U12" t="s">
        <v>78</v>
      </c>
      <c r="V12">
        <v>0</v>
      </c>
    </row>
    <row r="13" spans="1:22" x14ac:dyDescent="0.2">
      <c r="A13" s="15" t="s">
        <v>1</v>
      </c>
      <c r="B13" s="5">
        <v>100.32</v>
      </c>
      <c r="C13" s="5">
        <v>100.58</v>
      </c>
      <c r="D13" s="5">
        <v>100.62</v>
      </c>
      <c r="E13" s="5">
        <v>76.7</v>
      </c>
      <c r="F13" s="5">
        <v>76.040000000000006</v>
      </c>
      <c r="G13" s="5">
        <v>76.92</v>
      </c>
      <c r="H13" s="5">
        <v>69.48</v>
      </c>
      <c r="I13" s="5">
        <v>89.04</v>
      </c>
      <c r="J13" s="5">
        <v>89.48</v>
      </c>
      <c r="K13" s="5">
        <v>100.72</v>
      </c>
      <c r="L13" s="5">
        <v>97.6</v>
      </c>
      <c r="M13" s="5">
        <v>80.400000000000006</v>
      </c>
      <c r="N13" s="5">
        <v>105.58</v>
      </c>
      <c r="O13" s="5">
        <v>79.5</v>
      </c>
      <c r="P13" s="5">
        <f t="shared" si="0"/>
        <v>1242.98</v>
      </c>
      <c r="Q13" s="35">
        <f t="shared" si="1"/>
        <v>88.784285714285716</v>
      </c>
      <c r="R13" s="6">
        <f t="shared" si="2"/>
        <v>12.068640044655931</v>
      </c>
      <c r="S13" s="34"/>
      <c r="T13">
        <v>2014</v>
      </c>
      <c r="U13" t="s">
        <v>72</v>
      </c>
      <c r="V13">
        <v>0</v>
      </c>
    </row>
    <row r="14" spans="1:22" x14ac:dyDescent="0.2">
      <c r="A14" s="44" t="s">
        <v>97</v>
      </c>
      <c r="B14" s="43">
        <f>AVERAGE(B2:B13)</f>
        <v>93.781666666666652</v>
      </c>
      <c r="C14" s="43">
        <f t="shared" ref="C14:P14" si="3">AVERAGE(C2:C13)</f>
        <v>96.194999999999993</v>
      </c>
      <c r="D14" s="43">
        <f t="shared" si="3"/>
        <v>90.060000000000016</v>
      </c>
      <c r="E14" s="43">
        <f t="shared" si="3"/>
        <v>99.788333333333313</v>
      </c>
      <c r="F14" s="43">
        <f t="shared" si="3"/>
        <v>96.393333333333331</v>
      </c>
      <c r="G14" s="43">
        <f t="shared" si="3"/>
        <v>98.55</v>
      </c>
      <c r="H14" s="43">
        <f t="shared" si="3"/>
        <v>92.798333333333332</v>
      </c>
      <c r="I14" s="43">
        <f t="shared" si="3"/>
        <v>109.15333333333332</v>
      </c>
      <c r="J14" s="43">
        <f t="shared" si="3"/>
        <v>89.356666666666683</v>
      </c>
      <c r="K14" s="43">
        <f t="shared" si="3"/>
        <v>96.888333333333335</v>
      </c>
      <c r="L14" s="43">
        <f t="shared" si="3"/>
        <v>86.931666666666658</v>
      </c>
      <c r="M14" s="43">
        <f t="shared" si="3"/>
        <v>103.93333333333334</v>
      </c>
      <c r="N14" s="43">
        <f t="shared" si="3"/>
        <v>107.58666666666664</v>
      </c>
      <c r="O14" s="43">
        <f t="shared" si="3"/>
        <v>105.31833333333333</v>
      </c>
      <c r="P14" s="43">
        <f t="shared" si="3"/>
        <v>1366.7349999999999</v>
      </c>
      <c r="Q14" s="43">
        <f>AVERAGE(Q2:Q13)</f>
        <v>97.623928571428564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Waivers</vt:lpstr>
      <vt:lpstr>H2H</vt:lpstr>
      <vt:lpstr>Links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2017-12-22T02:12:03Z</dcterms:created>
  <dcterms:modified xsi:type="dcterms:W3CDTF">2023-01-07T22:41:13Z</dcterms:modified>
</cp:coreProperties>
</file>