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projects_current/CODEXParsons/unittests/"/>
    </mc:Choice>
  </mc:AlternateContent>
  <xr:revisionPtr revIDLastSave="0" documentId="13_ncr:1_{D29F40A4-CE49-764B-A358-B9377A510D35}" xr6:coauthVersionLast="47" xr6:coauthVersionMax="47" xr10:uidLastSave="{00000000-0000-0000-0000-000000000000}"/>
  <bookViews>
    <workbookView xWindow="1180" yWindow="2260" windowWidth="33380" windowHeight="17820" activeTab="1" xr2:uid="{67BEDFCE-A3BC-1C4B-BFF2-50821C6F0D55}"/>
  </bookViews>
  <sheets>
    <sheet name="janP" sheetId="72" r:id="rId1"/>
    <sheet name="jan" sheetId="71" r:id="rId2"/>
    <sheet name="hosing" sheetId="60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60" l="1"/>
  <c r="D70" i="60" s="1"/>
  <c r="D71" i="60" s="1"/>
  <c r="C62" i="60"/>
  <c r="C70" i="60" s="1"/>
  <c r="C71" i="60" s="1"/>
  <c r="B62" i="60"/>
  <c r="B70" i="60" s="1"/>
  <c r="B71" i="60" s="1"/>
  <c r="G69" i="60"/>
  <c r="D4" i="60"/>
  <c r="F69" i="60" s="1"/>
  <c r="F66" i="60"/>
  <c r="F67" i="60"/>
  <c r="F65" i="60"/>
  <c r="F71" i="60" s="1"/>
  <c r="H58" i="60"/>
  <c r="H54" i="60"/>
  <c r="H55" i="60"/>
  <c r="H56" i="60"/>
  <c r="H52" i="60"/>
  <c r="K48" i="60"/>
  <c r="H48" i="60"/>
  <c r="F30" i="60"/>
  <c r="F31" i="60"/>
  <c r="F32" i="60"/>
  <c r="F33" i="60"/>
  <c r="F34" i="60"/>
  <c r="F35" i="60"/>
  <c r="F36" i="60"/>
  <c r="F37" i="60"/>
  <c r="F38" i="60"/>
  <c r="F39" i="60"/>
  <c r="F40" i="60"/>
  <c r="D30" i="60"/>
  <c r="E30" i="60"/>
  <c r="D31" i="60"/>
  <c r="E31" i="60"/>
  <c r="D32" i="60"/>
  <c r="E32" i="60"/>
  <c r="D33" i="60"/>
  <c r="E33" i="60"/>
  <c r="D34" i="60"/>
  <c r="E34" i="60"/>
  <c r="D35" i="60"/>
  <c r="E35" i="60"/>
  <c r="D36" i="60"/>
  <c r="E36" i="60"/>
  <c r="D37" i="60"/>
  <c r="E37" i="60"/>
  <c r="D38" i="60"/>
  <c r="E38" i="60"/>
  <c r="D39" i="60"/>
  <c r="E39" i="60"/>
  <c r="D40" i="60"/>
  <c r="E40" i="60"/>
  <c r="C31" i="60"/>
  <c r="C32" i="60"/>
  <c r="C33" i="60"/>
  <c r="C34" i="60"/>
  <c r="C35" i="60"/>
  <c r="H35" i="60" s="1"/>
  <c r="C36" i="60"/>
  <c r="H36" i="60" s="1"/>
  <c r="C37" i="60"/>
  <c r="C38" i="60"/>
  <c r="C39" i="60"/>
  <c r="C40" i="60"/>
  <c r="C30" i="60"/>
  <c r="H29" i="60"/>
  <c r="K26" i="60"/>
  <c r="H26" i="60"/>
  <c r="H8" i="60"/>
  <c r="H9" i="60"/>
  <c r="H10" i="60"/>
  <c r="H11" i="60"/>
  <c r="H12" i="60"/>
  <c r="H13" i="60"/>
  <c r="H14" i="60"/>
  <c r="H15" i="60"/>
  <c r="H16" i="60"/>
  <c r="H17" i="60"/>
  <c r="H18" i="60"/>
  <c r="H7" i="60"/>
  <c r="C19" i="60"/>
  <c r="K2" i="60"/>
  <c r="H2" i="60" s="1"/>
  <c r="A29" i="60"/>
  <c r="A39" i="60"/>
  <c r="A40" i="60"/>
  <c r="A31" i="60"/>
  <c r="H31" i="60" s="1"/>
  <c r="A32" i="60"/>
  <c r="A33" i="60"/>
  <c r="A34" i="60"/>
  <c r="A35" i="60"/>
  <c r="A36" i="60"/>
  <c r="A37" i="60"/>
  <c r="A38" i="60"/>
  <c r="A30" i="60"/>
  <c r="H30" i="60" s="1"/>
  <c r="D19" i="60"/>
  <c r="E19" i="60"/>
  <c r="F19" i="60"/>
  <c r="H33" i="60" l="1"/>
  <c r="H32" i="60"/>
  <c r="H19" i="60"/>
  <c r="H37" i="60"/>
  <c r="H40" i="60"/>
  <c r="H38" i="60"/>
  <c r="H34" i="60"/>
  <c r="H39" i="60"/>
  <c r="I23" i="60"/>
  <c r="I21" i="60"/>
  <c r="I22" i="60"/>
</calcChain>
</file>

<file path=xl/sharedStrings.xml><?xml version="1.0" encoding="utf-8"?>
<sst xmlns="http://schemas.openxmlformats.org/spreadsheetml/2006/main" count="211" uniqueCount="62">
  <si>
    <t>folder</t>
  </si>
  <si>
    <t>Ericson2017figure1</t>
  </si>
  <si>
    <t>Ericson2017figure4</t>
  </si>
  <si>
    <t>Ericson2018figure5</t>
  </si>
  <si>
    <t>Ericson2022figure2</t>
  </si>
  <si>
    <t>Ericson2022figure3</t>
  </si>
  <si>
    <t>Ericson2022figure4</t>
  </si>
  <si>
    <t>Ericson2022figure8</t>
  </si>
  <si>
    <t>Haynes_Magyar2022figure2</t>
  </si>
  <si>
    <t>Haynes_Magyar2022figure4</t>
  </si>
  <si>
    <t>Hou2022figure2</t>
  </si>
  <si>
    <t>Karavirta2012Figure3</t>
  </si>
  <si>
    <t>Weinmann2021figure1</t>
  </si>
  <si>
    <t>V1</t>
  </si>
  <si>
    <t>V2</t>
  </si>
  <si>
    <t>V3</t>
  </si>
  <si>
    <t>Column Labels</t>
  </si>
  <si>
    <t>Grand Total</t>
  </si>
  <si>
    <t>Row Labels</t>
  </si>
  <si>
    <t>figure</t>
  </si>
  <si>
    <t>file</t>
  </si>
  <si>
    <t>import error</t>
  </si>
  <si>
    <t>runtime error</t>
  </si>
  <si>
    <t>output incorrect</t>
  </si>
  <si>
    <t>(blank)</t>
  </si>
  <si>
    <t>low</t>
  </si>
  <si>
    <t>average</t>
  </si>
  <si>
    <t>high</t>
  </si>
  <si>
    <t>C</t>
  </si>
  <si>
    <t>Complexity</t>
  </si>
  <si>
    <t>Parsons Problem</t>
  </si>
  <si>
    <t>\begin{table}</t>
  </si>
  <si>
    <t>\caption{Classification of generated solutions to `Rainfall' problems according to algorithmic approach.}</t>
  </si>
  <si>
    <t>\begin{tabularx}{\columnwidth}{lccccc}</t>
  </si>
  <si>
    <t>%\begin{tabularx}{\textwidth}{| X | X | X |}</t>
  </si>
  <si>
    <t>\toprule</t>
  </si>
  <si>
    <t>\textbf{Variant} &amp; \textbf{While} &amp; \textbf{For} &amp; \textbf{Sum/Len} &amp; \textbf{Two} &amp; \textbf{Other} \\ \midrule</t>
  </si>
  <si>
    <t>Soloway~\cite{soloway1986learning}  &amp; 41 &amp; 1  &amp; 0 &amp; 5  &amp; 3 \\</t>
  </si>
  <si>
    <t>Simon~\cite{simon2013soloways}    &amp; 5  &amp; 36 &amp; 1 &amp; 8  &amp; 0 \\</t>
  </si>
  <si>
    <t>Fisler~\cite{fisler2014recurring}   &amp; 3  &amp; 42 &amp; 1 &amp; 3  &amp; 1 \\</t>
  </si>
  <si>
    <t>Ebrahimi~\cite{ebrahimi1994novice} &amp; 36 &amp; 3  &amp; 0 &amp; 10 &amp; 1 \\</t>
  </si>
  <si>
    <t>Guzdial et al.~\cite{guzdial2003report}  &amp; 0  &amp; 35 &amp; 1 &amp; 13 &amp; 1 \\</t>
  </si>
  <si>
    <t>Lakanen et al.~\cite{lakanen2015revisiting}  &amp; 2  &amp; 37 &amp; 2 &amp; 5  &amp; 4 \\</t>
  </si>
  <si>
    <t>\textit{apples}   &amp; 4  &amp; 23 &amp; 3 &amp; 16 &amp; 4 \\ \bottomrule</t>
  </si>
  <si>
    <t>\end{tabularx}</t>
  </si>
  <si>
    <t>\label{tab:general_method}</t>
  </si>
  <si>
    <t>\end{table}</t>
  </si>
  <si>
    <t>\caption{</t>
  </si>
  <si>
    <t>}</t>
  </si>
  <si>
    <t>Error Versions</t>
  </si>
  <si>
    <t>\\</t>
  </si>
  <si>
    <t>\bottomrule</t>
  </si>
  <si>
    <t>\label{tab:summary}</t>
  </si>
  <si>
    <t>Completion Percent</t>
  </si>
  <si>
    <t>\--</t>
  </si>
  <si>
    <t>\label{tab:percent}</t>
  </si>
  <si>
    <t>\end{tabular}</t>
  </si>
  <si>
    <t>\begin{tabular}{lccccc}</t>
  </si>
  <si>
    <t>Error Types</t>
  </si>
  <si>
    <t>\</t>
  </si>
  <si>
    <t>Exludes Fig4 !!!!</t>
  </si>
  <si>
    <t>Sum of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</si>
</sst>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43" fontId="3" fillId="0" borderId="0" xfId="1" applyFont="1"/>
    <xf numFmtId="43" fontId="0" fillId="0" borderId="0" xfId="1" applyFont="1"/>
    <xf numFmtId="43" fontId="5" fillId="0" borderId="0" xfId="1" applyFont="1"/>
    <xf numFmtId="43" fontId="6" fillId="0" borderId="0" xfId="1" applyFont="1"/>
    <xf numFmtId="164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9" fontId="0" fillId="0" borderId="0" xfId="2" applyFont="1"/>
    <xf numFmtId="9" fontId="0" fillId="0" borderId="0" xfId="1" applyNumberFormat="1" applyFont="1"/>
    <xf numFmtId="9" fontId="0" fillId="0" borderId="0" xfId="0" applyNumberFormat="1"/>
    <xf numFmtId="0" fontId="7" fillId="0" borderId="0" xfId="0" applyFont="1"/>
    <xf numFmtId="43" fontId="0" fillId="0" borderId="0" xfId="0" applyNumberFormat="1"/>
    <xf numFmtId="0" fontId="0" fillId="0" borderId="0" xfId="0" quotePrefix="1"/>
    <xf numFmtId="43" fontId="0" fillId="0" borderId="0" xfId="1" quotePrefix="1" applyFont="1" applyAlignment="1">
      <alignment horizontal="center"/>
    </xf>
    <xf numFmtId="43" fontId="0" fillId="0" borderId="0" xfId="1" quotePrefix="1" applyFont="1"/>
    <xf numFmtId="0" fontId="0" fillId="0" borderId="0" xfId="0" quotePrefix="1" applyAlignment="1">
      <alignment horizontal="center"/>
    </xf>
    <xf numFmtId="0" fontId="5" fillId="0" borderId="0" xfId="0" quotePrefix="1" applyFont="1"/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0" fillId="0" borderId="0" xfId="2" applyNumberFormat="1" applyFont="1"/>
    <xf numFmtId="0" fontId="5" fillId="3" borderId="0" xfId="1" applyNumberFormat="1" applyFont="1" applyFill="1" applyAlignment="1">
      <alignment horizontal="center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vs Complexity</a:t>
            </a:r>
            <a:endParaRPr lang="en-US"/>
          </a:p>
        </c:rich>
      </c:tx>
      <c:layout>
        <c:manualLayout>
          <c:xMode val="edge"/>
          <c:yMode val="edge"/>
          <c:x val="0.43753892730948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hosing!$F$30:$F$40</c:f>
              <c:numCache>
                <c:formatCode>_(* #,##0_);_(* \(#,##0\);_(* "-"??_);_(@_)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78.333333333333329</c:v>
                </c:pt>
                <c:pt idx="3">
                  <c:v>76.666666666666671</c:v>
                </c:pt>
                <c:pt idx="4">
                  <c:v>71.666666666666671</c:v>
                </c:pt>
                <c:pt idx="5">
                  <c:v>83.333333333333329</c:v>
                </c:pt>
                <c:pt idx="6">
                  <c:v>41.666666666666664</c:v>
                </c:pt>
                <c:pt idx="7">
                  <c:v>61.666666666666664</c:v>
                </c:pt>
                <c:pt idx="8">
                  <c:v>93.333333333333329</c:v>
                </c:pt>
                <c:pt idx="9">
                  <c:v>65</c:v>
                </c:pt>
                <c:pt idx="10">
                  <c:v>90</c:v>
                </c:pt>
              </c:numCache>
            </c:numRef>
          </c:xVal>
          <c:yVal>
            <c:numRef>
              <c:f>hosing!$G$30:$G$40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D-CB4C-A562-2E9C5E7A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95920"/>
        <c:axId val="312173824"/>
      </c:scatterChart>
      <c:valAx>
        <c:axId val="3117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73824"/>
        <c:crosses val="autoZero"/>
        <c:crossBetween val="midCat"/>
      </c:valAx>
      <c:valAx>
        <c:axId val="3121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822159</xdr:colOff>
      <xdr:row>26</xdr:row>
      <xdr:rowOff>87788</xdr:rowOff>
    </xdr:from>
    <xdr:to>
      <xdr:col>14</xdr:col>
      <xdr:colOff>3798861</xdr:colOff>
      <xdr:row>37</xdr:row>
      <xdr:rowOff>33422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CFD0C-7815-A4B3-4083-13E814DD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4.460953703703" createdVersion="8" refreshedVersion="8" minRefreshableVersion="3" recordCount="30" xr:uid="{27F667F7-84D6-644D-8BEC-62FC3D59A3A8}">
  <cacheSource type="worksheet">
    <worksheetSource ref="A1:C31" sheet="jan"/>
  </cacheSource>
  <cacheFields count="3">
    <cacheField name="folder" numFmtId="0">
      <sharedItems count="3">
        <s v="V1"/>
        <s v="V2"/>
        <s v="V3"/>
      </sharedItems>
    </cacheField>
    <cacheField name="figure" numFmtId="0">
      <sharedItems count="12">
        <s v="Ericson2022figure2"/>
        <s v="Ericson2022figure3"/>
        <s v="Ericson2022figure4"/>
        <s v="Ericson2022figure8"/>
        <s v="Haynes_Magyar2022figure2"/>
        <s v="Haynes_Magyar2022figure4"/>
        <s v="Karavirta2012Figure3"/>
        <s v="Weinmann2021figure1"/>
        <s v="Ericson2017figure1"/>
        <s v="Ericson2017figure4"/>
        <s v="Ericson2018figure5"/>
        <s v="Hou2022figure2"/>
      </sharedItems>
    </cacheField>
    <cacheField name="file" numFmtId="0">
      <sharedItems containsSemiMixedTypes="0" containsString="0" containsNumber="1" containsInteger="1" minValue="1" maxValue="12" count="9">
        <n v="2"/>
        <n v="1"/>
        <n v="5"/>
        <n v="3"/>
        <n v="8"/>
        <n v="10"/>
        <n v="12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</r>
  <r>
    <x v="0"/>
    <x v="1"/>
    <x v="1"/>
  </r>
  <r>
    <x v="0"/>
    <x v="2"/>
    <x v="1"/>
  </r>
  <r>
    <x v="0"/>
    <x v="3"/>
    <x v="1"/>
  </r>
  <r>
    <x v="0"/>
    <x v="4"/>
    <x v="1"/>
  </r>
  <r>
    <x v="0"/>
    <x v="5"/>
    <x v="2"/>
  </r>
  <r>
    <x v="0"/>
    <x v="6"/>
    <x v="0"/>
  </r>
  <r>
    <x v="0"/>
    <x v="7"/>
    <x v="1"/>
  </r>
  <r>
    <x v="1"/>
    <x v="8"/>
    <x v="3"/>
  </r>
  <r>
    <x v="1"/>
    <x v="9"/>
    <x v="4"/>
  </r>
  <r>
    <x v="1"/>
    <x v="10"/>
    <x v="3"/>
  </r>
  <r>
    <x v="1"/>
    <x v="0"/>
    <x v="4"/>
  </r>
  <r>
    <x v="1"/>
    <x v="1"/>
    <x v="3"/>
  </r>
  <r>
    <x v="1"/>
    <x v="2"/>
    <x v="5"/>
  </r>
  <r>
    <x v="1"/>
    <x v="3"/>
    <x v="1"/>
  </r>
  <r>
    <x v="1"/>
    <x v="4"/>
    <x v="6"/>
  </r>
  <r>
    <x v="1"/>
    <x v="5"/>
    <x v="4"/>
  </r>
  <r>
    <x v="1"/>
    <x v="11"/>
    <x v="7"/>
  </r>
  <r>
    <x v="1"/>
    <x v="6"/>
    <x v="7"/>
  </r>
  <r>
    <x v="1"/>
    <x v="7"/>
    <x v="7"/>
  </r>
  <r>
    <x v="2"/>
    <x v="8"/>
    <x v="1"/>
  </r>
  <r>
    <x v="2"/>
    <x v="9"/>
    <x v="3"/>
  </r>
  <r>
    <x v="2"/>
    <x v="10"/>
    <x v="8"/>
  </r>
  <r>
    <x v="2"/>
    <x v="0"/>
    <x v="3"/>
  </r>
  <r>
    <x v="2"/>
    <x v="1"/>
    <x v="3"/>
  </r>
  <r>
    <x v="2"/>
    <x v="2"/>
    <x v="8"/>
  </r>
  <r>
    <x v="2"/>
    <x v="3"/>
    <x v="4"/>
  </r>
  <r>
    <x v="2"/>
    <x v="4"/>
    <x v="7"/>
  </r>
  <r>
    <x v="2"/>
    <x v="5"/>
    <x v="5"/>
  </r>
  <r>
    <x v="2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9B196-55F6-BA46-81FD-A67C0390599E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8"/>
        <item x="9"/>
        <item x="10"/>
        <item x="0"/>
        <item x="1"/>
        <item x="2"/>
        <item x="3"/>
        <item x="4"/>
        <item x="5"/>
        <item x="11"/>
        <item x="6"/>
        <item x="7"/>
        <item t="default"/>
      </items>
    </pivotField>
    <pivotField dataField="1" showAll="0">
      <items count="10">
        <item x="1"/>
        <item x="0"/>
        <item x="3"/>
        <item x="7"/>
        <item x="2"/>
        <item x="8"/>
        <item x="4"/>
        <item x="5"/>
        <item x="6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fi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319A-31D0-E346-A497-A69D122CAE80}">
  <dimension ref="A3:E17"/>
  <sheetViews>
    <sheetView workbookViewId="0">
      <selection activeCell="E17" sqref="A3:E17"/>
    </sheetView>
  </sheetViews>
  <sheetFormatPr baseColWidth="10" defaultRowHeight="16" x14ac:dyDescent="0.2"/>
  <cols>
    <col min="1" max="1" width="24.33203125" bestFit="1" customWidth="1"/>
    <col min="2" max="2" width="4" customWidth="1"/>
    <col min="3" max="4" width="3.33203125" bestFit="1" customWidth="1"/>
  </cols>
  <sheetData>
    <row r="3" spans="1:5" x14ac:dyDescent="0.2">
      <c r="A3" s="1" t="s">
        <v>61</v>
      </c>
      <c r="B3" s="1" t="s">
        <v>16</v>
      </c>
    </row>
    <row r="4" spans="1:5" x14ac:dyDescent="0.2">
      <c r="A4" s="1" t="s">
        <v>18</v>
      </c>
      <c r="B4" t="s">
        <v>13</v>
      </c>
      <c r="C4" t="s">
        <v>14</v>
      </c>
      <c r="D4" t="s">
        <v>15</v>
      </c>
      <c r="E4" t="s">
        <v>17</v>
      </c>
    </row>
    <row r="5" spans="1:5" x14ac:dyDescent="0.2">
      <c r="A5" s="3" t="s">
        <v>1</v>
      </c>
      <c r="B5" s="31"/>
      <c r="C5" s="31">
        <v>3</v>
      </c>
      <c r="D5" s="31">
        <v>1</v>
      </c>
      <c r="E5" s="31">
        <v>4</v>
      </c>
    </row>
    <row r="6" spans="1:5" x14ac:dyDescent="0.2">
      <c r="A6" s="3" t="s">
        <v>2</v>
      </c>
      <c r="B6" s="31"/>
      <c r="C6" s="31">
        <v>8</v>
      </c>
      <c r="D6" s="31">
        <v>3</v>
      </c>
      <c r="E6" s="31">
        <v>11</v>
      </c>
    </row>
    <row r="7" spans="1:5" x14ac:dyDescent="0.2">
      <c r="A7" s="3" t="s">
        <v>3</v>
      </c>
      <c r="B7" s="31"/>
      <c r="C7" s="31">
        <v>3</v>
      </c>
      <c r="D7" s="31">
        <v>6</v>
      </c>
      <c r="E7" s="31">
        <v>9</v>
      </c>
    </row>
    <row r="8" spans="1:5" x14ac:dyDescent="0.2">
      <c r="A8" s="3" t="s">
        <v>4</v>
      </c>
      <c r="B8" s="31">
        <v>2</v>
      </c>
      <c r="C8" s="31">
        <v>8</v>
      </c>
      <c r="D8" s="31">
        <v>3</v>
      </c>
      <c r="E8" s="31">
        <v>13</v>
      </c>
    </row>
    <row r="9" spans="1:5" x14ac:dyDescent="0.2">
      <c r="A9" s="3" t="s">
        <v>5</v>
      </c>
      <c r="B9" s="31">
        <v>1</v>
      </c>
      <c r="C9" s="31">
        <v>3</v>
      </c>
      <c r="D9" s="31">
        <v>3</v>
      </c>
      <c r="E9" s="31">
        <v>7</v>
      </c>
    </row>
    <row r="10" spans="1:5" x14ac:dyDescent="0.2">
      <c r="A10" s="3" t="s">
        <v>6</v>
      </c>
      <c r="B10" s="31">
        <v>1</v>
      </c>
      <c r="C10" s="31">
        <v>10</v>
      </c>
      <c r="D10" s="31">
        <v>6</v>
      </c>
      <c r="E10" s="31">
        <v>17</v>
      </c>
    </row>
    <row r="11" spans="1:5" x14ac:dyDescent="0.2">
      <c r="A11" s="3" t="s">
        <v>7</v>
      </c>
      <c r="B11" s="31">
        <v>1</v>
      </c>
      <c r="C11" s="31">
        <v>1</v>
      </c>
      <c r="D11" s="31">
        <v>8</v>
      </c>
      <c r="E11" s="31">
        <v>10</v>
      </c>
    </row>
    <row r="12" spans="1:5" x14ac:dyDescent="0.2">
      <c r="A12" s="3" t="s">
        <v>8</v>
      </c>
      <c r="B12" s="31">
        <v>1</v>
      </c>
      <c r="C12" s="31">
        <v>12</v>
      </c>
      <c r="D12" s="31">
        <v>4</v>
      </c>
      <c r="E12" s="31">
        <v>17</v>
      </c>
    </row>
    <row r="13" spans="1:5" x14ac:dyDescent="0.2">
      <c r="A13" s="3" t="s">
        <v>9</v>
      </c>
      <c r="B13" s="31">
        <v>5</v>
      </c>
      <c r="C13" s="31">
        <v>8</v>
      </c>
      <c r="D13" s="31">
        <v>10</v>
      </c>
      <c r="E13" s="31">
        <v>23</v>
      </c>
    </row>
    <row r="14" spans="1:5" x14ac:dyDescent="0.2">
      <c r="A14" s="3" t="s">
        <v>10</v>
      </c>
      <c r="B14" s="31"/>
      <c r="C14" s="31">
        <v>4</v>
      </c>
      <c r="D14" s="31"/>
      <c r="E14" s="31">
        <v>4</v>
      </c>
    </row>
    <row r="15" spans="1:5" x14ac:dyDescent="0.2">
      <c r="A15" s="3" t="s">
        <v>11</v>
      </c>
      <c r="B15" s="31">
        <v>2</v>
      </c>
      <c r="C15" s="31">
        <v>4</v>
      </c>
      <c r="D15" s="31"/>
      <c r="E15" s="31">
        <v>6</v>
      </c>
    </row>
    <row r="16" spans="1:5" x14ac:dyDescent="0.2">
      <c r="A16" s="3" t="s">
        <v>12</v>
      </c>
      <c r="B16" s="31">
        <v>1</v>
      </c>
      <c r="C16" s="31">
        <v>4</v>
      </c>
      <c r="D16" s="31">
        <v>1</v>
      </c>
      <c r="E16" s="31">
        <v>6</v>
      </c>
    </row>
    <row r="17" spans="1:5" x14ac:dyDescent="0.2">
      <c r="A17" s="3" t="s">
        <v>17</v>
      </c>
      <c r="B17" s="31">
        <v>14</v>
      </c>
      <c r="C17" s="31">
        <v>68</v>
      </c>
      <c r="D17" s="31">
        <v>45</v>
      </c>
      <c r="E17" s="31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1F5D-126D-8B4F-9239-CA9362E5FFE5}">
  <dimension ref="A1:C31"/>
  <sheetViews>
    <sheetView tabSelected="1" workbookViewId="0">
      <selection activeCell="E13" sqref="E13"/>
    </sheetView>
  </sheetViews>
  <sheetFormatPr baseColWidth="10" defaultRowHeight="16" x14ac:dyDescent="0.2"/>
  <cols>
    <col min="1" max="1" width="5" customWidth="1"/>
    <col min="2" max="2" width="21.33203125" customWidth="1"/>
    <col min="3" max="3" width="4.83203125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13</v>
      </c>
      <c r="B2" t="s">
        <v>4</v>
      </c>
      <c r="C2">
        <v>2</v>
      </c>
    </row>
    <row r="3" spans="1:3" x14ac:dyDescent="0.2">
      <c r="A3" t="s">
        <v>13</v>
      </c>
      <c r="B3" t="s">
        <v>5</v>
      </c>
      <c r="C3">
        <v>1</v>
      </c>
    </row>
    <row r="4" spans="1:3" x14ac:dyDescent="0.2">
      <c r="A4" t="s">
        <v>13</v>
      </c>
      <c r="B4" t="s">
        <v>6</v>
      </c>
      <c r="C4">
        <v>1</v>
      </c>
    </row>
    <row r="5" spans="1:3" x14ac:dyDescent="0.2">
      <c r="A5" t="s">
        <v>13</v>
      </c>
      <c r="B5" t="s">
        <v>7</v>
      </c>
      <c r="C5">
        <v>1</v>
      </c>
    </row>
    <row r="6" spans="1:3" x14ac:dyDescent="0.2">
      <c r="A6" t="s">
        <v>13</v>
      </c>
      <c r="B6" t="s">
        <v>8</v>
      </c>
      <c r="C6">
        <v>1</v>
      </c>
    </row>
    <row r="7" spans="1:3" x14ac:dyDescent="0.2">
      <c r="A7" t="s">
        <v>13</v>
      </c>
      <c r="B7" t="s">
        <v>9</v>
      </c>
      <c r="C7">
        <v>5</v>
      </c>
    </row>
    <row r="8" spans="1:3" x14ac:dyDescent="0.2">
      <c r="A8" t="s">
        <v>13</v>
      </c>
      <c r="B8" t="s">
        <v>11</v>
      </c>
      <c r="C8">
        <v>2</v>
      </c>
    </row>
    <row r="9" spans="1:3" x14ac:dyDescent="0.2">
      <c r="A9" t="s">
        <v>13</v>
      </c>
      <c r="B9" t="s">
        <v>12</v>
      </c>
      <c r="C9">
        <v>1</v>
      </c>
    </row>
    <row r="10" spans="1:3" x14ac:dyDescent="0.2">
      <c r="A10" t="s">
        <v>14</v>
      </c>
      <c r="B10" t="s">
        <v>1</v>
      </c>
      <c r="C10">
        <v>3</v>
      </c>
    </row>
    <row r="11" spans="1:3" x14ac:dyDescent="0.2">
      <c r="A11" t="s">
        <v>14</v>
      </c>
      <c r="B11" t="s">
        <v>2</v>
      </c>
      <c r="C11">
        <v>8</v>
      </c>
    </row>
    <row r="12" spans="1:3" x14ac:dyDescent="0.2">
      <c r="A12" t="s">
        <v>14</v>
      </c>
      <c r="B12" t="s">
        <v>3</v>
      </c>
      <c r="C12">
        <v>3</v>
      </c>
    </row>
    <row r="13" spans="1:3" x14ac:dyDescent="0.2">
      <c r="A13" t="s">
        <v>14</v>
      </c>
      <c r="B13" t="s">
        <v>4</v>
      </c>
      <c r="C13">
        <v>8</v>
      </c>
    </row>
    <row r="14" spans="1:3" x14ac:dyDescent="0.2">
      <c r="A14" t="s">
        <v>14</v>
      </c>
      <c r="B14" t="s">
        <v>5</v>
      </c>
      <c r="C14">
        <v>3</v>
      </c>
    </row>
    <row r="15" spans="1:3" x14ac:dyDescent="0.2">
      <c r="A15" t="s">
        <v>14</v>
      </c>
      <c r="B15" t="s">
        <v>6</v>
      </c>
      <c r="C15">
        <v>10</v>
      </c>
    </row>
    <row r="16" spans="1:3" x14ac:dyDescent="0.2">
      <c r="A16" t="s">
        <v>14</v>
      </c>
      <c r="B16" t="s">
        <v>7</v>
      </c>
      <c r="C16">
        <v>1</v>
      </c>
    </row>
    <row r="17" spans="1:3" x14ac:dyDescent="0.2">
      <c r="A17" t="s">
        <v>14</v>
      </c>
      <c r="B17" t="s">
        <v>8</v>
      </c>
      <c r="C17">
        <v>12</v>
      </c>
    </row>
    <row r="18" spans="1:3" x14ac:dyDescent="0.2">
      <c r="A18" t="s">
        <v>14</v>
      </c>
      <c r="B18" t="s">
        <v>9</v>
      </c>
      <c r="C18">
        <v>8</v>
      </c>
    </row>
    <row r="19" spans="1:3" x14ac:dyDescent="0.2">
      <c r="A19" t="s">
        <v>14</v>
      </c>
      <c r="B19" t="s">
        <v>10</v>
      </c>
      <c r="C19">
        <v>4</v>
      </c>
    </row>
    <row r="20" spans="1:3" x14ac:dyDescent="0.2">
      <c r="A20" t="s">
        <v>14</v>
      </c>
      <c r="B20" t="s">
        <v>11</v>
      </c>
      <c r="C20">
        <v>4</v>
      </c>
    </row>
    <row r="21" spans="1:3" x14ac:dyDescent="0.2">
      <c r="A21" t="s">
        <v>14</v>
      </c>
      <c r="B21" t="s">
        <v>12</v>
      </c>
      <c r="C21">
        <v>4</v>
      </c>
    </row>
    <row r="22" spans="1:3" x14ac:dyDescent="0.2">
      <c r="A22" t="s">
        <v>15</v>
      </c>
      <c r="B22" t="s">
        <v>1</v>
      </c>
      <c r="C22">
        <v>1</v>
      </c>
    </row>
    <row r="23" spans="1:3" x14ac:dyDescent="0.2">
      <c r="A23" t="s">
        <v>15</v>
      </c>
      <c r="B23" t="s">
        <v>2</v>
      </c>
      <c r="C23">
        <v>3</v>
      </c>
    </row>
    <row r="24" spans="1:3" x14ac:dyDescent="0.2">
      <c r="A24" t="s">
        <v>15</v>
      </c>
      <c r="B24" t="s">
        <v>3</v>
      </c>
      <c r="C24">
        <v>6</v>
      </c>
    </row>
    <row r="25" spans="1:3" x14ac:dyDescent="0.2">
      <c r="A25" t="s">
        <v>15</v>
      </c>
      <c r="B25" t="s">
        <v>4</v>
      </c>
      <c r="C25">
        <v>3</v>
      </c>
    </row>
    <row r="26" spans="1:3" x14ac:dyDescent="0.2">
      <c r="A26" t="s">
        <v>15</v>
      </c>
      <c r="B26" t="s">
        <v>5</v>
      </c>
      <c r="C26">
        <v>3</v>
      </c>
    </row>
    <row r="27" spans="1:3" x14ac:dyDescent="0.2">
      <c r="A27" t="s">
        <v>15</v>
      </c>
      <c r="B27" t="s">
        <v>6</v>
      </c>
      <c r="C27">
        <v>6</v>
      </c>
    </row>
    <row r="28" spans="1:3" x14ac:dyDescent="0.2">
      <c r="A28" t="s">
        <v>15</v>
      </c>
      <c r="B28" t="s">
        <v>7</v>
      </c>
      <c r="C28">
        <v>8</v>
      </c>
    </row>
    <row r="29" spans="1:3" x14ac:dyDescent="0.2">
      <c r="A29" t="s">
        <v>15</v>
      </c>
      <c r="B29" t="s">
        <v>8</v>
      </c>
      <c r="C29">
        <v>4</v>
      </c>
    </row>
    <row r="30" spans="1:3" x14ac:dyDescent="0.2">
      <c r="A30" t="s">
        <v>15</v>
      </c>
      <c r="B30" t="s">
        <v>9</v>
      </c>
      <c r="C30">
        <v>10</v>
      </c>
    </row>
    <row r="31" spans="1:3" x14ac:dyDescent="0.2">
      <c r="A31" t="s">
        <v>15</v>
      </c>
      <c r="B31" t="s">
        <v>12</v>
      </c>
      <c r="C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863D-0B62-CF4A-ABE6-28A847B7C8C4}">
  <dimension ref="A1:O71"/>
  <sheetViews>
    <sheetView zoomScale="228" zoomScaleNormal="228" workbookViewId="0">
      <selection activeCell="A3" sqref="A3"/>
    </sheetView>
  </sheetViews>
  <sheetFormatPr baseColWidth="10" defaultRowHeight="16" x14ac:dyDescent="0.2"/>
  <cols>
    <col min="1" max="1" width="24.5" customWidth="1"/>
    <col min="2" max="2" width="5.1640625" customWidth="1"/>
    <col min="3" max="5" width="6.5" customWidth="1"/>
    <col min="6" max="6" width="7.5" customWidth="1"/>
    <col min="7" max="7" width="8" customWidth="1"/>
    <col min="8" max="8" width="21.1640625" customWidth="1"/>
    <col min="9" max="9" width="7.1640625" customWidth="1"/>
    <col min="10" max="10" width="8.6640625" bestFit="1" customWidth="1"/>
    <col min="11" max="11" width="14" bestFit="1" customWidth="1"/>
    <col min="12" max="12" width="1.83203125" bestFit="1" customWidth="1"/>
    <col min="13" max="13" width="10.83203125" hidden="1" customWidth="1"/>
    <col min="14" max="14" width="0.1640625" hidden="1" customWidth="1"/>
    <col min="15" max="15" width="96.33203125" bestFit="1" customWidth="1"/>
  </cols>
  <sheetData>
    <row r="1" spans="1:15" x14ac:dyDescent="0.2">
      <c r="H1" t="s">
        <v>31</v>
      </c>
    </row>
    <row r="2" spans="1:15" x14ac:dyDescent="0.2">
      <c r="H2" t="str">
        <f>_xlfn.TEXTJOIN("",FALSE,J2:L2)</f>
        <v>\caption{Error Versions}</v>
      </c>
      <c r="J2" t="s">
        <v>47</v>
      </c>
      <c r="K2" s="20" t="str">
        <f>A6</f>
        <v>Error Versions</v>
      </c>
      <c r="L2" t="s">
        <v>48</v>
      </c>
    </row>
    <row r="3" spans="1:15" x14ac:dyDescent="0.2">
      <c r="H3" t="s">
        <v>33</v>
      </c>
    </row>
    <row r="4" spans="1:15" x14ac:dyDescent="0.2">
      <c r="B4" s="8">
        <v>60</v>
      </c>
      <c r="D4">
        <f>11*3*20</f>
        <v>660</v>
      </c>
      <c r="F4" s="15">
        <v>20</v>
      </c>
      <c r="G4" s="8">
        <v>60</v>
      </c>
    </row>
    <row r="5" spans="1:15" x14ac:dyDescent="0.2">
      <c r="H5" t="s">
        <v>35</v>
      </c>
    </row>
    <row r="6" spans="1:15" x14ac:dyDescent="0.2">
      <c r="A6" s="7" t="s">
        <v>49</v>
      </c>
      <c r="C6" s="7" t="s">
        <v>0</v>
      </c>
      <c r="D6" s="8"/>
      <c r="E6" s="8"/>
    </row>
    <row r="7" spans="1:15" x14ac:dyDescent="0.2">
      <c r="A7" s="19" t="s">
        <v>30</v>
      </c>
      <c r="B7" s="15" t="s">
        <v>29</v>
      </c>
      <c r="C7" s="15" t="s">
        <v>13</v>
      </c>
      <c r="D7" s="15" t="s">
        <v>14</v>
      </c>
      <c r="E7" s="15" t="s">
        <v>15</v>
      </c>
      <c r="G7" s="22" t="s">
        <v>50</v>
      </c>
      <c r="H7" t="str">
        <f>_xlfn.TEXTJOIN(" &amp; ",FALSE,A7:G7)</f>
        <v>Parsons Problem &amp; Complexity &amp; V1 &amp; V2 &amp; V3 &amp;  &amp; \\</v>
      </c>
    </row>
    <row r="8" spans="1:15" x14ac:dyDescent="0.2">
      <c r="A8" s="9" t="s">
        <v>1</v>
      </c>
      <c r="B8" s="4">
        <v>1</v>
      </c>
      <c r="C8" s="12">
        <v>0</v>
      </c>
      <c r="D8" s="13">
        <v>4</v>
      </c>
      <c r="E8" s="13">
        <v>5</v>
      </c>
      <c r="F8" s="13">
        <v>9</v>
      </c>
      <c r="G8" s="22" t="s">
        <v>50</v>
      </c>
      <c r="H8" t="str">
        <f t="shared" ref="H8:H19" si="0">_xlfn.TEXTJOIN(" &amp; ",FALSE,A8:G8)</f>
        <v>Ericson2017figure1 &amp; 1 &amp; 0 &amp; 4 &amp; 5 &amp; 9 &amp; \\</v>
      </c>
      <c r="O8" t="s">
        <v>31</v>
      </c>
    </row>
    <row r="9" spans="1:15" x14ac:dyDescent="0.2">
      <c r="A9" s="9" t="s">
        <v>3</v>
      </c>
      <c r="B9" s="4">
        <v>3</v>
      </c>
      <c r="C9" s="12">
        <v>0</v>
      </c>
      <c r="D9" s="30">
        <v>3</v>
      </c>
      <c r="E9" s="13">
        <v>6</v>
      </c>
      <c r="F9" s="13">
        <v>9</v>
      </c>
      <c r="G9" s="22" t="s">
        <v>50</v>
      </c>
      <c r="H9" t="str">
        <f t="shared" si="0"/>
        <v>Ericson2018figure5 &amp; 3 &amp; 0 &amp; 3 &amp; 6 &amp; 9 &amp; \\</v>
      </c>
      <c r="O9" t="s">
        <v>32</v>
      </c>
    </row>
    <row r="10" spans="1:15" x14ac:dyDescent="0.2">
      <c r="A10" s="9" t="s">
        <v>4</v>
      </c>
      <c r="B10" s="4">
        <v>2</v>
      </c>
      <c r="C10" s="13">
        <v>2</v>
      </c>
      <c r="D10" s="13">
        <v>8</v>
      </c>
      <c r="E10" s="13">
        <v>3</v>
      </c>
      <c r="F10" s="13">
        <v>13</v>
      </c>
      <c r="G10" s="22" t="s">
        <v>50</v>
      </c>
      <c r="H10" t="str">
        <f t="shared" si="0"/>
        <v>Ericson2022figure2 &amp; 2 &amp; 2 &amp; 8 &amp; 3 &amp; 13 &amp; \\</v>
      </c>
      <c r="O10" t="s">
        <v>33</v>
      </c>
    </row>
    <row r="11" spans="1:15" x14ac:dyDescent="0.2">
      <c r="A11" s="9" t="s">
        <v>5</v>
      </c>
      <c r="B11" s="4"/>
      <c r="C11" s="13">
        <v>1</v>
      </c>
      <c r="D11" s="13">
        <v>7</v>
      </c>
      <c r="E11" s="13">
        <v>6</v>
      </c>
      <c r="F11" s="13">
        <v>14</v>
      </c>
      <c r="G11" s="22" t="s">
        <v>50</v>
      </c>
      <c r="H11" t="str">
        <f t="shared" si="0"/>
        <v>Ericson2022figure3 &amp;  &amp; 1 &amp; 7 &amp; 6 &amp; 14 &amp; \\</v>
      </c>
      <c r="O11" t="s">
        <v>34</v>
      </c>
    </row>
    <row r="12" spans="1:15" x14ac:dyDescent="0.2">
      <c r="A12" s="9" t="s">
        <v>6</v>
      </c>
      <c r="B12" s="4">
        <v>3</v>
      </c>
      <c r="C12" s="13">
        <v>1</v>
      </c>
      <c r="D12" s="13">
        <v>10</v>
      </c>
      <c r="E12" s="13">
        <v>6</v>
      </c>
      <c r="F12" s="13">
        <v>17</v>
      </c>
      <c r="G12" s="22" t="s">
        <v>50</v>
      </c>
      <c r="H12" t="str">
        <f t="shared" si="0"/>
        <v>Ericson2022figure4 &amp; 3 &amp; 1 &amp; 10 &amp; 6 &amp; 17 &amp; \\</v>
      </c>
      <c r="O12" t="s">
        <v>35</v>
      </c>
    </row>
    <row r="13" spans="1:15" x14ac:dyDescent="0.2">
      <c r="A13" s="9" t="s">
        <v>7</v>
      </c>
      <c r="B13" s="4">
        <v>3</v>
      </c>
      <c r="C13" s="13">
        <v>1</v>
      </c>
      <c r="D13" s="13">
        <v>1</v>
      </c>
      <c r="E13" s="13">
        <v>8</v>
      </c>
      <c r="F13" s="13">
        <v>10</v>
      </c>
      <c r="G13" s="22" t="s">
        <v>50</v>
      </c>
      <c r="H13" t="str">
        <f t="shared" si="0"/>
        <v>Ericson2022figure8 &amp; 3 &amp; 1 &amp; 1 &amp; 8 &amp; 10 &amp; \\</v>
      </c>
      <c r="O13" t="s">
        <v>36</v>
      </c>
    </row>
    <row r="14" spans="1:15" x14ac:dyDescent="0.2">
      <c r="A14" s="9" t="s">
        <v>8</v>
      </c>
      <c r="B14" s="4">
        <v>2</v>
      </c>
      <c r="C14" s="13">
        <v>4</v>
      </c>
      <c r="D14" s="13">
        <v>15</v>
      </c>
      <c r="E14" s="13">
        <v>16</v>
      </c>
      <c r="F14" s="13">
        <v>35</v>
      </c>
      <c r="G14" s="22" t="s">
        <v>50</v>
      </c>
      <c r="H14" t="str">
        <f t="shared" si="0"/>
        <v>Haynes_Magyar2022figure2 &amp; 2 &amp; 4 &amp; 15 &amp; 16 &amp; 35 &amp; \\</v>
      </c>
      <c r="O14" t="s">
        <v>37</v>
      </c>
    </row>
    <row r="15" spans="1:15" x14ac:dyDescent="0.2">
      <c r="A15" s="9" t="s">
        <v>9</v>
      </c>
      <c r="B15" s="4">
        <v>2</v>
      </c>
      <c r="C15" s="13">
        <v>5</v>
      </c>
      <c r="D15" s="13">
        <v>8</v>
      </c>
      <c r="E15" s="13">
        <v>10</v>
      </c>
      <c r="F15" s="13">
        <v>23</v>
      </c>
      <c r="G15" s="22" t="s">
        <v>50</v>
      </c>
      <c r="H15" t="str">
        <f t="shared" si="0"/>
        <v>Haynes_Magyar2022figure4 &amp; 2 &amp; 5 &amp; 8 &amp; 10 &amp; 23 &amp; \\</v>
      </c>
      <c r="O15" t="s">
        <v>38</v>
      </c>
    </row>
    <row r="16" spans="1:15" x14ac:dyDescent="0.2">
      <c r="A16" s="9" t="s">
        <v>10</v>
      </c>
      <c r="B16" s="4">
        <v>2</v>
      </c>
      <c r="C16" s="12">
        <v>0</v>
      </c>
      <c r="D16" s="13">
        <v>4</v>
      </c>
      <c r="E16" s="12">
        <v>0</v>
      </c>
      <c r="F16" s="13">
        <v>4</v>
      </c>
      <c r="G16" s="22" t="s">
        <v>50</v>
      </c>
      <c r="H16" t="str">
        <f t="shared" si="0"/>
        <v>Hou2022figure2 &amp; 2 &amp; 0 &amp; 4 &amp; 0 &amp; 4 &amp; \\</v>
      </c>
      <c r="O16" t="s">
        <v>39</v>
      </c>
    </row>
    <row r="17" spans="1:15" x14ac:dyDescent="0.2">
      <c r="A17" s="9" t="s">
        <v>11</v>
      </c>
      <c r="B17" s="4">
        <v>3</v>
      </c>
      <c r="C17" s="13">
        <v>8</v>
      </c>
      <c r="D17" s="13">
        <v>9</v>
      </c>
      <c r="E17" s="13">
        <v>4</v>
      </c>
      <c r="F17" s="13">
        <v>21</v>
      </c>
      <c r="G17" s="22" t="s">
        <v>50</v>
      </c>
      <c r="H17" t="str">
        <f t="shared" si="0"/>
        <v>Karavirta2012Figure3 &amp; 3 &amp; 8 &amp; 9 &amp; 4 &amp; 21 &amp; \\</v>
      </c>
      <c r="O17" t="s">
        <v>40</v>
      </c>
    </row>
    <row r="18" spans="1:15" x14ac:dyDescent="0.2">
      <c r="A18" s="9" t="s">
        <v>12</v>
      </c>
      <c r="B18" s="4">
        <v>2</v>
      </c>
      <c r="C18" s="13">
        <v>1</v>
      </c>
      <c r="D18" s="13">
        <v>4</v>
      </c>
      <c r="E18" s="13">
        <v>1</v>
      </c>
      <c r="F18" s="13">
        <v>6</v>
      </c>
      <c r="G18" s="22" t="s">
        <v>50</v>
      </c>
      <c r="H18" t="str">
        <f t="shared" si="0"/>
        <v>Weinmann2021figure1 &amp; 2 &amp; 1 &amp; 4 &amp; 1 &amp; 6 &amp; \\</v>
      </c>
      <c r="O18" t="s">
        <v>41</v>
      </c>
    </row>
    <row r="19" spans="1:15" x14ac:dyDescent="0.2">
      <c r="A19" s="10" t="s">
        <v>17</v>
      </c>
      <c r="B19" s="8"/>
      <c r="C19" s="14">
        <f>SUM(C8:C18)</f>
        <v>23</v>
      </c>
      <c r="D19" s="14">
        <f t="shared" ref="D19:F19" si="1">SUM(D8:D18)</f>
        <v>73</v>
      </c>
      <c r="E19" s="14">
        <f t="shared" si="1"/>
        <v>65</v>
      </c>
      <c r="F19" s="14">
        <f t="shared" si="1"/>
        <v>161</v>
      </c>
      <c r="G19" s="22" t="s">
        <v>50</v>
      </c>
      <c r="H19" t="str">
        <f t="shared" si="0"/>
        <v>Grand Total &amp;  &amp; 23 &amp; 73 &amp; 65 &amp; 161 &amp; \\</v>
      </c>
      <c r="O19" t="s">
        <v>42</v>
      </c>
    </row>
    <row r="20" spans="1:15" x14ac:dyDescent="0.2">
      <c r="A20" s="10"/>
      <c r="B20" s="8"/>
      <c r="C20" s="14"/>
      <c r="D20" s="14"/>
      <c r="E20" s="14"/>
      <c r="F20" s="14"/>
      <c r="G20" s="22"/>
      <c r="H20" t="s">
        <v>51</v>
      </c>
      <c r="O20" t="s">
        <v>43</v>
      </c>
    </row>
    <row r="21" spans="1:15" x14ac:dyDescent="0.2">
      <c r="A21" s="10"/>
      <c r="B21" s="8"/>
      <c r="C21" s="14"/>
      <c r="D21" s="14"/>
      <c r="E21" s="14"/>
      <c r="F21" s="14"/>
      <c r="G21" s="22"/>
      <c r="H21" t="s">
        <v>52</v>
      </c>
      <c r="I21" s="17">
        <f>MIN(F30:F40)</f>
        <v>41.666666666666664</v>
      </c>
      <c r="J21" s="15" t="s">
        <v>25</v>
      </c>
      <c r="O21" t="s">
        <v>44</v>
      </c>
    </row>
    <row r="22" spans="1:15" x14ac:dyDescent="0.2">
      <c r="A22" s="10"/>
      <c r="B22" s="8"/>
      <c r="C22" s="14"/>
      <c r="D22" s="14"/>
      <c r="E22" s="14"/>
      <c r="F22" s="14"/>
      <c r="G22" s="22"/>
      <c r="H22" t="s">
        <v>46</v>
      </c>
      <c r="I22" s="17">
        <f>AVERAGE(F30:F40)</f>
        <v>75.606060606060609</v>
      </c>
      <c r="J22" t="s">
        <v>26</v>
      </c>
    </row>
    <row r="23" spans="1:15" x14ac:dyDescent="0.2">
      <c r="A23" s="10"/>
      <c r="B23" s="8"/>
      <c r="C23" s="14"/>
      <c r="D23" s="14"/>
      <c r="E23" s="14"/>
      <c r="F23" s="14"/>
      <c r="G23" s="22"/>
      <c r="I23" s="18">
        <f>MAX(F30:F40)</f>
        <v>93.333333333333329</v>
      </c>
      <c r="J23" t="s">
        <v>27</v>
      </c>
      <c r="O23" t="s">
        <v>45</v>
      </c>
    </row>
    <row r="24" spans="1:15" x14ac:dyDescent="0.2">
      <c r="A24" s="10"/>
      <c r="B24" s="8"/>
      <c r="C24" s="14"/>
      <c r="D24" s="14"/>
      <c r="E24" s="14"/>
      <c r="F24" s="14"/>
      <c r="G24" s="22"/>
      <c r="O24" t="s">
        <v>46</v>
      </c>
    </row>
    <row r="25" spans="1:15" x14ac:dyDescent="0.2">
      <c r="A25" s="10"/>
      <c r="B25" s="8"/>
      <c r="C25" s="14"/>
      <c r="D25" s="14"/>
      <c r="E25" s="14"/>
      <c r="F25" s="14"/>
      <c r="G25" s="22"/>
      <c r="H25" t="s">
        <v>31</v>
      </c>
    </row>
    <row r="26" spans="1:15" x14ac:dyDescent="0.2">
      <c r="A26" s="10"/>
      <c r="B26" s="8"/>
      <c r="C26" s="14"/>
      <c r="D26" s="14"/>
      <c r="E26" s="14"/>
      <c r="F26" s="14"/>
      <c r="G26" s="22"/>
      <c r="H26" t="str">
        <f>_xlfn.TEXTJOIN("",FALSE,J26:L26)</f>
        <v>\caption{Completion Percent}</v>
      </c>
      <c r="J26" t="s">
        <v>47</v>
      </c>
      <c r="K26" s="20" t="str">
        <f>A28</f>
        <v>Completion Percent</v>
      </c>
      <c r="L26" t="s">
        <v>48</v>
      </c>
    </row>
    <row r="27" spans="1:15" x14ac:dyDescent="0.2">
      <c r="A27" s="10"/>
      <c r="B27" s="8"/>
      <c r="C27" s="14"/>
      <c r="D27" s="14"/>
      <c r="E27" s="14"/>
      <c r="F27" s="15">
        <v>20</v>
      </c>
      <c r="G27" s="22"/>
      <c r="H27" t="s">
        <v>33</v>
      </c>
    </row>
    <row r="28" spans="1:15" x14ac:dyDescent="0.2">
      <c r="A28" s="8" t="s">
        <v>53</v>
      </c>
      <c r="B28" s="8"/>
      <c r="C28" s="8"/>
      <c r="D28" s="8"/>
      <c r="E28" s="8"/>
      <c r="F28" s="8"/>
      <c r="G28" s="8"/>
      <c r="H28" t="s">
        <v>35</v>
      </c>
    </row>
    <row r="29" spans="1:15" x14ac:dyDescent="0.2">
      <c r="A29" s="8" t="str">
        <f>A7</f>
        <v>Parsons Problem</v>
      </c>
      <c r="B29" s="15" t="s">
        <v>28</v>
      </c>
      <c r="C29" s="15" t="s">
        <v>13</v>
      </c>
      <c r="D29" s="15" t="s">
        <v>14</v>
      </c>
      <c r="E29" s="15" t="s">
        <v>15</v>
      </c>
      <c r="G29" s="23" t="s">
        <v>50</v>
      </c>
      <c r="H29" t="str">
        <f t="shared" ref="H29:H40" si="2">_xlfn.TEXTJOIN(" &amp; ",FALSE,A29:G29)</f>
        <v>Parsons Problem &amp; C &amp; V1 &amp; V2 &amp; V3 &amp;  &amp; \\</v>
      </c>
    </row>
    <row r="30" spans="1:15" x14ac:dyDescent="0.2">
      <c r="A30" s="8" t="str">
        <f>A8</f>
        <v>Ericson2017figure1</v>
      </c>
      <c r="B30" s="4">
        <v>1</v>
      </c>
      <c r="C30" s="11">
        <f>100*($F$4-C8)/$F$4</f>
        <v>100</v>
      </c>
      <c r="D30" s="11">
        <f t="shared" ref="D30:E30" si="3">100*($F$4-D8)/$F$4</f>
        <v>80</v>
      </c>
      <c r="E30" s="11">
        <f t="shared" si="3"/>
        <v>75</v>
      </c>
      <c r="F30" s="11">
        <f>100*($G$4-F8)/$G$4</f>
        <v>85</v>
      </c>
      <c r="G30" s="23" t="s">
        <v>50</v>
      </c>
      <c r="H30" t="str">
        <f t="shared" si="2"/>
        <v>Ericson2017figure1 &amp; 1 &amp; 100 &amp; 80 &amp; 75 &amp; 85 &amp; \\</v>
      </c>
    </row>
    <row r="31" spans="1:15" x14ac:dyDescent="0.2">
      <c r="A31" s="8" t="str">
        <f t="shared" ref="A31:A40" si="4">A9</f>
        <v>Ericson2018figure5</v>
      </c>
      <c r="B31" s="4">
        <v>3</v>
      </c>
      <c r="C31" s="11">
        <f t="shared" ref="C31:E40" si="5">100*($F$4-C9)/$F$4</f>
        <v>100</v>
      </c>
      <c r="D31" s="11">
        <f t="shared" si="5"/>
        <v>85</v>
      </c>
      <c r="E31" s="11">
        <f t="shared" si="5"/>
        <v>70</v>
      </c>
      <c r="F31" s="11">
        <f t="shared" ref="F31:F40" si="6">100*($G$4-F9)/$G$4</f>
        <v>85</v>
      </c>
      <c r="G31" s="23" t="s">
        <v>50</v>
      </c>
      <c r="H31" t="str">
        <f t="shared" si="2"/>
        <v>Ericson2018figure5 &amp; 3 &amp; 100 &amp; 85 &amp; 70 &amp; 85 &amp; \\</v>
      </c>
    </row>
    <row r="32" spans="1:15" x14ac:dyDescent="0.2">
      <c r="A32" s="8" t="str">
        <f t="shared" si="4"/>
        <v>Ericson2022figure2</v>
      </c>
      <c r="B32" s="4">
        <v>2</v>
      </c>
      <c r="C32" s="11">
        <f t="shared" si="5"/>
        <v>90</v>
      </c>
      <c r="D32" s="11">
        <f t="shared" si="5"/>
        <v>60</v>
      </c>
      <c r="E32" s="11">
        <f t="shared" si="5"/>
        <v>85</v>
      </c>
      <c r="F32" s="11">
        <f t="shared" si="6"/>
        <v>78.333333333333329</v>
      </c>
      <c r="G32" s="23" t="s">
        <v>50</v>
      </c>
      <c r="H32" t="str">
        <f t="shared" si="2"/>
        <v>Ericson2022figure2 &amp; 2 &amp; 90 &amp; 60 &amp; 85 &amp; 78.3333333333333 &amp; \\</v>
      </c>
    </row>
    <row r="33" spans="1:12" x14ac:dyDescent="0.2">
      <c r="A33" s="8" t="str">
        <f t="shared" si="4"/>
        <v>Ericson2022figure3</v>
      </c>
      <c r="B33" s="24" t="s">
        <v>54</v>
      </c>
      <c r="C33" s="11">
        <f t="shared" si="5"/>
        <v>95</v>
      </c>
      <c r="D33" s="11">
        <f t="shared" si="5"/>
        <v>65</v>
      </c>
      <c r="E33" s="11">
        <f t="shared" si="5"/>
        <v>70</v>
      </c>
      <c r="F33" s="11">
        <f t="shared" si="6"/>
        <v>76.666666666666671</v>
      </c>
      <c r="G33" s="23" t="s">
        <v>50</v>
      </c>
      <c r="H33" t="str">
        <f t="shared" si="2"/>
        <v>Ericson2022figure3 &amp; \-- &amp; 95 &amp; 65 &amp; 70 &amp; 76.6666666666667 &amp; \\</v>
      </c>
    </row>
    <row r="34" spans="1:12" x14ac:dyDescent="0.2">
      <c r="A34" s="8" t="str">
        <f t="shared" si="4"/>
        <v>Ericson2022figure4</v>
      </c>
      <c r="B34" s="4">
        <v>3</v>
      </c>
      <c r="C34" s="11">
        <f t="shared" si="5"/>
        <v>95</v>
      </c>
      <c r="D34" s="11">
        <f t="shared" si="5"/>
        <v>50</v>
      </c>
      <c r="E34" s="11">
        <f t="shared" si="5"/>
        <v>70</v>
      </c>
      <c r="F34" s="11">
        <f t="shared" si="6"/>
        <v>71.666666666666671</v>
      </c>
      <c r="G34" s="23" t="s">
        <v>50</v>
      </c>
      <c r="H34" t="str">
        <f t="shared" si="2"/>
        <v>Ericson2022figure4 &amp; 3 &amp; 95 &amp; 50 &amp; 70 &amp; 71.6666666666667 &amp; \\</v>
      </c>
    </row>
    <row r="35" spans="1:12" x14ac:dyDescent="0.2">
      <c r="A35" s="8" t="str">
        <f t="shared" si="4"/>
        <v>Ericson2022figure8</v>
      </c>
      <c r="B35" s="4">
        <v>3</v>
      </c>
      <c r="C35" s="11">
        <f t="shared" si="5"/>
        <v>95</v>
      </c>
      <c r="D35" s="11">
        <f t="shared" si="5"/>
        <v>95</v>
      </c>
      <c r="E35" s="11">
        <f t="shared" si="5"/>
        <v>60</v>
      </c>
      <c r="F35" s="11">
        <f t="shared" si="6"/>
        <v>83.333333333333329</v>
      </c>
      <c r="G35" s="23" t="s">
        <v>50</v>
      </c>
      <c r="H35" t="str">
        <f t="shared" si="2"/>
        <v>Ericson2022figure8 &amp; 3 &amp; 95 &amp; 95 &amp; 60 &amp; 83.3333333333333 &amp; \\</v>
      </c>
    </row>
    <row r="36" spans="1:12" x14ac:dyDescent="0.2">
      <c r="A36" s="8" t="str">
        <f t="shared" si="4"/>
        <v>Haynes_Magyar2022figure2</v>
      </c>
      <c r="B36" s="4">
        <v>2</v>
      </c>
      <c r="C36" s="11">
        <f t="shared" si="5"/>
        <v>80</v>
      </c>
      <c r="D36" s="11">
        <f t="shared" si="5"/>
        <v>25</v>
      </c>
      <c r="E36" s="11">
        <f t="shared" si="5"/>
        <v>20</v>
      </c>
      <c r="F36" s="11">
        <f t="shared" si="6"/>
        <v>41.666666666666664</v>
      </c>
      <c r="G36" s="23" t="s">
        <v>50</v>
      </c>
      <c r="H36" t="str">
        <f t="shared" si="2"/>
        <v>Haynes_Magyar2022figure2 &amp; 2 &amp; 80 &amp; 25 &amp; 20 &amp; 41.6666666666667 &amp; \\</v>
      </c>
    </row>
    <row r="37" spans="1:12" x14ac:dyDescent="0.2">
      <c r="A37" s="8" t="str">
        <f t="shared" si="4"/>
        <v>Haynes_Magyar2022figure4</v>
      </c>
      <c r="B37" s="4">
        <v>2</v>
      </c>
      <c r="C37" s="11">
        <f t="shared" si="5"/>
        <v>75</v>
      </c>
      <c r="D37" s="11">
        <f t="shared" si="5"/>
        <v>60</v>
      </c>
      <c r="E37" s="11">
        <f t="shared" si="5"/>
        <v>50</v>
      </c>
      <c r="F37" s="11">
        <f t="shared" si="6"/>
        <v>61.666666666666664</v>
      </c>
      <c r="G37" s="23" t="s">
        <v>50</v>
      </c>
      <c r="H37" t="str">
        <f t="shared" si="2"/>
        <v>Haynes_Magyar2022figure4 &amp; 2 &amp; 75 &amp; 60 &amp; 50 &amp; 61.6666666666667 &amp; \\</v>
      </c>
    </row>
    <row r="38" spans="1:12" x14ac:dyDescent="0.2">
      <c r="A38" s="8" t="str">
        <f t="shared" si="4"/>
        <v>Hou2022figure2</v>
      </c>
      <c r="B38" s="4">
        <v>2</v>
      </c>
      <c r="C38" s="11">
        <f t="shared" si="5"/>
        <v>100</v>
      </c>
      <c r="D38" s="11">
        <f t="shared" si="5"/>
        <v>80</v>
      </c>
      <c r="E38" s="11">
        <f t="shared" si="5"/>
        <v>100</v>
      </c>
      <c r="F38" s="11">
        <f t="shared" si="6"/>
        <v>93.333333333333329</v>
      </c>
      <c r="G38" s="23" t="s">
        <v>50</v>
      </c>
      <c r="H38" t="str">
        <f t="shared" si="2"/>
        <v>Hou2022figure2 &amp; 2 &amp; 100 &amp; 80 &amp; 100 &amp; 93.3333333333333 &amp; \\</v>
      </c>
    </row>
    <row r="39" spans="1:12" x14ac:dyDescent="0.2">
      <c r="A39" s="8" t="str">
        <f>A17</f>
        <v>Karavirta2012Figure3</v>
      </c>
      <c r="B39" s="4">
        <v>3</v>
      </c>
      <c r="C39" s="11">
        <f t="shared" si="5"/>
        <v>60</v>
      </c>
      <c r="D39" s="11">
        <f t="shared" si="5"/>
        <v>55</v>
      </c>
      <c r="E39" s="11">
        <f t="shared" si="5"/>
        <v>80</v>
      </c>
      <c r="F39" s="11">
        <f t="shared" si="6"/>
        <v>65</v>
      </c>
      <c r="G39" s="23" t="s">
        <v>50</v>
      </c>
      <c r="H39" t="str">
        <f t="shared" si="2"/>
        <v>Karavirta2012Figure3 &amp; 3 &amp; 60 &amp; 55 &amp; 80 &amp; 65 &amp; \\</v>
      </c>
    </row>
    <row r="40" spans="1:12" x14ac:dyDescent="0.2">
      <c r="A40" s="8" t="str">
        <f t="shared" si="4"/>
        <v>Weinmann2021figure1</v>
      </c>
      <c r="B40" s="4">
        <v>2</v>
      </c>
      <c r="C40" s="11">
        <f t="shared" si="5"/>
        <v>95</v>
      </c>
      <c r="D40" s="11">
        <f t="shared" si="5"/>
        <v>80</v>
      </c>
      <c r="E40" s="11">
        <f t="shared" si="5"/>
        <v>95</v>
      </c>
      <c r="F40" s="11">
        <f t="shared" si="6"/>
        <v>90</v>
      </c>
      <c r="G40" s="23" t="s">
        <v>50</v>
      </c>
      <c r="H40" t="str">
        <f t="shared" si="2"/>
        <v>Weinmann2021figure1 &amp; 2 &amp; 95 &amp; 80 &amp; 95 &amp; 90 &amp; \\</v>
      </c>
    </row>
    <row r="41" spans="1:12" x14ac:dyDescent="0.2">
      <c r="H41" t="s">
        <v>51</v>
      </c>
    </row>
    <row r="42" spans="1:12" x14ac:dyDescent="0.2">
      <c r="H42" t="s">
        <v>55</v>
      </c>
    </row>
    <row r="43" spans="1:12" x14ac:dyDescent="0.2">
      <c r="H43" s="21" t="s">
        <v>56</v>
      </c>
    </row>
    <row r="44" spans="1:12" x14ac:dyDescent="0.2">
      <c r="H44" t="s">
        <v>46</v>
      </c>
    </row>
    <row r="47" spans="1:12" x14ac:dyDescent="0.2">
      <c r="H47" t="s">
        <v>31</v>
      </c>
    </row>
    <row r="48" spans="1:12" x14ac:dyDescent="0.2">
      <c r="H48" t="str">
        <f>_xlfn.TEXTJOIN("",FALSE,J48:L48)</f>
        <v>\caption{Error Types}</v>
      </c>
      <c r="J48" t="s">
        <v>47</v>
      </c>
      <c r="K48" s="20" t="str">
        <f>A51</f>
        <v>Error Types</v>
      </c>
      <c r="L48" t="s">
        <v>48</v>
      </c>
    </row>
    <row r="49" spans="1:8" x14ac:dyDescent="0.2">
      <c r="H49" t="s">
        <v>57</v>
      </c>
    </row>
    <row r="51" spans="1:8" x14ac:dyDescent="0.2">
      <c r="A51" s="5" t="s">
        <v>58</v>
      </c>
      <c r="B51" s="5" t="s">
        <v>60</v>
      </c>
      <c r="H51" t="s">
        <v>35</v>
      </c>
    </row>
    <row r="52" spans="1:8" x14ac:dyDescent="0.2">
      <c r="A52" s="5" t="s">
        <v>59</v>
      </c>
      <c r="B52" s="6" t="s">
        <v>13</v>
      </c>
      <c r="C52" s="6" t="s">
        <v>14</v>
      </c>
      <c r="D52" s="6" t="s">
        <v>15</v>
      </c>
      <c r="E52" s="6" t="s">
        <v>17</v>
      </c>
      <c r="H52" t="str">
        <f>_xlfn.TEXTJOIN(" &amp; ",FALSE,A53:F53)</f>
        <v>Error Types &amp; V1 &amp; V2 &amp; V3 &amp; Grand Total &amp; \\</v>
      </c>
    </row>
    <row r="53" spans="1:8" x14ac:dyDescent="0.2">
      <c r="A53" s="2" t="s">
        <v>58</v>
      </c>
      <c r="B53" s="27" t="s">
        <v>13</v>
      </c>
      <c r="C53" s="27" t="s">
        <v>14</v>
      </c>
      <c r="D53" s="27" t="s">
        <v>15</v>
      </c>
      <c r="E53" s="27" t="s">
        <v>17</v>
      </c>
      <c r="F53" s="25" t="s">
        <v>50</v>
      </c>
      <c r="H53" t="s">
        <v>35</v>
      </c>
    </row>
    <row r="54" spans="1:8" x14ac:dyDescent="0.2">
      <c r="A54" s="3" t="s">
        <v>21</v>
      </c>
      <c r="B54" s="4">
        <v>9</v>
      </c>
      <c r="C54" s="4">
        <v>60</v>
      </c>
      <c r="D54" s="4">
        <v>32</v>
      </c>
      <c r="E54" s="4">
        <v>101</v>
      </c>
      <c r="F54" s="25" t="s">
        <v>50</v>
      </c>
      <c r="H54" t="str">
        <f t="shared" ref="H54:H58" si="7">_xlfn.TEXTJOIN(" &amp; ",FALSE,A54:F54)</f>
        <v>import error &amp; 9 &amp; 60 &amp; 32 &amp; 101 &amp; \\</v>
      </c>
    </row>
    <row r="55" spans="1:8" x14ac:dyDescent="0.2">
      <c r="A55" s="3" t="s">
        <v>23</v>
      </c>
      <c r="B55" s="4">
        <v>3</v>
      </c>
      <c r="C55" s="4">
        <v>1</v>
      </c>
      <c r="D55" s="4"/>
      <c r="E55" s="4">
        <v>4</v>
      </c>
      <c r="F55" s="25" t="s">
        <v>50</v>
      </c>
      <c r="H55" t="str">
        <f t="shared" si="7"/>
        <v>output incorrect &amp; 3 &amp; 1 &amp;  &amp; 4 &amp; \\</v>
      </c>
    </row>
    <row r="56" spans="1:8" x14ac:dyDescent="0.2">
      <c r="A56" s="3" t="s">
        <v>22</v>
      </c>
      <c r="B56" s="4">
        <v>11</v>
      </c>
      <c r="C56" s="4">
        <v>12</v>
      </c>
      <c r="D56" s="4">
        <v>33</v>
      </c>
      <c r="E56" s="4">
        <v>56</v>
      </c>
      <c r="F56" s="25" t="s">
        <v>50</v>
      </c>
      <c r="H56" t="str">
        <f t="shared" si="7"/>
        <v>runtime error &amp; 11 &amp; 12 &amp; 33 &amp; 56 &amp; \\</v>
      </c>
    </row>
    <row r="57" spans="1:8" x14ac:dyDescent="0.2">
      <c r="A57" s="3" t="s">
        <v>24</v>
      </c>
      <c r="B57" s="4">
        <v>0</v>
      </c>
      <c r="C57" s="4">
        <v>0</v>
      </c>
      <c r="D57" s="4">
        <v>0</v>
      </c>
      <c r="E57" s="4">
        <v>0</v>
      </c>
      <c r="F57" s="25" t="s">
        <v>50</v>
      </c>
    </row>
    <row r="58" spans="1:8" x14ac:dyDescent="0.2">
      <c r="A58" s="26" t="s">
        <v>17</v>
      </c>
      <c r="B58" s="28">
        <v>23</v>
      </c>
      <c r="C58" s="28">
        <v>73</v>
      </c>
      <c r="D58" s="28">
        <v>65</v>
      </c>
      <c r="E58" s="28">
        <v>161</v>
      </c>
      <c r="H58" t="str">
        <f t="shared" si="7"/>
        <v xml:space="preserve">Grand Total &amp; 23 &amp; 73 &amp; 65 &amp; 161 &amp; </v>
      </c>
    </row>
    <row r="59" spans="1:8" x14ac:dyDescent="0.2">
      <c r="H59" t="s">
        <v>51</v>
      </c>
    </row>
    <row r="60" spans="1:8" x14ac:dyDescent="0.2">
      <c r="A60" s="2"/>
      <c r="B60" s="2"/>
      <c r="C60" s="2"/>
      <c r="D60" s="2"/>
      <c r="E60" s="2"/>
      <c r="H60" t="s">
        <v>55</v>
      </c>
    </row>
    <row r="61" spans="1:8" x14ac:dyDescent="0.2">
      <c r="A61" s="3"/>
      <c r="H61" s="21" t="s">
        <v>56</v>
      </c>
    </row>
    <row r="62" spans="1:8" x14ac:dyDescent="0.2">
      <c r="A62" s="3"/>
      <c r="B62">
        <f>20*11</f>
        <v>220</v>
      </c>
      <c r="C62">
        <f>20*11</f>
        <v>220</v>
      </c>
      <c r="D62">
        <f>20*11</f>
        <v>220</v>
      </c>
      <c r="E62">
        <v>660</v>
      </c>
      <c r="H62" t="s">
        <v>46</v>
      </c>
    </row>
    <row r="63" spans="1:8" x14ac:dyDescent="0.2">
      <c r="A63" s="3"/>
    </row>
    <row r="64" spans="1:8" x14ac:dyDescent="0.2">
      <c r="A64" s="2" t="s">
        <v>58</v>
      </c>
      <c r="B64" s="27" t="s">
        <v>13</v>
      </c>
      <c r="C64" s="27" t="s">
        <v>14</v>
      </c>
      <c r="D64" s="27" t="s">
        <v>15</v>
      </c>
      <c r="E64" s="27" t="s">
        <v>17</v>
      </c>
    </row>
    <row r="65" spans="1:7" x14ac:dyDescent="0.2">
      <c r="A65" s="3" t="s">
        <v>21</v>
      </c>
      <c r="B65" s="4">
        <v>9</v>
      </c>
      <c r="C65" s="4">
        <v>60</v>
      </c>
      <c r="D65" s="4">
        <v>32</v>
      </c>
      <c r="E65" s="4">
        <v>101</v>
      </c>
      <c r="F65" s="29">
        <f>E65/$E$69</f>
        <v>0.62732919254658381</v>
      </c>
    </row>
    <row r="66" spans="1:7" x14ac:dyDescent="0.2">
      <c r="A66" s="3" t="s">
        <v>23</v>
      </c>
      <c r="B66" s="4">
        <v>3</v>
      </c>
      <c r="C66" s="4">
        <v>1</v>
      </c>
      <c r="D66" s="4"/>
      <c r="E66" s="4">
        <v>4</v>
      </c>
      <c r="F66" s="29">
        <f t="shared" ref="F66:F67" si="8">E66/$E$69</f>
        <v>2.4844720496894408E-2</v>
      </c>
    </row>
    <row r="67" spans="1:7" x14ac:dyDescent="0.2">
      <c r="A67" s="3" t="s">
        <v>22</v>
      </c>
      <c r="B67" s="4">
        <v>11</v>
      </c>
      <c r="C67" s="4">
        <v>12</v>
      </c>
      <c r="D67" s="4">
        <v>33</v>
      </c>
      <c r="E67" s="4">
        <v>56</v>
      </c>
      <c r="F67" s="29">
        <f t="shared" si="8"/>
        <v>0.34782608695652173</v>
      </c>
    </row>
    <row r="68" spans="1:7" x14ac:dyDescent="0.2">
      <c r="A68" s="3" t="s">
        <v>24</v>
      </c>
      <c r="B68" s="4">
        <v>0</v>
      </c>
      <c r="C68" s="4">
        <v>0</v>
      </c>
      <c r="D68" s="4">
        <v>0</v>
      </c>
      <c r="E68" s="4">
        <v>0</v>
      </c>
    </row>
    <row r="69" spans="1:7" x14ac:dyDescent="0.2">
      <c r="A69" s="26" t="s">
        <v>17</v>
      </c>
      <c r="B69" s="28">
        <v>23</v>
      </c>
      <c r="C69" s="28">
        <v>73</v>
      </c>
      <c r="D69" s="28">
        <v>65</v>
      </c>
      <c r="E69" s="28">
        <v>161</v>
      </c>
      <c r="F69" s="16">
        <f>E69/$D$4</f>
        <v>0.24393939393939393</v>
      </c>
      <c r="G69">
        <f>AVERAGE(B69:D69)</f>
        <v>53.666666666666664</v>
      </c>
    </row>
    <row r="70" spans="1:7" x14ac:dyDescent="0.2">
      <c r="B70" s="16">
        <f>B69/B62</f>
        <v>0.10454545454545454</v>
      </c>
      <c r="C70" s="16">
        <f t="shared" ref="C70:D70" si="9">C69/C62</f>
        <v>0.33181818181818185</v>
      </c>
      <c r="D70" s="16">
        <f t="shared" si="9"/>
        <v>0.29545454545454547</v>
      </c>
    </row>
    <row r="71" spans="1:7" x14ac:dyDescent="0.2">
      <c r="B71" s="18">
        <f>1-B70</f>
        <v>0.8954545454545455</v>
      </c>
      <c r="C71" s="18">
        <f t="shared" ref="C71:D71" si="10">1-C70</f>
        <v>0.66818181818181821</v>
      </c>
      <c r="D71" s="18">
        <f t="shared" si="10"/>
        <v>0.70454545454545459</v>
      </c>
      <c r="F71" s="18">
        <f>SUM(F65:F67)</f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janP</vt:lpstr>
      <vt:lpstr>jan</vt:lpstr>
      <vt:lpstr>hosing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Reeves</dc:creator>
  <cp:lastModifiedBy>Brent Reeves</cp:lastModifiedBy>
  <dcterms:created xsi:type="dcterms:W3CDTF">2023-01-07T20:33:36Z</dcterms:created>
  <dcterms:modified xsi:type="dcterms:W3CDTF">2023-01-18T17:08:29Z</dcterms:modified>
</cp:coreProperties>
</file>