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87A86951-1A43-FD46-8EB8-1615552223DA}" xr6:coauthVersionLast="45" xr6:coauthVersionMax="45" xr10:uidLastSave="{00000000-0000-0000-0000-000000000000}"/>
  <bookViews>
    <workbookView xWindow="0" yWindow="460" windowWidth="33600" windowHeight="20540" activeTab="11" xr2:uid="{A7FC1D30-F79D-BE4F-B04A-26AC788931EB}"/>
  </bookViews>
  <sheets>
    <sheet name="Notes" sheetId="1" r:id="rId1"/>
    <sheet name="Abstract1" sheetId="3" r:id="rId2"/>
    <sheet name="AbstractModel" sheetId="2" r:id="rId3"/>
    <sheet name="Abstract2_nice" sheetId="4" r:id="rId4"/>
    <sheet name="Abstract2" sheetId="5" r:id="rId5"/>
    <sheet name="Abstract2Model" sheetId="6" r:id="rId6"/>
    <sheet name="Sensitivity Report 1" sheetId="9" r:id="rId7"/>
    <sheet name="Abstract2_vary" sheetId="8" r:id="rId8"/>
    <sheet name="vlookup" sheetId="7" r:id="rId9"/>
    <sheet name="Sensitivity Report 2" sheetId="13" r:id="rId10"/>
    <sheet name="excel-easy" sheetId="10" r:id="rId11"/>
    <sheet name="excel-easy-100%" sheetId="14" r:id="rId12"/>
  </sheets>
  <definedNames>
    <definedName name="quads">vlookup!$B$2:$E$6</definedName>
    <definedName name="solver_adj" localSheetId="3" hidden="1">Abstract2_nice!$B$10:$C$10</definedName>
    <definedName name="solver_adj" localSheetId="7" hidden="1">Abstract2_vary!$B$10:$C$10</definedName>
    <definedName name="solver_adj" localSheetId="5" hidden="1">Abstract2Model!$B$10:$D$10</definedName>
    <definedName name="solver_adj" localSheetId="10" hidden="1">'excel-easy'!$B$10:$D$10</definedName>
    <definedName name="solver_adj" localSheetId="11" hidden="1">'excel-easy-100%'!$B$10:$D$10</definedName>
    <definedName name="solver_cvg" localSheetId="3" hidden="1">0.0001</definedName>
    <definedName name="solver_cvg" localSheetId="7" hidden="1">0.0001</definedName>
    <definedName name="solver_cvg" localSheetId="5" hidden="1">0.0001</definedName>
    <definedName name="solver_cvg" localSheetId="10" hidden="1">0.0001</definedName>
    <definedName name="solver_cvg" localSheetId="11" hidden="1">0.0001</definedName>
    <definedName name="solver_drv" localSheetId="3" hidden="1">1</definedName>
    <definedName name="solver_drv" localSheetId="7" hidden="1">1</definedName>
    <definedName name="solver_drv" localSheetId="5" hidden="1">1</definedName>
    <definedName name="solver_drv" localSheetId="10" hidden="1">1</definedName>
    <definedName name="solver_drv" localSheetId="11" hidden="1">1</definedName>
    <definedName name="solver_eng" localSheetId="3" hidden="1">2</definedName>
    <definedName name="solver_eng" localSheetId="7" hidden="1">2</definedName>
    <definedName name="solver_eng" localSheetId="5" hidden="1">2</definedName>
    <definedName name="solver_eng" localSheetId="10" hidden="1">2</definedName>
    <definedName name="solver_eng" localSheetId="11" hidden="1">2</definedName>
    <definedName name="solver_itr" localSheetId="3" hidden="1">2147483647</definedName>
    <definedName name="solver_itr" localSheetId="7" hidden="1">2147483647</definedName>
    <definedName name="solver_itr" localSheetId="5" hidden="1">2147483647</definedName>
    <definedName name="solver_itr" localSheetId="10" hidden="1">2147483647</definedName>
    <definedName name="solver_itr" localSheetId="11" hidden="1">2147483647</definedName>
    <definedName name="solver_lhs1" localSheetId="3" hidden="1">Abstract2_nice!$D$6:$D$8</definedName>
    <definedName name="solver_lhs1" localSheetId="7" hidden="1">Abstract2_vary!$D$6:$D$8</definedName>
    <definedName name="solver_lhs1" localSheetId="5" hidden="1">Abstract2Model!$E$6:$E$8</definedName>
    <definedName name="solver_lhs1" localSheetId="10" hidden="1">'excel-easy'!$E$6:$E$7</definedName>
    <definedName name="solver_lhs1" localSheetId="11" hidden="1">'excel-easy-100%'!$E$6:$E$7</definedName>
    <definedName name="solver_lin" localSheetId="3" hidden="1">1</definedName>
    <definedName name="solver_lin" localSheetId="7" hidden="1">1</definedName>
    <definedName name="solver_lin" localSheetId="5" hidden="1">1</definedName>
    <definedName name="solver_lin" localSheetId="10" hidden="1">1</definedName>
    <definedName name="solver_lin" localSheetId="11" hidden="1">1</definedName>
    <definedName name="solver_mip" localSheetId="3" hidden="1">2147483647</definedName>
    <definedName name="solver_mip" localSheetId="7" hidden="1">2147483647</definedName>
    <definedName name="solver_mip" localSheetId="5" hidden="1">2147483647</definedName>
    <definedName name="solver_mip" localSheetId="10" hidden="1">2147483647</definedName>
    <definedName name="solver_mip" localSheetId="11" hidden="1">2147483647</definedName>
    <definedName name="solver_mni" localSheetId="3" hidden="1">30</definedName>
    <definedName name="solver_mni" localSheetId="7" hidden="1">30</definedName>
    <definedName name="solver_mni" localSheetId="5" hidden="1">30</definedName>
    <definedName name="solver_mni" localSheetId="10" hidden="1">30</definedName>
    <definedName name="solver_mni" localSheetId="11" hidden="1">30</definedName>
    <definedName name="solver_mrt" localSheetId="3" hidden="1">0.075</definedName>
    <definedName name="solver_mrt" localSheetId="7" hidden="1">0.075</definedName>
    <definedName name="solver_mrt" localSheetId="5" hidden="1">0.075</definedName>
    <definedName name="solver_mrt" localSheetId="10" hidden="1">0.075</definedName>
    <definedName name="solver_mrt" localSheetId="11" hidden="1">0.075</definedName>
    <definedName name="solver_msl" localSheetId="3" hidden="1">2</definedName>
    <definedName name="solver_msl" localSheetId="7" hidden="1">2</definedName>
    <definedName name="solver_msl" localSheetId="5" hidden="1">2</definedName>
    <definedName name="solver_msl" localSheetId="10" hidden="1">2</definedName>
    <definedName name="solver_msl" localSheetId="11" hidden="1">2</definedName>
    <definedName name="solver_neg" localSheetId="3" hidden="1">1</definedName>
    <definedName name="solver_neg" localSheetId="7" hidden="1">1</definedName>
    <definedName name="solver_neg" localSheetId="5" hidden="1">1</definedName>
    <definedName name="solver_neg" localSheetId="10" hidden="1">1</definedName>
    <definedName name="solver_neg" localSheetId="11" hidden="1">1</definedName>
    <definedName name="solver_nod" localSheetId="3" hidden="1">2147483647</definedName>
    <definedName name="solver_nod" localSheetId="7" hidden="1">2147483647</definedName>
    <definedName name="solver_nod" localSheetId="5" hidden="1">2147483647</definedName>
    <definedName name="solver_nod" localSheetId="10" hidden="1">2147483647</definedName>
    <definedName name="solver_nod" localSheetId="11" hidden="1">2147483647</definedName>
    <definedName name="solver_num" localSheetId="3" hidden="1">1</definedName>
    <definedName name="solver_num" localSheetId="7" hidden="1">1</definedName>
    <definedName name="solver_num" localSheetId="5" hidden="1">1</definedName>
    <definedName name="solver_num" localSheetId="10" hidden="1">1</definedName>
    <definedName name="solver_num" localSheetId="11" hidden="1">1</definedName>
    <definedName name="solver_opt" localSheetId="3" hidden="1">Abstract2_nice!$D$4</definedName>
    <definedName name="solver_opt" localSheetId="7" hidden="1">Abstract2_vary!$D$4</definedName>
    <definedName name="solver_opt" localSheetId="5" hidden="1">Abstract2Model!$E$4</definedName>
    <definedName name="solver_opt" localSheetId="10" hidden="1">'excel-easy'!$E$4</definedName>
    <definedName name="solver_opt" localSheetId="11" hidden="1">'excel-easy-100%'!$E$4</definedName>
    <definedName name="solver_pre" localSheetId="3" hidden="1">0.000001</definedName>
    <definedName name="solver_pre" localSheetId="7" hidden="1">0.000001</definedName>
    <definedName name="solver_pre" localSheetId="5" hidden="1">0.000001</definedName>
    <definedName name="solver_pre" localSheetId="10" hidden="1">0.000001</definedName>
    <definedName name="solver_pre" localSheetId="11" hidden="1">0.000001</definedName>
    <definedName name="solver_rbv" localSheetId="3" hidden="1">1</definedName>
    <definedName name="solver_rbv" localSheetId="7" hidden="1">1</definedName>
    <definedName name="solver_rbv" localSheetId="5" hidden="1">1</definedName>
    <definedName name="solver_rbv" localSheetId="10" hidden="1">1</definedName>
    <definedName name="solver_rbv" localSheetId="11" hidden="1">1</definedName>
    <definedName name="solver_rel1" localSheetId="3" hidden="1">1</definedName>
    <definedName name="solver_rel1" localSheetId="7" hidden="1">1</definedName>
    <definedName name="solver_rel1" localSheetId="5" hidden="1">1</definedName>
    <definedName name="solver_rel1" localSheetId="10" hidden="1">1</definedName>
    <definedName name="solver_rel1" localSheetId="11" hidden="1">1</definedName>
    <definedName name="solver_rhs1" localSheetId="3" hidden="1">Abstract2_nice!$F$6:$F$8</definedName>
    <definedName name="solver_rhs1" localSheetId="7" hidden="1">Abstract2_vary!$F$6:$F$8</definedName>
    <definedName name="solver_rhs1" localSheetId="5" hidden="1">Abstract2Model!$G$6:$G$8</definedName>
    <definedName name="solver_rhs1" localSheetId="10" hidden="1">'excel-easy'!$G$6:$G$7</definedName>
    <definedName name="solver_rhs1" localSheetId="11" hidden="1">'excel-easy-100%'!$G$6:$G$7</definedName>
    <definedName name="solver_rlx" localSheetId="3" hidden="1">2</definedName>
    <definedName name="solver_rlx" localSheetId="7" hidden="1">2</definedName>
    <definedName name="solver_rlx" localSheetId="5" hidden="1">2</definedName>
    <definedName name="solver_rlx" localSheetId="10" hidden="1">2</definedName>
    <definedName name="solver_rlx" localSheetId="11" hidden="1">2</definedName>
    <definedName name="solver_rsd" localSheetId="3" hidden="1">0</definedName>
    <definedName name="solver_rsd" localSheetId="7" hidden="1">0</definedName>
    <definedName name="solver_rsd" localSheetId="5" hidden="1">0</definedName>
    <definedName name="solver_rsd" localSheetId="10" hidden="1">0</definedName>
    <definedName name="solver_rsd" localSheetId="11" hidden="1">0</definedName>
    <definedName name="solver_scl" localSheetId="3" hidden="1">1</definedName>
    <definedName name="solver_scl" localSheetId="7" hidden="1">1</definedName>
    <definedName name="solver_scl" localSheetId="5" hidden="1">1</definedName>
    <definedName name="solver_scl" localSheetId="10" hidden="1">1</definedName>
    <definedName name="solver_scl" localSheetId="11" hidden="1">1</definedName>
    <definedName name="solver_sho" localSheetId="3" hidden="1">2</definedName>
    <definedName name="solver_sho" localSheetId="7" hidden="1">2</definedName>
    <definedName name="solver_sho" localSheetId="5" hidden="1">2</definedName>
    <definedName name="solver_sho" localSheetId="10" hidden="1">2</definedName>
    <definedName name="solver_sho" localSheetId="11" hidden="1">2</definedName>
    <definedName name="solver_ssz" localSheetId="3" hidden="1">100</definedName>
    <definedName name="solver_ssz" localSheetId="7" hidden="1">100</definedName>
    <definedName name="solver_ssz" localSheetId="5" hidden="1">100</definedName>
    <definedName name="solver_ssz" localSheetId="10" hidden="1">100</definedName>
    <definedName name="solver_ssz" localSheetId="11" hidden="1">100</definedName>
    <definedName name="solver_tim" localSheetId="3" hidden="1">2147483647</definedName>
    <definedName name="solver_tim" localSheetId="7" hidden="1">2147483647</definedName>
    <definedName name="solver_tim" localSheetId="5" hidden="1">2147483647</definedName>
    <definedName name="solver_tim" localSheetId="10" hidden="1">2147483647</definedName>
    <definedName name="solver_tim" localSheetId="11" hidden="1">2147483647</definedName>
    <definedName name="solver_tol" localSheetId="3" hidden="1">0.01</definedName>
    <definedName name="solver_tol" localSheetId="7" hidden="1">0.01</definedName>
    <definedName name="solver_tol" localSheetId="5" hidden="1">0.01</definedName>
    <definedName name="solver_tol" localSheetId="10" hidden="1">0.01</definedName>
    <definedName name="solver_tol" localSheetId="11" hidden="1">0.01</definedName>
    <definedName name="solver_typ" localSheetId="3" hidden="1">1</definedName>
    <definedName name="solver_typ" localSheetId="7" hidden="1">1</definedName>
    <definedName name="solver_typ" localSheetId="5" hidden="1">1</definedName>
    <definedName name="solver_typ" localSheetId="10" hidden="1">1</definedName>
    <definedName name="solver_typ" localSheetId="11" hidden="1">1</definedName>
    <definedName name="solver_val" localSheetId="3" hidden="1">0</definedName>
    <definedName name="solver_val" localSheetId="7" hidden="1">0</definedName>
    <definedName name="solver_val" localSheetId="5" hidden="1">0</definedName>
    <definedName name="solver_val" localSheetId="10" hidden="1">0</definedName>
    <definedName name="solver_val" localSheetId="11" hidden="1">0</definedName>
    <definedName name="solver_ver" localSheetId="3" hidden="1">2</definedName>
    <definedName name="solver_ver" localSheetId="7" hidden="1">2</definedName>
    <definedName name="solver_ver" localSheetId="5" hidden="1">2</definedName>
    <definedName name="solver_ver" localSheetId="10" hidden="1">2</definedName>
    <definedName name="solver_ver" localSheetId="1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7" l="1"/>
  <c r="E10" i="7"/>
  <c r="E11" i="7"/>
  <c r="E12" i="7"/>
  <c r="E13" i="7"/>
  <c r="E14" i="7"/>
  <c r="E8" i="7"/>
  <c r="B13" i="14"/>
  <c r="B16" i="14"/>
  <c r="T15" i="14"/>
  <c r="T14" i="14"/>
  <c r="S14" i="14"/>
  <c r="T13" i="14"/>
  <c r="S13" i="14"/>
  <c r="P15" i="14"/>
  <c r="P13" i="14"/>
  <c r="O13" i="14"/>
  <c r="O12" i="14"/>
  <c r="P12" i="14" s="1"/>
  <c r="E7" i="14"/>
  <c r="E6" i="14"/>
  <c r="E4" i="14"/>
  <c r="E7" i="10" l="1"/>
  <c r="E6" i="10"/>
  <c r="E4" i="10"/>
  <c r="D8" i="8" l="1"/>
  <c r="D7" i="8"/>
  <c r="D6" i="8"/>
  <c r="D4" i="8"/>
  <c r="C9" i="7" l="1"/>
  <c r="C10" i="7"/>
  <c r="C11" i="7"/>
  <c r="C12" i="7"/>
  <c r="C13" i="7"/>
  <c r="C14" i="7"/>
  <c r="C8" i="7"/>
  <c r="E8" i="6"/>
  <c r="E7" i="6"/>
  <c r="E6" i="6"/>
  <c r="E4" i="6"/>
  <c r="D8" i="4"/>
  <c r="D7" i="4"/>
  <c r="D6" i="4"/>
  <c r="D4" i="4"/>
  <c r="D8" i="2"/>
  <c r="D7" i="2"/>
  <c r="D6" i="2"/>
  <c r="D4" i="2"/>
</calcChain>
</file>

<file path=xl/sharedStrings.xml><?xml version="1.0" encoding="utf-8"?>
<sst xmlns="http://schemas.openxmlformats.org/spreadsheetml/2006/main" count="299" uniqueCount="114">
  <si>
    <t>Nachtfliegen_02</t>
  </si>
  <si>
    <t>Challenge:</t>
  </si>
  <si>
    <t>How to optimize something?</t>
  </si>
  <si>
    <t>Setting:</t>
  </si>
  <si>
    <t>Terms:</t>
  </si>
  <si>
    <t>Data Cell</t>
  </si>
  <si>
    <t>Changing Cell</t>
  </si>
  <si>
    <t>Target Cell</t>
  </si>
  <si>
    <t>Objective Function</t>
  </si>
  <si>
    <t>Feasible Region</t>
  </si>
  <si>
    <t>Binding</t>
  </si>
  <si>
    <t>Linear</t>
  </si>
  <si>
    <t>Proportional</t>
  </si>
  <si>
    <t>Resource Allocation</t>
  </si>
  <si>
    <t>NonNegativity: Don't Break The Universe</t>
  </si>
  <si>
    <t>Goal: </t>
  </si>
  <si>
    <t>Maximize Profit</t>
  </si>
  <si>
    <t>Minimize Cost</t>
  </si>
  <si>
    <t>Decision: </t>
  </si>
  <si>
    <t>How many to produce?</t>
  </si>
  <si>
    <t>Tools:</t>
  </si>
  <si>
    <t>Scenario</t>
  </si>
  <si>
    <t>Goal Seek</t>
  </si>
  <si>
    <t>Data Table</t>
  </si>
  <si>
    <t>Solver</t>
  </si>
  <si>
    <t>Excel Table</t>
  </si>
  <si>
    <t>Pivot Table</t>
  </si>
  <si>
    <t>Nachtfliegen Enterprises Produces Quadcopters</t>
  </si>
  <si>
    <t>Sensitivity Analysis</t>
  </si>
  <si>
    <t>Abstract Optimize</t>
  </si>
  <si>
    <t>Thing1</t>
  </si>
  <si>
    <t>Thing2</t>
  </si>
  <si>
    <t>Unit Profit</t>
  </si>
  <si>
    <t>Resource 1</t>
  </si>
  <si>
    <t>Resource 2</t>
  </si>
  <si>
    <t>Resource 3</t>
  </si>
  <si>
    <t>Limits</t>
  </si>
  <si>
    <t>Changing Cells</t>
  </si>
  <si>
    <t>&lt;=</t>
  </si>
  <si>
    <t>Integers</t>
  </si>
  <si>
    <t>Thing3</t>
  </si>
  <si>
    <t>vlookup</t>
  </si>
  <si>
    <t>a</t>
  </si>
  <si>
    <t>c</t>
  </si>
  <si>
    <t>e</t>
  </si>
  <si>
    <t>f</t>
  </si>
  <si>
    <t>g</t>
  </si>
  <si>
    <t>Quads</t>
  </si>
  <si>
    <t>QuadOne</t>
  </si>
  <si>
    <t>QuadAwesome</t>
  </si>
  <si>
    <t>QuadThensome</t>
  </si>
  <si>
    <t>QuadMaximus</t>
  </si>
  <si>
    <t>QuadImpressive</t>
  </si>
  <si>
    <t>b</t>
  </si>
  <si>
    <t>d</t>
  </si>
  <si>
    <t>Motors</t>
  </si>
  <si>
    <t>Battery</t>
  </si>
  <si>
    <t>4s</t>
  </si>
  <si>
    <t>6s</t>
  </si>
  <si>
    <t>Id</t>
  </si>
  <si>
    <t>Microsoft Excel 16.31 Sensitivity Report</t>
  </si>
  <si>
    <t>Worksheet: [Nachtfliegen_02.xlsx]Abstract2_vary</t>
  </si>
  <si>
    <t>Report Created: 2/4/20 3:05:53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</si>
  <si>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</si>
  <si>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</si>
  <si>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</si>
  <si>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</si>
  <si>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</si>
  <si>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</si>
  <si>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</si>
  <si>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</si>
  <si>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</si>
  <si>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</si>
  <si>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</si>
  <si>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</si>
  <si>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</si>
  <si>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</si>
  <si>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</si>
  <si>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</si>
  <si>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</si>
  <si>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</si>
  <si>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Changing Cells Thing1</t>
  </si>
  <si>
    <t>$C$10</t>
  </si>
  <si>
    <t>Changing Cells Thing2</t>
  </si>
  <si>
    <t>$D$6</t>
  </si>
  <si>
    <t>$D$7</t>
  </si>
  <si>
    <t>$D$8</t>
  </si>
  <si>
    <t>Bicycles</t>
  </si>
  <si>
    <t>https://www.excel-easy.com/examples/sensitivity-analysis.html#reduced-cost</t>
  </si>
  <si>
    <t>Mopeds</t>
  </si>
  <si>
    <t>Child Seats</t>
  </si>
  <si>
    <t>Capital</t>
  </si>
  <si>
    <t>Storage</t>
  </si>
  <si>
    <t>Order Size</t>
  </si>
  <si>
    <t>Order Size Bicycles</t>
  </si>
  <si>
    <t>Order Size Mopeds</t>
  </si>
  <si>
    <t>Order Size Child Seats</t>
  </si>
  <si>
    <t>$E$6</t>
  </si>
  <si>
    <t>Reduced Cost: for Zeroed changing cells, how much would coefficient have to change for changing cell to become non-zero?</t>
  </si>
  <si>
    <t>Objective Coefficient: e.g. $23, Changing-Cell times X</t>
  </si>
  <si>
    <t>Allowable Increase: This solution stays optimal up to…</t>
  </si>
  <si>
    <t>Allowable Decrease: This solution stays optimal down to…</t>
  </si>
  <si>
    <t>Shadow Price: for each extra unit of this Resource, objective function will improve by X</t>
  </si>
  <si>
    <t>Constraint R.H. Side: resource limit</t>
  </si>
  <si>
    <t>Worksheet: [Nachtfliegen_02.xlsx]excel-easy</t>
  </si>
  <si>
    <t>Microsoft Excel 16.33 Sensitivity Report</t>
  </si>
  <si>
    <t>Report Created: 2/9/20 6:55:55 PM</t>
  </si>
  <si>
    <t>$D$10</t>
  </si>
  <si>
    <t>$E$7</t>
  </si>
  <si>
    <t>Q</t>
  </si>
  <si>
    <t>Bicycle at $130 and Mopeds at $250?</t>
  </si>
  <si>
    <t>delta</t>
  </si>
  <si>
    <t>%</t>
  </si>
  <si>
    <t>Mopeds at 325 and Seats at 60?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</si>
</sst>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0" fontId="0" fillId="3" borderId="0" xfId="0" applyFill="1" applyAlignment="1">
      <alignment horizontal="center"/>
    </xf>
    <xf numFmtId="0" fontId="0" fillId="0" borderId="0" xfId="0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53949</xdr:colOff>
      <xdr:row>0</xdr:row>
      <xdr:rowOff>52480</xdr:rowOff>
    </xdr:from>
    <xdr:to>
      <xdr:col>6</xdr:col>
      <xdr:colOff>635001</xdr:colOff>
      <xdr:row>5</xdr:row>
      <xdr:rowOff>199423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53949" y="52480"/>
          <a:ext cx="5524606" cy="1170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Generics</a:t>
          </a:r>
          <a:r>
            <a:rPr lang="en-US" sz="1100" baseline="0"/>
            <a:t> plans to make Things.  Two of them.</a:t>
          </a:r>
        </a:p>
        <a:p>
          <a:r>
            <a:rPr lang="en-US" sz="1100" baseline="0"/>
            <a:t>Help them maximize profit.</a:t>
          </a:r>
        </a:p>
        <a:p>
          <a:r>
            <a:rPr lang="en-US" sz="1100" baseline="0"/>
            <a:t>Thing1 earns $2 and requires 1 from Resource 1, 2 from Resource 2 and 3 from Resource 3.</a:t>
          </a:r>
        </a:p>
        <a:p>
          <a:r>
            <a:rPr lang="en-US" sz="1100" baseline="0"/>
            <a:t>Thing2 earns $3 and requires 2 from Resource 1, 3 from Resource 2 and 1 from Resource 3.</a:t>
          </a:r>
        </a:p>
        <a:p>
          <a:r>
            <a:rPr lang="en-US" sz="1100" baseline="0"/>
            <a:t>The resource limits are 3, 4, and 5, respectively.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256936</xdr:colOff>
      <xdr:row>1</xdr:row>
      <xdr:rowOff>88093</xdr:rowOff>
    </xdr:from>
    <xdr:to>
      <xdr:col>6</xdr:col>
      <xdr:colOff>726763</xdr:colOff>
      <xdr:row>17</xdr:row>
      <xdr:rowOff>7341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57F84-A9AD-3247-9C99-AC287F95AEBE}"/>
            </a:ext>
          </a:extLst>
        </xdr:cNvPr>
        <xdr:cNvSpPr txBox="1"/>
      </xdr:nvSpPr>
      <xdr:spPr>
        <a:xfrm>
          <a:off x="256936" y="293642"/>
          <a:ext cx="5403006" cy="3208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 is branching out.</a:t>
          </a:r>
          <a:r>
            <a:rPr lang="en-US" sz="1100" baseline="0"/>
            <a:t>  They are going to make 3 things.</a:t>
          </a:r>
        </a:p>
        <a:p>
          <a:r>
            <a:rPr lang="en-US" sz="1100" baseline="0"/>
            <a:t>Use Abstract1 to make a new worksheet Abstract2Model.</a:t>
          </a:r>
        </a:p>
        <a:p>
          <a:r>
            <a:rPr lang="en-US" sz="1100" baseline="0"/>
            <a:t>Thing 3 earns $5, and needs 1 Resource 1, and 4 Resource 3.</a:t>
          </a:r>
        </a:p>
        <a:p>
          <a:r>
            <a:rPr lang="en-US" sz="1100" baseline="0"/>
            <a:t>The new limits for Resources are 20, 24, 28, respectively.5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2555E-0DF0-EE41-A633-E8FA6FBAD359}" name="Table2" displayName="Table2" ref="B1:E6" totalsRowShown="0">
  <autoFilter ref="B1:E6" xr:uid="{3AAEFB82-F5CB-094E-892B-C76C47651AA4}"/>
  <tableColumns count="4">
    <tableColumn id="1" xr3:uid="{D03BA4BC-90D8-4D42-A588-42B78857EF6B}" name="Id"/>
    <tableColumn id="2" xr3:uid="{BD178E3C-9371-4B46-8DAF-B643DBA92544}" name="Quads"/>
    <tableColumn id="3" xr3:uid="{9C5BA0C1-32CA-1949-89F5-98725EFCD533}" name="Motors" dataDxfId="1"/>
    <tableColumn id="4" xr3:uid="{7FFFF1D7-871A-F14E-BED8-AA78A6FF0905}" name="Batte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B38"/>
  <sheetViews>
    <sheetView topLeftCell="A23" zoomScale="260" zoomScaleNormal="260" workbookViewId="0">
      <selection activeCell="H19" sqref="H19"/>
    </sheetView>
  </sheetViews>
  <sheetFormatPr baseColWidth="10" defaultRowHeight="16" x14ac:dyDescent="0.2"/>
  <sheetData>
    <row r="1" spans="1:2" x14ac:dyDescent="0.2">
      <c r="A1" s="4" t="s">
        <v>0</v>
      </c>
    </row>
    <row r="2" spans="1:2" x14ac:dyDescent="0.2">
      <c r="A2" t="s">
        <v>1</v>
      </c>
      <c r="B2" t="s">
        <v>2</v>
      </c>
    </row>
    <row r="4" spans="1:2" x14ac:dyDescent="0.2">
      <c r="A4" t="s">
        <v>3</v>
      </c>
      <c r="B4" t="s">
        <v>27</v>
      </c>
    </row>
    <row r="6" spans="1:2" x14ac:dyDescent="0.2">
      <c r="A6" t="s">
        <v>15</v>
      </c>
      <c r="B6" t="s">
        <v>16</v>
      </c>
    </row>
    <row r="7" spans="1:2" x14ac:dyDescent="0.2">
      <c r="B7" t="s">
        <v>17</v>
      </c>
    </row>
    <row r="9" spans="1:2" x14ac:dyDescent="0.2">
      <c r="A9" t="s">
        <v>4</v>
      </c>
      <c r="B9" t="s">
        <v>28</v>
      </c>
    </row>
    <row r="10" spans="1:2" x14ac:dyDescent="0.2">
      <c r="B10" t="s">
        <v>39</v>
      </c>
    </row>
    <row r="11" spans="1:2" x14ac:dyDescent="0.2">
      <c r="B11" t="s">
        <v>5</v>
      </c>
    </row>
    <row r="12" spans="1:2" x14ac:dyDescent="0.2">
      <c r="B12" t="s">
        <v>6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7" spans="1:2" x14ac:dyDescent="0.2">
      <c r="B17" t="s">
        <v>11</v>
      </c>
    </row>
    <row r="18" spans="1:2" x14ac:dyDescent="0.2">
      <c r="B18" t="s">
        <v>12</v>
      </c>
    </row>
    <row r="19" spans="1:2" x14ac:dyDescent="0.2">
      <c r="B19" t="s">
        <v>13</v>
      </c>
    </row>
    <row r="20" spans="1:2" x14ac:dyDescent="0.2">
      <c r="B20" t="s">
        <v>14</v>
      </c>
    </row>
    <row r="21" spans="1:2" x14ac:dyDescent="0.2">
      <c r="B21" t="s">
        <v>98</v>
      </c>
    </row>
    <row r="22" spans="1:2" x14ac:dyDescent="0.2">
      <c r="B22" t="s">
        <v>99</v>
      </c>
    </row>
    <row r="23" spans="1:2" x14ac:dyDescent="0.2">
      <c r="B23" t="s">
        <v>100</v>
      </c>
    </row>
    <row r="24" spans="1:2" x14ac:dyDescent="0.2">
      <c r="B24" t="s">
        <v>101</v>
      </c>
    </row>
    <row r="25" spans="1:2" x14ac:dyDescent="0.2">
      <c r="B25" t="s">
        <v>102</v>
      </c>
    </row>
    <row r="26" spans="1:2" x14ac:dyDescent="0.2">
      <c r="B26" t="s">
        <v>103</v>
      </c>
    </row>
    <row r="31" spans="1:2" x14ac:dyDescent="0.2">
      <c r="A31" t="s">
        <v>18</v>
      </c>
      <c r="B31" t="s">
        <v>19</v>
      </c>
    </row>
    <row r="33" spans="1:2" x14ac:dyDescent="0.2">
      <c r="A33" t="s">
        <v>20</v>
      </c>
      <c r="B33" t="s">
        <v>21</v>
      </c>
    </row>
    <row r="34" spans="1:2" x14ac:dyDescent="0.2">
      <c r="B34" t="s">
        <v>22</v>
      </c>
    </row>
    <row r="35" spans="1:2" x14ac:dyDescent="0.2">
      <c r="B35" t="s">
        <v>23</v>
      </c>
    </row>
    <row r="36" spans="1:2" x14ac:dyDescent="0.2">
      <c r="B36" t="s">
        <v>24</v>
      </c>
    </row>
    <row r="37" spans="1:2" x14ac:dyDescent="0.2">
      <c r="B37" t="s">
        <v>25</v>
      </c>
    </row>
    <row r="38" spans="1:2" x14ac:dyDescent="0.2">
      <c r="B38" t="s">
        <v>26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8437-5067-9A43-86D1-21B7D93B9704}">
  <dimension ref="A1:H17"/>
  <sheetViews>
    <sheetView showGridLines="0" zoomScale="200" zoomScaleNormal="200" workbookViewId="0">
      <selection activeCell="A6" sqref="A6:H17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9.33203125" bestFit="1" customWidth="1"/>
    <col min="4" max="4" width="6.1640625" bestFit="1" customWidth="1"/>
    <col min="5" max="5" width="12.1640625" bestFit="1" customWidth="1"/>
    <col min="6" max="6" width="10" bestFit="1" customWidth="1"/>
    <col min="7" max="7" width="12.1640625" bestFit="1" customWidth="1"/>
    <col min="8" max="8" width="9.33203125" bestFit="1" customWidth="1"/>
  </cols>
  <sheetData>
    <row r="1" spans="1:8" x14ac:dyDescent="0.2">
      <c r="A1" s="10" t="s">
        <v>105</v>
      </c>
    </row>
    <row r="2" spans="1:8" x14ac:dyDescent="0.2">
      <c r="A2" s="10" t="s">
        <v>104</v>
      </c>
    </row>
    <row r="3" spans="1:8" x14ac:dyDescent="0.2">
      <c r="A3" s="10" t="s">
        <v>106</v>
      </c>
    </row>
    <row r="6" spans="1:8" ht="17" thickBot="1" x14ac:dyDescent="0.25">
      <c r="A6" t="s">
        <v>63</v>
      </c>
    </row>
    <row r="7" spans="1:8" x14ac:dyDescent="0.2">
      <c r="B7" s="20"/>
      <c r="C7" s="20"/>
      <c r="D7" s="20" t="s">
        <v>66</v>
      </c>
      <c r="E7" s="20" t="s">
        <v>68</v>
      </c>
      <c r="F7" s="20" t="s">
        <v>70</v>
      </c>
      <c r="G7" s="20" t="s">
        <v>72</v>
      </c>
      <c r="H7" s="20" t="s">
        <v>72</v>
      </c>
    </row>
    <row r="8" spans="1:8" ht="17" thickBot="1" x14ac:dyDescent="0.25">
      <c r="B8" s="21" t="s">
        <v>64</v>
      </c>
      <c r="C8" s="21" t="s">
        <v>65</v>
      </c>
      <c r="D8" s="21" t="s">
        <v>67</v>
      </c>
      <c r="E8" s="21" t="s">
        <v>69</v>
      </c>
      <c r="F8" s="21" t="s">
        <v>71</v>
      </c>
      <c r="G8" s="21" t="s">
        <v>73</v>
      </c>
      <c r="H8" s="21" t="s">
        <v>74</v>
      </c>
    </row>
    <row r="9" spans="1:8" x14ac:dyDescent="0.2">
      <c r="B9" s="11" t="s">
        <v>80</v>
      </c>
      <c r="C9" s="11" t="s">
        <v>94</v>
      </c>
      <c r="D9" s="11">
        <v>94</v>
      </c>
      <c r="E9" s="11">
        <v>0</v>
      </c>
      <c r="F9" s="11">
        <v>100</v>
      </c>
      <c r="G9" s="11">
        <v>50</v>
      </c>
      <c r="H9" s="11">
        <v>12.5</v>
      </c>
    </row>
    <row r="10" spans="1:8" x14ac:dyDescent="0.2">
      <c r="B10" s="11" t="s">
        <v>82</v>
      </c>
      <c r="C10" s="11" t="s">
        <v>95</v>
      </c>
      <c r="D10" s="11">
        <v>54</v>
      </c>
      <c r="E10" s="11">
        <v>0</v>
      </c>
      <c r="F10" s="11">
        <v>300</v>
      </c>
      <c r="G10" s="11">
        <v>66.666666666666657</v>
      </c>
      <c r="H10" s="11">
        <v>100.00000000000001</v>
      </c>
    </row>
    <row r="11" spans="1:8" ht="17" thickBot="1" x14ac:dyDescent="0.25">
      <c r="B11" s="12" t="s">
        <v>107</v>
      </c>
      <c r="C11" s="12" t="s">
        <v>96</v>
      </c>
      <c r="D11" s="12">
        <v>0</v>
      </c>
      <c r="E11" s="12">
        <v>-20</v>
      </c>
      <c r="F11" s="12">
        <v>50</v>
      </c>
      <c r="G11" s="12">
        <v>20</v>
      </c>
      <c r="H11" s="12">
        <v>1E+30</v>
      </c>
    </row>
    <row r="13" spans="1:8" ht="17" thickBot="1" x14ac:dyDescent="0.25">
      <c r="A13" t="s">
        <v>75</v>
      </c>
    </row>
    <row r="14" spans="1:8" x14ac:dyDescent="0.2">
      <c r="B14" s="20"/>
      <c r="C14" s="20"/>
      <c r="D14" s="20" t="s">
        <v>66</v>
      </c>
      <c r="E14" s="20" t="s">
        <v>76</v>
      </c>
      <c r="F14" s="20" t="s">
        <v>78</v>
      </c>
      <c r="G14" s="20" t="s">
        <v>72</v>
      </c>
      <c r="H14" s="20" t="s">
        <v>72</v>
      </c>
    </row>
    <row r="15" spans="1:8" ht="17" thickBot="1" x14ac:dyDescent="0.25">
      <c r="B15" s="21" t="s">
        <v>64</v>
      </c>
      <c r="C15" s="21" t="s">
        <v>65</v>
      </c>
      <c r="D15" s="21" t="s">
        <v>67</v>
      </c>
      <c r="E15" s="21" t="s">
        <v>77</v>
      </c>
      <c r="F15" s="21" t="s">
        <v>79</v>
      </c>
      <c r="G15" s="21" t="s">
        <v>73</v>
      </c>
      <c r="H15" s="21" t="s">
        <v>74</v>
      </c>
    </row>
    <row r="16" spans="1:8" x14ac:dyDescent="0.2">
      <c r="B16" s="11" t="s">
        <v>97</v>
      </c>
      <c r="C16" s="11" t="s">
        <v>91</v>
      </c>
      <c r="D16" s="11">
        <v>93000</v>
      </c>
      <c r="E16" s="11">
        <v>0.16666666666666669</v>
      </c>
      <c r="F16" s="11">
        <v>93000</v>
      </c>
      <c r="G16" s="11">
        <v>28200</v>
      </c>
      <c r="H16" s="11">
        <v>32400.000000000004</v>
      </c>
    </row>
    <row r="17" spans="2:8" ht="17" thickBot="1" x14ac:dyDescent="0.25">
      <c r="B17" s="12" t="s">
        <v>108</v>
      </c>
      <c r="C17" s="12" t="s">
        <v>92</v>
      </c>
      <c r="D17" s="12">
        <v>101</v>
      </c>
      <c r="E17" s="12">
        <v>100</v>
      </c>
      <c r="F17" s="12">
        <v>101</v>
      </c>
      <c r="G17" s="12">
        <v>54</v>
      </c>
      <c r="H17" s="12">
        <v>23.5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D83D-DBC2-C049-8BB2-C5D8C2A36F99}">
  <dimension ref="A1:M20"/>
  <sheetViews>
    <sheetView topLeftCell="A3" zoomScale="257" zoomScaleNormal="257" workbookViewId="0">
      <selection activeCell="M6" sqref="M6"/>
    </sheetView>
  </sheetViews>
  <sheetFormatPr baseColWidth="10" defaultRowHeight="16" x14ac:dyDescent="0.2"/>
  <cols>
    <col min="2" max="3" width="7.83203125" customWidth="1"/>
    <col min="4" max="4" width="9.33203125" customWidth="1"/>
    <col min="5" max="5" width="8.5" customWidth="1"/>
    <col min="6" max="6" width="3.5" customWidth="1"/>
    <col min="7" max="7" width="7.33203125" customWidth="1"/>
    <col min="8" max="8" width="14.33203125" customWidth="1"/>
    <col min="9" max="9" width="7.33203125" customWidth="1"/>
    <col min="10" max="10" width="7.6640625" customWidth="1"/>
    <col min="13" max="13" width="8.83203125" customWidth="1"/>
    <col min="14" max="15" width="5" customWidth="1"/>
    <col min="16" max="16" width="3.6640625" customWidth="1"/>
  </cols>
  <sheetData>
    <row r="1" spans="1:13" x14ac:dyDescent="0.2">
      <c r="A1" s="17" t="s">
        <v>88</v>
      </c>
    </row>
    <row r="2" spans="1:13" x14ac:dyDescent="0.2">
      <c r="A2" s="17"/>
    </row>
    <row r="3" spans="1:13" x14ac:dyDescent="0.2">
      <c r="B3" s="1" t="s">
        <v>87</v>
      </c>
      <c r="C3" s="1" t="s">
        <v>89</v>
      </c>
      <c r="D3" s="1" t="s">
        <v>90</v>
      </c>
      <c r="E3" s="1"/>
      <c r="F3" s="1"/>
      <c r="G3" s="1"/>
      <c r="H3" s="1"/>
    </row>
    <row r="4" spans="1:13" x14ac:dyDescent="0.2">
      <c r="A4" t="s">
        <v>32</v>
      </c>
      <c r="B4" s="6">
        <v>100</v>
      </c>
      <c r="C4" s="6">
        <v>300</v>
      </c>
      <c r="D4" s="6">
        <v>50</v>
      </c>
      <c r="E4" s="18">
        <f>SUMPRODUCT(B4:D4,$B$10:$D$10)</f>
        <v>25600</v>
      </c>
      <c r="F4" s="1"/>
      <c r="G4" s="1"/>
      <c r="H4" s="1"/>
    </row>
    <row r="5" spans="1:13" x14ac:dyDescent="0.2">
      <c r="B5" s="1"/>
      <c r="C5" s="1"/>
      <c r="D5" s="1"/>
      <c r="E5" s="1"/>
      <c r="F5" s="1"/>
      <c r="G5" s="1"/>
      <c r="H5" s="1"/>
    </row>
    <row r="6" spans="1:13" x14ac:dyDescent="0.2">
      <c r="A6" t="s">
        <v>91</v>
      </c>
      <c r="B6" s="6">
        <v>300</v>
      </c>
      <c r="C6" s="6">
        <v>1200</v>
      </c>
      <c r="D6" s="6">
        <v>120</v>
      </c>
      <c r="E6" s="1">
        <f>SUMPRODUCT(B6:D6,$B$10:$D$10)</f>
        <v>93000</v>
      </c>
      <c r="F6" s="1" t="s">
        <v>38</v>
      </c>
      <c r="G6" s="6">
        <v>93000</v>
      </c>
      <c r="H6" s="1"/>
    </row>
    <row r="7" spans="1:13" x14ac:dyDescent="0.2">
      <c r="A7" t="s">
        <v>92</v>
      </c>
      <c r="B7" s="6">
        <v>0.5</v>
      </c>
      <c r="C7" s="6">
        <v>1</v>
      </c>
      <c r="D7" s="6">
        <v>0.5</v>
      </c>
      <c r="E7" s="1">
        <f>SUMPRODUCT(B7:D7,$B$10:$D$10)</f>
        <v>101</v>
      </c>
      <c r="F7" s="1" t="s">
        <v>38</v>
      </c>
      <c r="G7" s="6">
        <v>101</v>
      </c>
      <c r="H7" s="1"/>
    </row>
    <row r="8" spans="1:13" x14ac:dyDescent="0.2">
      <c r="B8" s="1"/>
      <c r="C8" s="1"/>
      <c r="D8" s="1"/>
      <c r="E8" s="1"/>
      <c r="F8" s="1"/>
      <c r="G8" s="1"/>
      <c r="H8" s="1"/>
    </row>
    <row r="9" spans="1:13" ht="17" thickBot="1" x14ac:dyDescent="0.25">
      <c r="B9" s="1" t="s">
        <v>87</v>
      </c>
      <c r="C9" s="1" t="s">
        <v>89</v>
      </c>
      <c r="D9" s="1" t="s">
        <v>90</v>
      </c>
      <c r="E9" s="1"/>
      <c r="F9" t="s">
        <v>63</v>
      </c>
    </row>
    <row r="10" spans="1:13" x14ac:dyDescent="0.2">
      <c r="A10" t="s">
        <v>93</v>
      </c>
      <c r="B10" s="9">
        <v>94</v>
      </c>
      <c r="C10" s="9">
        <v>54</v>
      </c>
      <c r="D10" s="9">
        <v>0</v>
      </c>
      <c r="E10" s="1"/>
      <c r="G10" s="20"/>
      <c r="H10" s="20"/>
      <c r="I10" s="20" t="s">
        <v>66</v>
      </c>
      <c r="J10" s="20" t="s">
        <v>68</v>
      </c>
      <c r="K10" s="20" t="s">
        <v>70</v>
      </c>
      <c r="L10" s="20" t="s">
        <v>72</v>
      </c>
      <c r="M10" s="20" t="s">
        <v>72</v>
      </c>
    </row>
    <row r="11" spans="1:13" ht="17" thickBot="1" x14ac:dyDescent="0.25">
      <c r="B11" s="1"/>
      <c r="C11" s="1"/>
      <c r="D11" s="1"/>
      <c r="E11" s="1"/>
      <c r="G11" s="21" t="s">
        <v>64</v>
      </c>
      <c r="H11" s="21" t="s">
        <v>65</v>
      </c>
      <c r="I11" s="21" t="s">
        <v>67</v>
      </c>
      <c r="J11" s="21" t="s">
        <v>69</v>
      </c>
      <c r="K11" s="21" t="s">
        <v>71</v>
      </c>
      <c r="L11" s="21" t="s">
        <v>73</v>
      </c>
      <c r="M11" s="21" t="s">
        <v>74</v>
      </c>
    </row>
    <row r="12" spans="1:13" x14ac:dyDescent="0.2">
      <c r="A12" t="s">
        <v>109</v>
      </c>
      <c r="B12" t="s">
        <v>110</v>
      </c>
      <c r="G12" s="11" t="s">
        <v>80</v>
      </c>
      <c r="H12" s="11" t="s">
        <v>94</v>
      </c>
      <c r="I12" s="11">
        <v>94</v>
      </c>
      <c r="J12" s="11">
        <v>0</v>
      </c>
      <c r="K12" s="11">
        <v>100</v>
      </c>
      <c r="L12" s="11">
        <v>50</v>
      </c>
      <c r="M12" s="11">
        <v>12.5</v>
      </c>
    </row>
    <row r="13" spans="1:13" x14ac:dyDescent="0.2">
      <c r="G13" s="11" t="s">
        <v>82</v>
      </c>
      <c r="H13" s="11" t="s">
        <v>95</v>
      </c>
      <c r="I13" s="11">
        <v>54</v>
      </c>
      <c r="J13" s="11">
        <v>0</v>
      </c>
      <c r="K13" s="11">
        <v>300</v>
      </c>
      <c r="L13" s="11">
        <v>66.666666666666657</v>
      </c>
      <c r="M13" s="11">
        <v>100.00000000000001</v>
      </c>
    </row>
    <row r="14" spans="1:13" ht="17" thickBot="1" x14ac:dyDescent="0.25">
      <c r="G14" s="12" t="s">
        <v>107</v>
      </c>
      <c r="H14" s="12" t="s">
        <v>96</v>
      </c>
      <c r="I14" s="12">
        <v>0</v>
      </c>
      <c r="J14" s="12">
        <v>-20</v>
      </c>
      <c r="K14" s="12">
        <v>50</v>
      </c>
      <c r="L14" s="12">
        <v>20</v>
      </c>
      <c r="M14" s="12">
        <v>1E+30</v>
      </c>
    </row>
    <row r="16" spans="1:13" ht="17" thickBot="1" x14ac:dyDescent="0.25">
      <c r="F16" t="s">
        <v>75</v>
      </c>
    </row>
    <row r="17" spans="7:13" x14ac:dyDescent="0.2">
      <c r="G17" s="20"/>
      <c r="H17" s="20"/>
      <c r="I17" s="20" t="s">
        <v>66</v>
      </c>
      <c r="J17" s="20" t="s">
        <v>76</v>
      </c>
      <c r="K17" s="20" t="s">
        <v>78</v>
      </c>
      <c r="L17" s="20" t="s">
        <v>72</v>
      </c>
      <c r="M17" s="20" t="s">
        <v>72</v>
      </c>
    </row>
    <row r="18" spans="7:13" ht="17" thickBot="1" x14ac:dyDescent="0.25">
      <c r="G18" s="21" t="s">
        <v>64</v>
      </c>
      <c r="H18" s="21" t="s">
        <v>65</v>
      </c>
      <c r="I18" s="21" t="s">
        <v>67</v>
      </c>
      <c r="J18" s="21" t="s">
        <v>77</v>
      </c>
      <c r="K18" s="21" t="s">
        <v>79</v>
      </c>
      <c r="L18" s="21" t="s">
        <v>73</v>
      </c>
      <c r="M18" s="21" t="s">
        <v>74</v>
      </c>
    </row>
    <row r="19" spans="7:13" x14ac:dyDescent="0.2">
      <c r="G19" s="11" t="s">
        <v>97</v>
      </c>
      <c r="H19" s="11" t="s">
        <v>91</v>
      </c>
      <c r="I19" s="11">
        <v>93000</v>
      </c>
      <c r="J19" s="11">
        <v>0.16666666666666669</v>
      </c>
      <c r="K19" s="11">
        <v>93000</v>
      </c>
      <c r="L19" s="11">
        <v>28200</v>
      </c>
      <c r="M19" s="11">
        <v>32400.000000000004</v>
      </c>
    </row>
    <row r="20" spans="7:13" ht="17" thickBot="1" x14ac:dyDescent="0.25">
      <c r="G20" s="12" t="s">
        <v>108</v>
      </c>
      <c r="H20" s="12" t="s">
        <v>92</v>
      </c>
      <c r="I20" s="12">
        <v>101</v>
      </c>
      <c r="J20" s="12">
        <v>100</v>
      </c>
      <c r="K20" s="12">
        <v>101</v>
      </c>
      <c r="L20" s="12">
        <v>54</v>
      </c>
      <c r="M20" s="12">
        <v>23.5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2CD4-6820-9740-A1F2-6038503B6050}">
  <dimension ref="A1:T20"/>
  <sheetViews>
    <sheetView tabSelected="1" topLeftCell="A6" zoomScale="257" zoomScaleNormal="257" workbookViewId="0">
      <selection activeCell="E4" sqref="E4"/>
    </sheetView>
  </sheetViews>
  <sheetFormatPr baseColWidth="10" defaultRowHeight="16" x14ac:dyDescent="0.2"/>
  <cols>
    <col min="2" max="3" width="7.83203125" customWidth="1"/>
    <col min="4" max="4" width="9.33203125" customWidth="1"/>
    <col min="5" max="5" width="8.5" customWidth="1"/>
    <col min="6" max="6" width="3.5" customWidth="1"/>
    <col min="7" max="7" width="7.33203125" customWidth="1"/>
    <col min="8" max="8" width="14.33203125" customWidth="1"/>
    <col min="9" max="9" width="7.33203125" customWidth="1"/>
    <col min="10" max="10" width="7.6640625" customWidth="1"/>
    <col min="13" max="13" width="8.83203125" customWidth="1"/>
    <col min="14" max="16" width="5" customWidth="1"/>
    <col min="17" max="17" width="1.83203125" customWidth="1"/>
    <col min="18" max="18" width="4.33203125" customWidth="1"/>
    <col min="19" max="19" width="3.6640625" customWidth="1"/>
    <col min="20" max="20" width="5.6640625" customWidth="1"/>
  </cols>
  <sheetData>
    <row r="1" spans="1:20" x14ac:dyDescent="0.2">
      <c r="A1" s="17" t="s">
        <v>88</v>
      </c>
    </row>
    <row r="2" spans="1:20" x14ac:dyDescent="0.2">
      <c r="A2" s="17"/>
    </row>
    <row r="3" spans="1:20" x14ac:dyDescent="0.2">
      <c r="B3" s="1" t="s">
        <v>87</v>
      </c>
      <c r="C3" s="1" t="s">
        <v>89</v>
      </c>
      <c r="D3" s="1" t="s">
        <v>90</v>
      </c>
      <c r="E3" s="1"/>
      <c r="F3" s="1"/>
      <c r="G3" s="1"/>
      <c r="H3" s="1"/>
    </row>
    <row r="4" spans="1:20" x14ac:dyDescent="0.2">
      <c r="A4" t="s">
        <v>32</v>
      </c>
      <c r="B4" s="6">
        <v>100</v>
      </c>
      <c r="C4" s="6">
        <v>300</v>
      </c>
      <c r="D4" s="6">
        <v>50</v>
      </c>
      <c r="E4" s="18">
        <f>SUMPRODUCT(B4:D4,$B$10:$D$10)</f>
        <v>25600</v>
      </c>
      <c r="F4" s="1"/>
      <c r="G4" s="1"/>
      <c r="H4" s="1">
        <v>100</v>
      </c>
      <c r="I4">
        <v>300</v>
      </c>
      <c r="J4">
        <v>50</v>
      </c>
      <c r="K4">
        <v>25600</v>
      </c>
    </row>
    <row r="5" spans="1:20" x14ac:dyDescent="0.2">
      <c r="B5" s="1"/>
      <c r="C5" s="1"/>
      <c r="D5" s="1"/>
      <c r="E5" s="1"/>
      <c r="F5" s="1"/>
      <c r="G5" s="1"/>
      <c r="H5" s="1"/>
    </row>
    <row r="6" spans="1:20" x14ac:dyDescent="0.2">
      <c r="A6" t="s">
        <v>91</v>
      </c>
      <c r="B6" s="6">
        <v>300</v>
      </c>
      <c r="C6" s="6">
        <v>1200</v>
      </c>
      <c r="D6" s="6">
        <v>120</v>
      </c>
      <c r="E6" s="1">
        <f>SUMPRODUCT(B6:D6,$B$10:$D$10)</f>
        <v>93000</v>
      </c>
      <c r="F6" s="1" t="s">
        <v>38</v>
      </c>
      <c r="G6" s="6">
        <v>93000</v>
      </c>
      <c r="H6" s="1"/>
    </row>
    <row r="7" spans="1:20" x14ac:dyDescent="0.2">
      <c r="A7" t="s">
        <v>92</v>
      </c>
      <c r="B7" s="6">
        <v>0.5</v>
      </c>
      <c r="C7" s="6">
        <v>1</v>
      </c>
      <c r="D7" s="6">
        <v>0.5</v>
      </c>
      <c r="E7" s="1">
        <f>SUMPRODUCT(B7:D7,$B$10:$D$10)</f>
        <v>101</v>
      </c>
      <c r="F7" s="1" t="s">
        <v>38</v>
      </c>
      <c r="G7" s="6">
        <v>101</v>
      </c>
      <c r="H7" s="1"/>
    </row>
    <row r="8" spans="1:20" x14ac:dyDescent="0.2">
      <c r="B8" s="1"/>
      <c r="C8" s="1"/>
      <c r="D8" s="1"/>
      <c r="E8" s="1"/>
      <c r="F8" s="1"/>
      <c r="G8" s="1"/>
      <c r="H8" s="1"/>
    </row>
    <row r="9" spans="1:20" ht="17" thickBot="1" x14ac:dyDescent="0.25">
      <c r="B9" s="1" t="s">
        <v>87</v>
      </c>
      <c r="C9" s="1" t="s">
        <v>89</v>
      </c>
      <c r="D9" s="1" t="s">
        <v>90</v>
      </c>
      <c r="E9" s="1"/>
      <c r="F9" t="s">
        <v>63</v>
      </c>
    </row>
    <row r="10" spans="1:20" x14ac:dyDescent="0.2">
      <c r="A10" t="s">
        <v>93</v>
      </c>
      <c r="B10" s="9">
        <v>94</v>
      </c>
      <c r="C10" s="9">
        <v>54</v>
      </c>
      <c r="D10" s="9">
        <v>0</v>
      </c>
      <c r="E10" s="1"/>
      <c r="G10" s="20"/>
      <c r="H10" s="20"/>
      <c r="I10" s="20" t="s">
        <v>66</v>
      </c>
      <c r="J10" s="20" t="s">
        <v>68</v>
      </c>
      <c r="K10" s="20" t="s">
        <v>70</v>
      </c>
      <c r="L10" s="20" t="s">
        <v>72</v>
      </c>
      <c r="M10" s="20" t="s">
        <v>72</v>
      </c>
    </row>
    <row r="11" spans="1:20" ht="17" thickBot="1" x14ac:dyDescent="0.25">
      <c r="B11" s="1"/>
      <c r="C11" s="1"/>
      <c r="D11" s="1"/>
      <c r="E11" s="1"/>
      <c r="G11" s="21" t="s">
        <v>64</v>
      </c>
      <c r="H11" s="21" t="s">
        <v>65</v>
      </c>
      <c r="I11" s="21" t="s">
        <v>67</v>
      </c>
      <c r="J11" s="21" t="s">
        <v>69</v>
      </c>
      <c r="K11" s="21" t="s">
        <v>71</v>
      </c>
      <c r="L11" s="21" t="s">
        <v>73</v>
      </c>
      <c r="M11" s="21" t="s">
        <v>74</v>
      </c>
      <c r="O11" s="23" t="s">
        <v>111</v>
      </c>
      <c r="P11" s="22" t="s">
        <v>112</v>
      </c>
      <c r="S11" s="23" t="s">
        <v>111</v>
      </c>
      <c r="T11" s="22" t="s">
        <v>112</v>
      </c>
    </row>
    <row r="12" spans="1:20" x14ac:dyDescent="0.2">
      <c r="A12" t="s">
        <v>109</v>
      </c>
      <c r="B12" t="s">
        <v>110</v>
      </c>
      <c r="G12" s="11" t="s">
        <v>80</v>
      </c>
      <c r="H12" s="11" t="s">
        <v>94</v>
      </c>
      <c r="I12" s="11">
        <v>94</v>
      </c>
      <c r="J12" s="11">
        <v>0</v>
      </c>
      <c r="K12" s="11">
        <v>100</v>
      </c>
      <c r="L12" s="11">
        <v>50</v>
      </c>
      <c r="M12" s="11">
        <v>12.5</v>
      </c>
      <c r="N12" s="19">
        <v>130</v>
      </c>
      <c r="O12">
        <f>N12-K12</f>
        <v>30</v>
      </c>
      <c r="P12">
        <f>O12/L12</f>
        <v>0.6</v>
      </c>
    </row>
    <row r="13" spans="1:20" x14ac:dyDescent="0.2">
      <c r="B13" t="str">
        <f>IF(P15&gt;1,"Must Rerun","No Problem")</f>
        <v>Must Rerun</v>
      </c>
      <c r="G13" s="11" t="s">
        <v>82</v>
      </c>
      <c r="H13" s="11" t="s">
        <v>95</v>
      </c>
      <c r="I13" s="11">
        <v>54</v>
      </c>
      <c r="J13" s="11">
        <v>0</v>
      </c>
      <c r="K13" s="11">
        <v>300</v>
      </c>
      <c r="L13" s="11">
        <v>66.666666666666657</v>
      </c>
      <c r="M13" s="11">
        <v>100.00000000000001</v>
      </c>
      <c r="N13" s="19">
        <v>250</v>
      </c>
      <c r="O13">
        <f>ABS(N13-K13)</f>
        <v>50</v>
      </c>
      <c r="P13">
        <f>O13/M13</f>
        <v>0.49999999999999994</v>
      </c>
      <c r="R13">
        <v>325</v>
      </c>
      <c r="S13">
        <f>R13-K13</f>
        <v>25</v>
      </c>
      <c r="T13">
        <f>S13/L13</f>
        <v>0.37500000000000006</v>
      </c>
    </row>
    <row r="14" spans="1:20" ht="17" thickBot="1" x14ac:dyDescent="0.25">
      <c r="G14" s="12" t="s">
        <v>107</v>
      </c>
      <c r="H14" s="12" t="s">
        <v>96</v>
      </c>
      <c r="I14" s="12">
        <v>0</v>
      </c>
      <c r="J14" s="12">
        <v>-20</v>
      </c>
      <c r="K14" s="12">
        <v>50</v>
      </c>
      <c r="L14" s="12">
        <v>20</v>
      </c>
      <c r="M14" s="12">
        <v>1E+30</v>
      </c>
      <c r="R14">
        <v>60</v>
      </c>
      <c r="S14">
        <f>R14-K14</f>
        <v>10</v>
      </c>
      <c r="T14">
        <f>S14/L14</f>
        <v>0.5</v>
      </c>
    </row>
    <row r="15" spans="1:20" x14ac:dyDescent="0.2">
      <c r="A15" t="s">
        <v>109</v>
      </c>
      <c r="B15" t="s">
        <v>113</v>
      </c>
      <c r="P15">
        <f>SUM(P12:P14)</f>
        <v>1.0999999999999999</v>
      </c>
      <c r="T15">
        <f>SUM(T12:T14)</f>
        <v>0.875</v>
      </c>
    </row>
    <row r="16" spans="1:20" ht="17" thickBot="1" x14ac:dyDescent="0.25">
      <c r="B16" t="str">
        <f>IF(T15&gt;1,"Must Rerun","No Problem")</f>
        <v>No Problem</v>
      </c>
      <c r="F16" t="s">
        <v>75</v>
      </c>
    </row>
    <row r="17" spans="7:13" x14ac:dyDescent="0.2">
      <c r="G17" s="20"/>
      <c r="H17" s="20"/>
      <c r="I17" s="20" t="s">
        <v>66</v>
      </c>
      <c r="J17" s="20" t="s">
        <v>76</v>
      </c>
      <c r="K17" s="20" t="s">
        <v>78</v>
      </c>
      <c r="L17" s="20" t="s">
        <v>72</v>
      </c>
      <c r="M17" s="20" t="s">
        <v>72</v>
      </c>
    </row>
    <row r="18" spans="7:13" ht="17" thickBot="1" x14ac:dyDescent="0.25">
      <c r="G18" s="21" t="s">
        <v>64</v>
      </c>
      <c r="H18" s="21" t="s">
        <v>65</v>
      </c>
      <c r="I18" s="21" t="s">
        <v>67</v>
      </c>
      <c r="J18" s="21" t="s">
        <v>77</v>
      </c>
      <c r="K18" s="21" t="s">
        <v>79</v>
      </c>
      <c r="L18" s="21" t="s">
        <v>73</v>
      </c>
      <c r="M18" s="21" t="s">
        <v>74</v>
      </c>
    </row>
    <row r="19" spans="7:13" x14ac:dyDescent="0.2">
      <c r="G19" s="11" t="s">
        <v>97</v>
      </c>
      <c r="H19" s="11" t="s">
        <v>91</v>
      </c>
      <c r="I19" s="11">
        <v>93000</v>
      </c>
      <c r="J19" s="11">
        <v>0.16666666666666669</v>
      </c>
      <c r="K19" s="11">
        <v>93000</v>
      </c>
      <c r="L19" s="11">
        <v>28200</v>
      </c>
      <c r="M19" s="11">
        <v>32400.000000000004</v>
      </c>
    </row>
    <row r="20" spans="7:13" ht="17" thickBot="1" x14ac:dyDescent="0.25">
      <c r="G20" s="12" t="s">
        <v>108</v>
      </c>
      <c r="H20" s="12" t="s">
        <v>92</v>
      </c>
      <c r="I20" s="12">
        <v>101</v>
      </c>
      <c r="J20" s="12">
        <v>100</v>
      </c>
      <c r="K20" s="12">
        <v>101</v>
      </c>
      <c r="L20" s="12">
        <v>54</v>
      </c>
      <c r="M20" s="12">
        <v>23.5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F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2">
        <v>2</v>
      </c>
      <c r="C4" s="2">
        <v>3</v>
      </c>
      <c r="D4" s="3">
        <f>SUMPRODUCT(B4:C4,$B$10:$C$10)</f>
        <v>5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1">
        <v>1</v>
      </c>
      <c r="C6" s="1">
        <v>2</v>
      </c>
      <c r="D6" s="1">
        <f t="shared" ref="D6:D8" si="0">SUMPRODUCT(B6:C6,$B$10:$C$10)</f>
        <v>3</v>
      </c>
      <c r="E6" t="s">
        <v>38</v>
      </c>
      <c r="F6">
        <v>3</v>
      </c>
    </row>
    <row r="7" spans="1:6" x14ac:dyDescent="0.2">
      <c r="A7" t="s">
        <v>34</v>
      </c>
      <c r="B7" s="1">
        <v>2</v>
      </c>
      <c r="C7" s="1">
        <v>3</v>
      </c>
      <c r="D7" s="1">
        <f t="shared" si="0"/>
        <v>5</v>
      </c>
      <c r="E7" t="s">
        <v>38</v>
      </c>
      <c r="F7">
        <v>4</v>
      </c>
    </row>
    <row r="8" spans="1:6" x14ac:dyDescent="0.2">
      <c r="A8" t="s">
        <v>35</v>
      </c>
      <c r="B8" s="1">
        <v>3</v>
      </c>
      <c r="C8" s="1">
        <v>1</v>
      </c>
      <c r="D8" s="1">
        <f t="shared" si="0"/>
        <v>4</v>
      </c>
      <c r="E8" t="s">
        <v>38</v>
      </c>
      <c r="F8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">
        <v>1</v>
      </c>
      <c r="C10" s="1">
        <v>1</v>
      </c>
      <c r="D1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0DC5-28F1-8A41-8225-DEC6E307931C}">
  <dimension ref="A1:F10"/>
  <sheetViews>
    <sheetView zoomScale="228" zoomScaleNormal="228" workbookViewId="0">
      <selection activeCell="D3" sqref="D3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">
        <f t="shared" ref="D6:D8" si="0">SUMPRODUCT(B6:C6,$B$10:$C$10)</f>
        <v>2.6666666666666665</v>
      </c>
      <c r="E6" t="s">
        <v>38</v>
      </c>
      <c r="F6" s="7">
        <v>3</v>
      </c>
    </row>
    <row r="7" spans="1:6" x14ac:dyDescent="0.2">
      <c r="A7" t="s">
        <v>34</v>
      </c>
      <c r="B7" s="6">
        <v>2</v>
      </c>
      <c r="C7" s="6">
        <v>3</v>
      </c>
      <c r="D7" s="1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">
        <f t="shared" si="0"/>
        <v>1.3333333333333333</v>
      </c>
      <c r="E8" t="s">
        <v>38</v>
      </c>
      <c r="F8" s="7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9">
        <v>0</v>
      </c>
      <c r="C10" s="9">
        <v>1.3333333333333333</v>
      </c>
      <c r="D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A14B-63FE-7749-BF03-566E54928BBB}">
  <dimension ref="A1"/>
  <sheetViews>
    <sheetView zoomScale="173" zoomScaleNormal="17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77DA-2B04-FE4B-8946-F03F00D104F3}">
  <dimension ref="A1:G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4" width="9.1640625" customWidth="1"/>
    <col min="5" max="5" width="8.6640625" customWidth="1"/>
    <col min="6" max="6" width="3.1640625" customWidth="1"/>
    <col min="7" max="7" width="5.6640625" customWidth="1"/>
  </cols>
  <sheetData>
    <row r="1" spans="1:7" x14ac:dyDescent="0.2">
      <c r="A1" t="s">
        <v>29</v>
      </c>
    </row>
    <row r="3" spans="1:7" x14ac:dyDescent="0.2">
      <c r="B3" s="1" t="s">
        <v>30</v>
      </c>
      <c r="C3" s="1" t="s">
        <v>31</v>
      </c>
      <c r="D3" s="1" t="s">
        <v>40</v>
      </c>
    </row>
    <row r="4" spans="1:7" x14ac:dyDescent="0.2">
      <c r="A4" t="s">
        <v>32</v>
      </c>
      <c r="B4" s="5">
        <v>2</v>
      </c>
      <c r="C4" s="5">
        <v>3</v>
      </c>
      <c r="D4" s="5">
        <v>5</v>
      </c>
      <c r="E4" s="8">
        <f>SUMPRODUCT(B4:C4,$B$10:$C$10)</f>
        <v>24</v>
      </c>
    </row>
    <row r="5" spans="1:7" x14ac:dyDescent="0.2">
      <c r="B5" s="1"/>
      <c r="C5" s="1"/>
      <c r="D5" s="1"/>
      <c r="E5" s="1"/>
      <c r="G5" t="s">
        <v>36</v>
      </c>
    </row>
    <row r="6" spans="1:7" x14ac:dyDescent="0.2">
      <c r="A6" t="s">
        <v>33</v>
      </c>
      <c r="B6" s="6">
        <v>1</v>
      </c>
      <c r="C6" s="6">
        <v>2</v>
      </c>
      <c r="D6" s="6">
        <v>1</v>
      </c>
      <c r="E6" s="1">
        <f t="shared" ref="E6:E8" si="0">SUMPRODUCT(B6:C6,$B$10:$C$10)</f>
        <v>16</v>
      </c>
      <c r="F6" t="s">
        <v>38</v>
      </c>
      <c r="G6" s="7">
        <v>20</v>
      </c>
    </row>
    <row r="7" spans="1:7" x14ac:dyDescent="0.2">
      <c r="A7" t="s">
        <v>34</v>
      </c>
      <c r="B7" s="6">
        <v>2</v>
      </c>
      <c r="C7" s="6">
        <v>3</v>
      </c>
      <c r="D7" s="6"/>
      <c r="E7" s="1">
        <f t="shared" si="0"/>
        <v>24</v>
      </c>
      <c r="F7" t="s">
        <v>38</v>
      </c>
      <c r="G7" s="7">
        <v>24</v>
      </c>
    </row>
    <row r="8" spans="1:7" x14ac:dyDescent="0.2">
      <c r="A8" t="s">
        <v>35</v>
      </c>
      <c r="B8" s="6">
        <v>3</v>
      </c>
      <c r="C8" s="6">
        <v>1</v>
      </c>
      <c r="D8" s="6">
        <v>4</v>
      </c>
      <c r="E8" s="1">
        <f t="shared" si="0"/>
        <v>8</v>
      </c>
      <c r="F8" t="s">
        <v>38</v>
      </c>
      <c r="G8" s="7">
        <v>28</v>
      </c>
    </row>
    <row r="9" spans="1:7" x14ac:dyDescent="0.2">
      <c r="B9" s="1"/>
      <c r="C9" s="1"/>
      <c r="D9" s="1"/>
      <c r="E9" s="1"/>
    </row>
    <row r="10" spans="1:7" x14ac:dyDescent="0.2">
      <c r="A10" t="s">
        <v>37</v>
      </c>
      <c r="B10" s="9">
        <v>0</v>
      </c>
      <c r="C10" s="9">
        <v>8</v>
      </c>
      <c r="D10" s="9">
        <v>0</v>
      </c>
      <c r="E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985-0DCE-E34E-ACEB-D3AA3AB3F36C}">
  <dimension ref="A1:H17"/>
  <sheetViews>
    <sheetView showGridLines="0" topLeftCell="A5" zoomScale="179" zoomScaleNormal="179" workbookViewId="0">
      <selection activeCell="I18" sqref="I18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9.1640625" bestFit="1" customWidth="1"/>
    <col min="4" max="4" width="12.16406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10" t="s">
        <v>60</v>
      </c>
    </row>
    <row r="2" spans="1:8" x14ac:dyDescent="0.2">
      <c r="A2" s="10" t="s">
        <v>61</v>
      </c>
    </row>
    <row r="3" spans="1:8" x14ac:dyDescent="0.2">
      <c r="A3" s="10" t="s">
        <v>62</v>
      </c>
    </row>
    <row r="6" spans="1:8" ht="17" thickBot="1" x14ac:dyDescent="0.25">
      <c r="A6" t="s">
        <v>63</v>
      </c>
    </row>
    <row r="7" spans="1:8" x14ac:dyDescent="0.2">
      <c r="B7" s="13"/>
      <c r="C7" s="13"/>
      <c r="D7" s="13" t="s">
        <v>66</v>
      </c>
      <c r="E7" s="13" t="s">
        <v>68</v>
      </c>
      <c r="F7" s="13" t="s">
        <v>70</v>
      </c>
      <c r="G7" s="13" t="s">
        <v>72</v>
      </c>
      <c r="H7" s="13" t="s">
        <v>72</v>
      </c>
    </row>
    <row r="8" spans="1:8" ht="17" thickBot="1" x14ac:dyDescent="0.25">
      <c r="B8" s="14" t="s">
        <v>64</v>
      </c>
      <c r="C8" s="14" t="s">
        <v>65</v>
      </c>
      <c r="D8" s="14" t="s">
        <v>67</v>
      </c>
      <c r="E8" s="14" t="s">
        <v>69</v>
      </c>
      <c r="F8" s="14" t="s">
        <v>71</v>
      </c>
      <c r="G8" s="14" t="s">
        <v>73</v>
      </c>
      <c r="H8" s="14" t="s">
        <v>74</v>
      </c>
    </row>
    <row r="9" spans="1:8" x14ac:dyDescent="0.2">
      <c r="B9" s="11" t="s">
        <v>80</v>
      </c>
      <c r="C9" s="11" t="s">
        <v>81</v>
      </c>
      <c r="D9" s="11">
        <v>0</v>
      </c>
      <c r="E9" s="11">
        <v>0</v>
      </c>
      <c r="F9" s="11">
        <v>2</v>
      </c>
      <c r="G9" s="11">
        <v>0</v>
      </c>
      <c r="H9" s="11">
        <v>1E+30</v>
      </c>
    </row>
    <row r="10" spans="1:8" ht="17" thickBot="1" x14ac:dyDescent="0.25">
      <c r="B10" s="12" t="s">
        <v>82</v>
      </c>
      <c r="C10" s="12" t="s">
        <v>83</v>
      </c>
      <c r="D10" s="12">
        <v>1.3333333333333333</v>
      </c>
      <c r="E10" s="12">
        <v>0</v>
      </c>
      <c r="F10" s="12">
        <v>3</v>
      </c>
      <c r="G10" s="12">
        <v>1E+30</v>
      </c>
      <c r="H10" s="12">
        <v>0</v>
      </c>
    </row>
    <row r="12" spans="1:8" ht="17" thickBot="1" x14ac:dyDescent="0.25">
      <c r="A12" t="s">
        <v>75</v>
      </c>
    </row>
    <row r="13" spans="1:8" x14ac:dyDescent="0.2">
      <c r="B13" s="13"/>
      <c r="C13" s="13"/>
      <c r="D13" s="13" t="s">
        <v>66</v>
      </c>
      <c r="E13" s="13" t="s">
        <v>76</v>
      </c>
      <c r="F13" s="13" t="s">
        <v>78</v>
      </c>
      <c r="G13" s="13" t="s">
        <v>72</v>
      </c>
      <c r="H13" s="13" t="s">
        <v>72</v>
      </c>
    </row>
    <row r="14" spans="1:8" ht="17" thickBot="1" x14ac:dyDescent="0.25">
      <c r="B14" s="14" t="s">
        <v>64</v>
      </c>
      <c r="C14" s="14" t="s">
        <v>65</v>
      </c>
      <c r="D14" s="14" t="s">
        <v>67</v>
      </c>
      <c r="E14" s="14" t="s">
        <v>77</v>
      </c>
      <c r="F14" s="14" t="s">
        <v>79</v>
      </c>
      <c r="G14" s="14" t="s">
        <v>73</v>
      </c>
      <c r="H14" s="14" t="s">
        <v>74</v>
      </c>
    </row>
    <row r="15" spans="1:8" x14ac:dyDescent="0.2">
      <c r="B15" s="11" t="s">
        <v>84</v>
      </c>
      <c r="C15" s="11" t="s">
        <v>33</v>
      </c>
      <c r="D15" s="11">
        <v>2.6666666666666665</v>
      </c>
      <c r="E15" s="11">
        <v>0</v>
      </c>
      <c r="F15" s="11">
        <v>3</v>
      </c>
      <c r="G15" s="11">
        <v>1E+30</v>
      </c>
      <c r="H15" s="11">
        <v>0.33333333333333348</v>
      </c>
    </row>
    <row r="16" spans="1:8" x14ac:dyDescent="0.2">
      <c r="B16" s="11" t="s">
        <v>85</v>
      </c>
      <c r="C16" s="11" t="s">
        <v>34</v>
      </c>
      <c r="D16" s="11">
        <v>4</v>
      </c>
      <c r="E16" s="11">
        <v>1</v>
      </c>
      <c r="F16" s="11">
        <v>4</v>
      </c>
      <c r="G16" s="11">
        <v>0.50000000000000022</v>
      </c>
      <c r="H16" s="11">
        <v>4</v>
      </c>
    </row>
    <row r="17" spans="2:8" ht="17" thickBot="1" x14ac:dyDescent="0.25">
      <c r="B17" s="12" t="s">
        <v>86</v>
      </c>
      <c r="C17" s="12" t="s">
        <v>35</v>
      </c>
      <c r="D17" s="12">
        <v>1.3333333333333333</v>
      </c>
      <c r="E17" s="12">
        <v>0</v>
      </c>
      <c r="F17" s="12">
        <v>5</v>
      </c>
      <c r="G17" s="12">
        <v>1E+30</v>
      </c>
      <c r="H17" s="12">
        <v>3.666666666666667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01E-F8E8-3449-9E44-56B9ECC140AF}">
  <dimension ref="A1:F10"/>
  <sheetViews>
    <sheetView zoomScale="228" zoomScaleNormal="228" workbookViewId="0">
      <selection activeCell="F9" sqref="F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6">
        <f t="shared" ref="D6:D8" si="0">SUMPRODUCT(B6:C6,$B$10:$C$10)</f>
        <v>2.6666666666666665</v>
      </c>
      <c r="E6" t="s">
        <v>38</v>
      </c>
      <c r="F6" s="7">
        <v>6</v>
      </c>
    </row>
    <row r="7" spans="1:6" x14ac:dyDescent="0.2">
      <c r="A7" t="s">
        <v>34</v>
      </c>
      <c r="B7" s="6">
        <v>2</v>
      </c>
      <c r="C7" s="6">
        <v>3</v>
      </c>
      <c r="D7" s="16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6">
        <f t="shared" si="0"/>
        <v>1.3333333333333333</v>
      </c>
      <c r="E8" t="s">
        <v>38</v>
      </c>
      <c r="F8" s="7">
        <v>10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5">
        <v>0</v>
      </c>
      <c r="C10" s="15">
        <v>1.3333333333333333</v>
      </c>
      <c r="D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B7E-590A-8548-B457-7EB6020E920E}">
  <dimension ref="A1:E14"/>
  <sheetViews>
    <sheetView zoomScale="238" zoomScaleNormal="238" workbookViewId="0">
      <selection activeCell="F9" sqref="F9"/>
    </sheetView>
  </sheetViews>
  <sheetFormatPr baseColWidth="10" defaultRowHeight="16" x14ac:dyDescent="0.2"/>
  <cols>
    <col min="1" max="1" width="7.83203125" customWidth="1"/>
    <col min="2" max="2" width="3.6640625" customWidth="1"/>
    <col min="3" max="3" width="14" customWidth="1"/>
    <col min="4" max="4" width="7.5" customWidth="1"/>
  </cols>
  <sheetData>
    <row r="1" spans="1:5" x14ac:dyDescent="0.2">
      <c r="A1" t="s">
        <v>41</v>
      </c>
      <c r="B1" t="s">
        <v>59</v>
      </c>
      <c r="C1" t="s">
        <v>47</v>
      </c>
      <c r="D1" t="s">
        <v>55</v>
      </c>
      <c r="E1" t="s">
        <v>56</v>
      </c>
    </row>
    <row r="2" spans="1:5" x14ac:dyDescent="0.2">
      <c r="B2" t="s">
        <v>42</v>
      </c>
      <c r="C2" t="s">
        <v>48</v>
      </c>
      <c r="D2" s="1">
        <v>4</v>
      </c>
      <c r="E2" s="1" t="s">
        <v>57</v>
      </c>
    </row>
    <row r="3" spans="1:5" x14ac:dyDescent="0.2">
      <c r="B3" t="s">
        <v>43</v>
      </c>
      <c r="C3" t="s">
        <v>49</v>
      </c>
      <c r="D3" s="1">
        <v>4</v>
      </c>
      <c r="E3" s="1" t="s">
        <v>57</v>
      </c>
    </row>
    <row r="4" spans="1:5" x14ac:dyDescent="0.2">
      <c r="B4" t="s">
        <v>44</v>
      </c>
      <c r="C4" t="s">
        <v>50</v>
      </c>
      <c r="D4" s="1">
        <v>3</v>
      </c>
      <c r="E4" s="1" t="s">
        <v>58</v>
      </c>
    </row>
    <row r="5" spans="1:5" x14ac:dyDescent="0.2">
      <c r="B5" t="s">
        <v>45</v>
      </c>
      <c r="C5" t="s">
        <v>51</v>
      </c>
      <c r="D5" s="1">
        <v>3</v>
      </c>
      <c r="E5" s="1" t="s">
        <v>58</v>
      </c>
    </row>
    <row r="6" spans="1:5" x14ac:dyDescent="0.2">
      <c r="B6" t="s">
        <v>46</v>
      </c>
      <c r="C6" t="s">
        <v>52</v>
      </c>
      <c r="D6" s="1">
        <v>3</v>
      </c>
      <c r="E6" s="1" t="s">
        <v>58</v>
      </c>
    </row>
    <row r="8" spans="1:5" x14ac:dyDescent="0.2">
      <c r="B8" t="s">
        <v>42</v>
      </c>
      <c r="C8" t="str">
        <f t="shared" ref="C8:C14" si="0">VLOOKUP(B8,quads,2,FALSE)</f>
        <v>QuadOne</v>
      </c>
      <c r="E8" t="str">
        <f t="shared" ref="E8:E14" si="1">IF(ISNA(VLOOKUP(B8,quads,2,FALSE)),"---",VLOOKUP(B8,quads,2,FALSE))</f>
        <v>QuadOne</v>
      </c>
    </row>
    <row r="9" spans="1:5" x14ac:dyDescent="0.2">
      <c r="B9" t="s">
        <v>53</v>
      </c>
      <c r="C9" t="e">
        <f t="shared" si="0"/>
        <v>#N/A</v>
      </c>
      <c r="E9" t="str">
        <f t="shared" si="1"/>
        <v>---</v>
      </c>
    </row>
    <row r="10" spans="1:5" x14ac:dyDescent="0.2">
      <c r="B10" t="s">
        <v>43</v>
      </c>
      <c r="C10" t="str">
        <f t="shared" si="0"/>
        <v>QuadAwesome</v>
      </c>
      <c r="E10" t="str">
        <f t="shared" si="1"/>
        <v>QuadAwesome</v>
      </c>
    </row>
    <row r="11" spans="1:5" x14ac:dyDescent="0.2">
      <c r="B11" t="s">
        <v>54</v>
      </c>
      <c r="C11" t="e">
        <f t="shared" si="0"/>
        <v>#N/A</v>
      </c>
      <c r="E11" t="str">
        <f t="shared" si="1"/>
        <v>---</v>
      </c>
    </row>
    <row r="12" spans="1:5" x14ac:dyDescent="0.2">
      <c r="B12" t="s">
        <v>44</v>
      </c>
      <c r="C12" t="str">
        <f t="shared" si="0"/>
        <v>QuadThensome</v>
      </c>
      <c r="E12" t="str">
        <f t="shared" si="1"/>
        <v>QuadThensome</v>
      </c>
    </row>
    <row r="13" spans="1:5" x14ac:dyDescent="0.2">
      <c r="B13" t="s">
        <v>45</v>
      </c>
      <c r="C13" t="str">
        <f t="shared" si="0"/>
        <v>QuadMaximus</v>
      </c>
      <c r="E13" t="str">
        <f t="shared" si="1"/>
        <v>QuadMaximus</v>
      </c>
    </row>
    <row r="14" spans="1:5" x14ac:dyDescent="0.2">
      <c r="B14" t="s">
        <v>46</v>
      </c>
      <c r="C14" t="str">
        <f t="shared" si="0"/>
        <v>QuadImpressive</v>
      </c>
      <c r="E14" t="str">
        <f t="shared" si="1"/>
        <v>QuadImpressive</v>
      </c>
    </row>
  </sheetData>
  <pageMargins left="0.7" right="0.7" top="0.75" bottom="0.75" header="0.3" footer="0.3"/>
  <ignoredErrors>
    <ignoredError sqref="C9 C11" evalError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Notes</vt:lpstr>
      <vt:lpstr>Abstract1</vt:lpstr>
      <vt:lpstr>AbstractModel</vt:lpstr>
      <vt:lpstr>Abstract2_nice</vt:lpstr>
      <vt:lpstr>Abstract2</vt:lpstr>
      <vt:lpstr>Abstract2Model</vt:lpstr>
      <vt:lpstr>Sensitivity Report 1</vt:lpstr>
      <vt:lpstr>Abstract2_vary</vt:lpstr>
      <vt:lpstr>vlookup</vt:lpstr>
      <vt:lpstr>Sensitivity Report 2</vt:lpstr>
      <vt:lpstr>excel-easy</vt:lpstr>
      <vt:lpstr>excel-easy-100%</vt:lpstr>
      <vt:lpstr>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2020-02-13T21:54:52Z</dcterms:modified>
</cp:coreProperties>
</file>