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512FED8B-EEE7-8944-A46E-4F0C1419181D}" xr6:coauthVersionLast="45" xr6:coauthVersionMax="45" xr10:uidLastSave="{00000000-0000-0000-0000-000000000000}"/>
  <bookViews>
    <workbookView xWindow="980" yWindow="2740" windowWidth="29640" windowHeight="16960" activeTab="3" xr2:uid="{68FE8602-DD5A-D848-9B19-1A11977F4B0B}"/>
  </bookViews>
  <sheets>
    <sheet name="Author" sheetId="3" r:id="rId1"/>
    <sheet name="Problem" sheetId="1" r:id="rId2"/>
    <sheet name="A" sheetId="8" r:id="rId3"/>
    <sheet name="B" sheetId="11" r:id="rId4"/>
  </sheets>
  <externalReferences>
    <externalReference r:id="rId5"/>
  </externalReferences>
  <definedNames>
    <definedName name="Capacity" localSheetId="3">B!$F$5:$F$8</definedName>
    <definedName name="Capacity">A!$F$5:$F$8</definedName>
    <definedName name="damax" localSheetId="3">#REF!</definedName>
    <definedName name="damax">#REF!</definedName>
    <definedName name="From" localSheetId="3">B!$B$4:$B$9</definedName>
    <definedName name="From">A!$B$4:$B$9</definedName>
    <definedName name="NetFlow" localSheetId="3">B!#REF!</definedName>
    <definedName name="NetFlow">A!$M$4:$M$8</definedName>
    <definedName name="Nodes" localSheetId="3">B!$I$4:$I$8</definedName>
    <definedName name="Nodes">A!$I$4:$I$8</definedName>
    <definedName name="Ship" localSheetId="3">B!$D$4:$D$9</definedName>
    <definedName name="Ship">A!$D$4:$D$9</definedName>
    <definedName name="solver_adj" localSheetId="2" hidden="1">A!$D$4:$D$9</definedName>
    <definedName name="solver_adj" localSheetId="3" hidden="1">B!$D$4:$D$9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2147483647</definedName>
    <definedName name="solver_lhs1" localSheetId="2" hidden="1">A!$M$4:$M$8</definedName>
    <definedName name="solver_lhs1" localSheetId="3" hidden="1">B!$L$4:$L$8</definedName>
    <definedName name="solver_lhs2" localSheetId="2" hidden="1">A!$D$4:$D$9</definedName>
    <definedName name="solver_lhs2" localSheetId="3" hidden="1">B!$D$4:$D$9</definedName>
    <definedName name="solver_lhs3" localSheetId="2" hidden="1">A!$M$4:$M$5</definedName>
    <definedName name="solver_lhs3" localSheetId="3" hidden="1">B!#REF!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A!$D$11</definedName>
    <definedName name="solver_opt" localSheetId="3" hidden="1">B!$D$11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1</definedName>
    <definedName name="solver_rel2" localSheetId="3" hidden="1">1</definedName>
    <definedName name="solver_rel3" localSheetId="2" hidden="1">2</definedName>
    <definedName name="solver_rel3" localSheetId="3" hidden="1">2</definedName>
    <definedName name="solver_rhs1" localSheetId="2" hidden="1">SupplyDemand</definedName>
    <definedName name="solver_rhs1" localSheetId="3" hidden="1">B!$N$4:$N$8</definedName>
    <definedName name="solver_rhs2" localSheetId="2" hidden="1">A!$F$4:$F$9</definedName>
    <definedName name="solver_rhs2" localSheetId="3" hidden="1">B!$F$4:$F$9</definedName>
    <definedName name="solver_rhs3" localSheetId="2" hidden="1">A!$O$4:$O$5</definedName>
    <definedName name="solver_rhs3" localSheetId="3" hidden="1">B!$N$4:$N$5</definedName>
    <definedName name="solver_rlx" localSheetId="2" hidden="1">1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100</definedName>
    <definedName name="solver_tim" localSheetId="3" hidden="1">2147483647</definedName>
    <definedName name="solver_tol" localSheetId="2" hidden="1">0.05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  <definedName name="SupplyDemand" localSheetId="3">B!$N$4:$N$8</definedName>
    <definedName name="SupplyDemand">A!$O$4:$O$8</definedName>
    <definedName name="To" localSheetId="3">B!$C$4:$C$9</definedName>
    <definedName name="To">A!$C$4:$C$9</definedName>
    <definedName name="TotalCost" localSheetId="3">B!$D$11</definedName>
    <definedName name="TotalCost">A!$D$11</definedName>
    <definedName name="UnitCost" localSheetId="3">B!$G$4:$G$9</definedName>
    <definedName name="UnitCost">A!$G$4:$G$9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1" l="1"/>
  <c r="K8" i="11"/>
  <c r="J8" i="11"/>
  <c r="K7" i="11"/>
  <c r="J7" i="11"/>
  <c r="K6" i="11"/>
  <c r="J6" i="11"/>
  <c r="K5" i="11"/>
  <c r="J5" i="11"/>
  <c r="K4" i="11"/>
  <c r="J4" i="11"/>
  <c r="L7" i="11" l="1"/>
  <c r="L8" i="11"/>
  <c r="L4" i="11"/>
  <c r="L5" i="11"/>
  <c r="L6" i="11"/>
  <c r="D11" i="8" l="1"/>
  <c r="M8" i="8"/>
  <c r="K8" i="8"/>
  <c r="J8" i="8"/>
  <c r="M7" i="8"/>
  <c r="K7" i="8"/>
  <c r="J7" i="8"/>
  <c r="M6" i="8"/>
  <c r="K6" i="8"/>
  <c r="J6" i="8"/>
  <c r="M5" i="8"/>
  <c r="K5" i="8"/>
  <c r="J5" i="8"/>
  <c r="M4" i="8"/>
  <c r="K4" i="8"/>
  <c r="J4" i="8"/>
  <c r="L8" i="8" l="1"/>
  <c r="L5" i="8"/>
  <c r="L7" i="8"/>
  <c r="L4" i="8"/>
  <c r="L6" i="8"/>
</calcChain>
</file>

<file path=xl/sharedStrings.xml><?xml version="1.0" encoding="utf-8"?>
<sst xmlns="http://schemas.openxmlformats.org/spreadsheetml/2006/main" count="88" uniqueCount="28">
  <si>
    <t>Email</t>
  </si>
  <si>
    <t>Name</t>
  </si>
  <si>
    <t>Total Cost</t>
  </si>
  <si>
    <t>=</t>
  </si>
  <si>
    <t>Abilene</t>
  </si>
  <si>
    <t>&lt;=</t>
  </si>
  <si>
    <t>Distribution Unlimited Co. Minimum Cost Flow Problem</t>
  </si>
  <si>
    <t>From</t>
  </si>
  <si>
    <t>To</t>
  </si>
  <si>
    <t>Ship</t>
  </si>
  <si>
    <t>Capacity</t>
  </si>
  <si>
    <t>Unit Cost</t>
  </si>
  <si>
    <t>Nodes</t>
  </si>
  <si>
    <t>In</t>
  </si>
  <si>
    <t>Out</t>
  </si>
  <si>
    <t>Net</t>
  </si>
  <si>
    <t>Net Flow</t>
  </si>
  <si>
    <t>Supply/Demand</t>
  </si>
  <si>
    <t>Seattle</t>
  </si>
  <si>
    <t>Fresno</t>
  </si>
  <si>
    <t>New York</t>
  </si>
  <si>
    <t>Miami</t>
  </si>
  <si>
    <t>Quiz_Networks</t>
  </si>
  <si>
    <t>Seattle has 88 units and ships to New York for $700 and Abilene for $300.</t>
  </si>
  <si>
    <t>Fresno has 78 units and ships to Miami for $1,000 and Abilene for $500.</t>
  </si>
  <si>
    <t>Abilene ships to New York for $200 and Miami for $400.</t>
  </si>
  <si>
    <t>New York wants 68, and Miami wants 98.</t>
  </si>
  <si>
    <t>Quiz_Networks_02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</si>
</sst>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9"/>
      <name val="Genev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8" fillId="0" borderId="0"/>
  </cellStyleXfs>
  <cellXfs count="27">
    <xf numFmtId="0" fontId="0" fillId="0" borderId="0" xfId="0"/>
    <xf numFmtId="0" fontId="2" fillId="2" borderId="0" xfId="1" applyFill="1"/>
    <xf numFmtId="0" fontId="0" fillId="2" borderId="0" xfId="0" applyFill="1"/>
    <xf numFmtId="0" fontId="4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5" fillId="4" borderId="1" xfId="2" applyFont="1" applyFill="1" applyBorder="1" applyAlignment="1">
      <alignment horizontal="center"/>
    </xf>
    <xf numFmtId="164" fontId="5" fillId="5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5" fillId="6" borderId="0" xfId="2" applyFont="1" applyFill="1" applyAlignment="1">
      <alignment horizontal="center"/>
    </xf>
    <xf numFmtId="0" fontId="5" fillId="7" borderId="0" xfId="2" applyFont="1" applyFill="1" applyAlignment="1">
      <alignment horizontal="center"/>
    </xf>
    <xf numFmtId="0" fontId="5" fillId="5" borderId="0" xfId="2" applyFont="1" applyFill="1" applyAlignment="1">
      <alignment horizontal="center"/>
    </xf>
    <xf numFmtId="0" fontId="6" fillId="0" borderId="0" xfId="2" applyFont="1" applyAlignment="1">
      <alignment horizontal="right"/>
    </xf>
    <xf numFmtId="164" fontId="5" fillId="8" borderId="2" xfId="2" applyNumberFormat="1" applyFont="1" applyFill="1" applyBorder="1" applyAlignment="1">
      <alignment horizontal="center"/>
    </xf>
    <xf numFmtId="0" fontId="7" fillId="0" borderId="0" xfId="0" applyFont="1"/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5" fillId="4" borderId="1" xfId="3" applyFont="1" applyFill="1" applyBorder="1" applyAlignment="1">
      <alignment horizontal="center"/>
    </xf>
    <xf numFmtId="0" fontId="5" fillId="5" borderId="0" xfId="3" applyFont="1" applyFill="1" applyAlignment="1">
      <alignment horizontal="center"/>
    </xf>
    <xf numFmtId="164" fontId="5" fillId="5" borderId="0" xfId="3" applyNumberFormat="1" applyFont="1" applyFill="1" applyAlignment="1">
      <alignment horizontal="center"/>
    </xf>
    <xf numFmtId="0" fontId="5" fillId="3" borderId="0" xfId="3" applyFont="1" applyFill="1" applyAlignment="1">
      <alignment horizontal="center"/>
    </xf>
    <xf numFmtId="0" fontId="5" fillId="6" borderId="0" xfId="3" applyFont="1" applyFill="1" applyAlignment="1">
      <alignment horizontal="center"/>
    </xf>
    <xf numFmtId="0" fontId="5" fillId="7" borderId="0" xfId="3" applyFont="1" applyFill="1" applyAlignment="1">
      <alignment horizontal="center"/>
    </xf>
    <xf numFmtId="0" fontId="6" fillId="0" borderId="0" xfId="3" applyFont="1" applyAlignment="1">
      <alignment horizontal="right"/>
    </xf>
    <xf numFmtId="164" fontId="5" fillId="8" borderId="2" xfId="3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F442FD28-FC37-A94F-A8A1-9245F2F02298}"/>
    <cellStyle name="Normal 2 2" xfId="3" xr:uid="{078D4BF0-B008-594F-AE1B-16E95E6DD6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139700</xdr:rowOff>
    </xdr:from>
    <xdr:to>
      <xdr:col>5</xdr:col>
      <xdr:colOff>785567</xdr:colOff>
      <xdr:row>10</xdr:row>
      <xdr:rowOff>58919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700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88 units and ships to New York for $700 and Abilene for $300.</a:t>
          </a:r>
        </a:p>
        <a:p>
          <a:r>
            <a:rPr lang="en-US" sz="1100"/>
            <a:t>Fresno</a:t>
          </a:r>
          <a:r>
            <a:rPr lang="en-US" sz="1100" baseline="0"/>
            <a:t> has 78 units and ships to Miami for $1,000 and Abilene for $500.</a:t>
          </a:r>
        </a:p>
        <a:p>
          <a:r>
            <a:rPr lang="en-US" sz="1100" baseline="0"/>
            <a:t>Abilene ships to New York for $200 and Miami for $400.</a:t>
          </a:r>
        </a:p>
        <a:p>
          <a:r>
            <a:rPr lang="en-US" sz="1100"/>
            <a:t>New York wants 68, and Miami wants 98.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  <xdr:twoCellAnchor>
    <xdr:from>
      <xdr:col>0</xdr:col>
      <xdr:colOff>218518</xdr:colOff>
      <xdr:row>10</xdr:row>
      <xdr:rowOff>128440</xdr:rowOff>
    </xdr:from>
    <xdr:to>
      <xdr:col>5</xdr:col>
      <xdr:colOff>813586</xdr:colOff>
      <xdr:row>20</xdr:row>
      <xdr:rowOff>47658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B67980-216B-144F-BC1B-5D510A4CF8AB}"/>
            </a:ext>
          </a:extLst>
        </xdr:cNvPr>
        <xdr:cNvSpPr txBox="1"/>
      </xdr:nvSpPr>
      <xdr:spPr>
        <a:xfrm>
          <a:off x="218518" y="2157821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103 units and ships to New York for $800 and Abilene for $400.</a:t>
          </a:r>
        </a:p>
        <a:p>
          <a:r>
            <a:rPr lang="en-US" sz="1100"/>
            <a:t>Fresno</a:t>
          </a:r>
          <a:r>
            <a:rPr lang="en-US" sz="1100" baseline="0"/>
            <a:t> has 68 units and ships to Miami for $1,100 and Abilene for $600.</a:t>
          </a:r>
        </a:p>
        <a:p>
          <a:r>
            <a:rPr lang="en-US" sz="1100" baseline="0"/>
            <a:t>Abilene ships to New York for $300 and Miami for $</a:t>
          </a:r>
          <a:r>
            <a:rPr lang="en-US" sz="1100" baseline="0">
              <a:solidFill>
                <a:sysClr val="windowText" lastClr="000000"/>
              </a:solidFill>
            </a:rPr>
            <a:t>500</a:t>
          </a:r>
          <a:r>
            <a:rPr lang="en-US" sz="1100" baseline="0"/>
            <a:t>.</a:t>
          </a:r>
        </a:p>
        <a:p>
          <a:r>
            <a:rPr lang="en-US" sz="1100"/>
            <a:t>New York wants 47, and Miami wants 124.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63820</xdr:colOff>
      <xdr:row>9</xdr:row>
      <xdr:rowOff>82965</xdr:rowOff>
    </xdr:from>
    <xdr:to>
      <xdr:col>8</xdr:col>
      <xdr:colOff>574947</xdr:colOff>
      <xdr:row>14</xdr:row>
      <xdr:rowOff>53289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7147CD-E14B-924E-85AE-CD8FA0255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292" y="1640151"/>
          <a:ext cx="2425700" cy="82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7558</xdr:colOff>
      <xdr:row>9</xdr:row>
      <xdr:rowOff>159547</xdr:rowOff>
    </xdr:from>
    <xdr:to>
      <xdr:col>10</xdr:col>
      <xdr:colOff>108302</xdr:colOff>
      <xdr:row>15</xdr:row>
      <xdr:rowOff>161782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54385-047A-7A4D-B346-F361481C5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2158" y="1645447"/>
          <a:ext cx="3199544" cy="10182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z_Networks_02_MinCostFlow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or"/>
      <sheetName val="Problem"/>
      <sheetName val="Base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4" sqref="B4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topLeftCell="A4" zoomScale="194" zoomScaleNormal="194" workbookViewId="0">
      <selection activeCell="H15" sqref="H15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0AE-2777-6A47-8778-62F3B47275F4}">
  <dimension ref="A1:R19"/>
  <sheetViews>
    <sheetView zoomScale="199" zoomScaleNormal="199" workbookViewId="0">
      <selection activeCell="D11" sqref="D11"/>
    </sheetView>
  </sheetViews>
  <sheetFormatPr baseColWidth="10" defaultRowHeight="13" x14ac:dyDescent="0.15"/>
  <cols>
    <col min="1" max="1" width="2.83203125" style="4" customWidth="1"/>
    <col min="2" max="2" width="7.5" style="4" customWidth="1"/>
    <col min="3" max="3" width="9.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 x14ac:dyDescent="0.2">
      <c r="A1" s="3" t="s">
        <v>6</v>
      </c>
    </row>
    <row r="3" spans="1:15" x14ac:dyDescent="0.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 x14ac:dyDescent="0.15">
      <c r="B4" s="4" t="s">
        <v>18</v>
      </c>
      <c r="C4" s="4" t="s">
        <v>20</v>
      </c>
      <c r="D4" s="7">
        <v>33</v>
      </c>
      <c r="E4" s="4" t="s">
        <v>5</v>
      </c>
      <c r="F4" s="12">
        <v>120</v>
      </c>
      <c r="G4" s="8">
        <v>20</v>
      </c>
      <c r="I4" s="4" t="s">
        <v>18</v>
      </c>
      <c r="J4" s="9">
        <f>SUMIF(To,$I4,Ship)</f>
        <v>0</v>
      </c>
      <c r="K4" s="10">
        <f>SUMIF(From,$I4,Ship)</f>
        <v>153</v>
      </c>
      <c r="L4" s="11">
        <f>K4-J4</f>
        <v>153</v>
      </c>
      <c r="M4" s="4">
        <f>SUMIF(From,I4,Ship)-SUMIF(To,I4,Ship)</f>
        <v>153</v>
      </c>
      <c r="N4" s="4" t="s">
        <v>3</v>
      </c>
      <c r="O4" s="12">
        <v>153</v>
      </c>
    </row>
    <row r="5" spans="1:15" x14ac:dyDescent="0.15">
      <c r="B5" s="4" t="s">
        <v>18</v>
      </c>
      <c r="C5" s="4" t="s">
        <v>4</v>
      </c>
      <c r="D5" s="7">
        <v>120</v>
      </c>
      <c r="E5" s="4" t="s">
        <v>5</v>
      </c>
      <c r="F5" s="12">
        <v>120</v>
      </c>
      <c r="G5" s="8">
        <v>10</v>
      </c>
      <c r="I5" s="4" t="s">
        <v>19</v>
      </c>
      <c r="J5" s="9">
        <f>SUMIF(To,$I5,Ship)</f>
        <v>0</v>
      </c>
      <c r="K5" s="10">
        <f>SUMIF(From,$I5,Ship)</f>
        <v>147</v>
      </c>
      <c r="L5" s="11">
        <f t="shared" ref="L5:L8" si="0">K5-J5</f>
        <v>147</v>
      </c>
      <c r="M5" s="4">
        <f>SUMIF(From,I5,Ship)-SUMIF(To,I5,Ship)</f>
        <v>147</v>
      </c>
      <c r="N5" s="4" t="s">
        <v>3</v>
      </c>
      <c r="O5" s="12">
        <v>147</v>
      </c>
    </row>
    <row r="6" spans="1:15" x14ac:dyDescent="0.15">
      <c r="B6" s="4" t="s">
        <v>4</v>
      </c>
      <c r="C6" s="4" t="s">
        <v>20</v>
      </c>
      <c r="D6" s="7">
        <v>92</v>
      </c>
      <c r="E6" s="4" t="s">
        <v>5</v>
      </c>
      <c r="F6" s="12">
        <v>120</v>
      </c>
      <c r="G6" s="8">
        <v>8</v>
      </c>
      <c r="I6" s="4" t="s">
        <v>4</v>
      </c>
      <c r="J6" s="9">
        <f>SUMIF(To,$I6,Ship)</f>
        <v>212</v>
      </c>
      <c r="K6" s="10">
        <f>SUMIF(From,$I6,Ship)</f>
        <v>212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 x14ac:dyDescent="0.15">
      <c r="B7" s="4" t="s">
        <v>4</v>
      </c>
      <c r="C7" s="4" t="s">
        <v>21</v>
      </c>
      <c r="D7" s="7">
        <v>120</v>
      </c>
      <c r="E7" s="4" t="s">
        <v>5</v>
      </c>
      <c r="F7" s="12">
        <v>120</v>
      </c>
      <c r="G7" s="8">
        <v>7</v>
      </c>
      <c r="I7" s="4" t="s">
        <v>20</v>
      </c>
      <c r="J7" s="9">
        <f>SUMIF(To,$I7,Ship)</f>
        <v>125</v>
      </c>
      <c r="K7" s="10">
        <f>SUMIF(From,$I7,Ship)</f>
        <v>0</v>
      </c>
      <c r="L7" s="11">
        <f t="shared" si="0"/>
        <v>-125</v>
      </c>
      <c r="M7" s="4">
        <f>SUMIF(From,I7,Ship)-SUMIF(To,I7,Ship)</f>
        <v>-125</v>
      </c>
      <c r="N7" s="4" t="s">
        <v>3</v>
      </c>
      <c r="O7" s="12">
        <v>-125</v>
      </c>
    </row>
    <row r="8" spans="1:15" x14ac:dyDescent="0.15">
      <c r="B8" s="4" t="s">
        <v>19</v>
      </c>
      <c r="C8" s="4" t="s">
        <v>4</v>
      </c>
      <c r="D8" s="7">
        <v>92</v>
      </c>
      <c r="E8" s="4" t="s">
        <v>5</v>
      </c>
      <c r="F8" s="12">
        <v>120</v>
      </c>
      <c r="G8" s="8">
        <v>11</v>
      </c>
      <c r="I8" s="4" t="s">
        <v>21</v>
      </c>
      <c r="J8" s="9">
        <f>SUMIF(To,$I8,Ship)</f>
        <v>175</v>
      </c>
      <c r="K8" s="10">
        <f>SUMIF(From,$I8,Ship)</f>
        <v>0</v>
      </c>
      <c r="L8" s="11">
        <f t="shared" si="0"/>
        <v>-175</v>
      </c>
      <c r="M8" s="4">
        <f>SUMIF(From,I8,Ship)-SUMIF(To,I8,Ship)</f>
        <v>-175</v>
      </c>
      <c r="N8" s="4" t="s">
        <v>3</v>
      </c>
      <c r="O8" s="12">
        <v>-175</v>
      </c>
    </row>
    <row r="9" spans="1:15" x14ac:dyDescent="0.15">
      <c r="B9" s="4" t="s">
        <v>19</v>
      </c>
      <c r="C9" s="4" t="s">
        <v>21</v>
      </c>
      <c r="D9" s="7">
        <v>55</v>
      </c>
      <c r="E9" s="4" t="s">
        <v>5</v>
      </c>
      <c r="F9" s="12">
        <v>120</v>
      </c>
      <c r="G9" s="8">
        <v>21</v>
      </c>
    </row>
    <row r="10" spans="1:15" ht="14" thickBot="1" x14ac:dyDescent="0.2"/>
    <row r="11" spans="1:15" ht="14" thickBot="1" x14ac:dyDescent="0.2">
      <c r="C11" s="13" t="s">
        <v>2</v>
      </c>
      <c r="D11" s="14">
        <f>SUMPRODUCT(Ship,UnitCost)</f>
        <v>5603</v>
      </c>
    </row>
    <row r="16" spans="1:15" ht="15" x14ac:dyDescent="0.2">
      <c r="B16" s="15" t="s">
        <v>23</v>
      </c>
    </row>
    <row r="17" spans="2:2" ht="15" x14ac:dyDescent="0.2">
      <c r="B17" s="15" t="s">
        <v>24</v>
      </c>
    </row>
    <row r="18" spans="2:2" ht="15" x14ac:dyDescent="0.2">
      <c r="B18" s="15" t="s">
        <v>25</v>
      </c>
    </row>
    <row r="19" spans="2:2" ht="15" x14ac:dyDescent="0.2">
      <c r="B19" s="15" t="s">
        <v>26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02DD-E36E-8D43-8988-0FC23494A2FC}">
  <dimension ref="A1:Q11"/>
  <sheetViews>
    <sheetView tabSelected="1" zoomScale="199" zoomScaleNormal="199" workbookViewId="0">
      <selection activeCell="D10" sqref="D10"/>
    </sheetView>
  </sheetViews>
  <sheetFormatPr baseColWidth="10" defaultRowHeight="13" x14ac:dyDescent="0.15"/>
  <cols>
    <col min="1" max="1" width="2.83203125" style="17" customWidth="1"/>
    <col min="2" max="2" width="7.5" style="17" customWidth="1"/>
    <col min="3" max="3" width="9.5" style="17" customWidth="1"/>
    <col min="4" max="4" width="10" style="17" customWidth="1"/>
    <col min="5" max="5" width="3.1640625" style="17" customWidth="1"/>
    <col min="6" max="6" width="9.33203125" style="17" bestFit="1" customWidth="1"/>
    <col min="7" max="7" width="10" style="17" bestFit="1" customWidth="1"/>
    <col min="8" max="8" width="5.83203125" style="17" customWidth="1"/>
    <col min="9" max="9" width="9" style="17" customWidth="1"/>
    <col min="10" max="12" width="6.5" style="17" customWidth="1"/>
    <col min="13" max="13" width="2.33203125" style="17" bestFit="1" customWidth="1"/>
    <col min="14" max="14" width="11.5" style="17" customWidth="1"/>
    <col min="15" max="15" width="5.83203125" style="17" customWidth="1"/>
    <col min="16" max="16" width="15.1640625" style="16" bestFit="1" customWidth="1"/>
    <col min="17" max="17" width="7" style="16" bestFit="1" customWidth="1"/>
    <col min="18" max="255" width="8.83203125" style="17" customWidth="1"/>
    <col min="256" max="16384" width="10.83203125" style="17"/>
  </cols>
  <sheetData>
    <row r="1" spans="1:14" x14ac:dyDescent="0.15">
      <c r="A1" s="16" t="s">
        <v>27</v>
      </c>
    </row>
    <row r="3" spans="1:14" x14ac:dyDescent="0.15">
      <c r="B3" s="18" t="s">
        <v>7</v>
      </c>
      <c r="C3" s="18" t="s">
        <v>8</v>
      </c>
      <c r="D3" s="18" t="s">
        <v>9</v>
      </c>
      <c r="E3" s="18"/>
      <c r="F3" s="18" t="s">
        <v>10</v>
      </c>
      <c r="G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  <c r="M3" s="18"/>
      <c r="N3" s="18" t="s">
        <v>17</v>
      </c>
    </row>
    <row r="4" spans="1:14" x14ac:dyDescent="0.15">
      <c r="B4" s="17" t="s">
        <v>20</v>
      </c>
      <c r="C4" s="17" t="s">
        <v>18</v>
      </c>
      <c r="D4" s="19">
        <v>200</v>
      </c>
      <c r="E4" s="17" t="s">
        <v>5</v>
      </c>
      <c r="F4" s="20">
        <v>800</v>
      </c>
      <c r="G4" s="21">
        <v>20</v>
      </c>
      <c r="I4" s="17" t="s">
        <v>20</v>
      </c>
      <c r="J4" s="22">
        <f>SUMIF(To,$I4,Ship)</f>
        <v>0</v>
      </c>
      <c r="K4" s="23">
        <f>SUMIF(From,$I4,Ship)</f>
        <v>1000</v>
      </c>
      <c r="L4" s="24">
        <f>K4-J4</f>
        <v>1000</v>
      </c>
      <c r="M4" s="17" t="s">
        <v>3</v>
      </c>
      <c r="N4" s="20">
        <v>1000</v>
      </c>
    </row>
    <row r="5" spans="1:14" x14ac:dyDescent="0.15">
      <c r="B5" s="17" t="s">
        <v>4</v>
      </c>
      <c r="C5" s="17" t="s">
        <v>18</v>
      </c>
      <c r="D5" s="19">
        <v>400</v>
      </c>
      <c r="E5" s="17" t="s">
        <v>5</v>
      </c>
      <c r="F5" s="20">
        <v>800</v>
      </c>
      <c r="G5" s="21">
        <v>10</v>
      </c>
      <c r="I5" s="17" t="s">
        <v>21</v>
      </c>
      <c r="J5" s="22">
        <f>SUMIF(To,$I5,Ship)</f>
        <v>0</v>
      </c>
      <c r="K5" s="23">
        <f>SUMIF(From,$I5,Ship)</f>
        <v>700</v>
      </c>
      <c r="L5" s="24">
        <f t="shared" ref="L5:L8" si="0">K5-J5</f>
        <v>700</v>
      </c>
      <c r="M5" s="17" t="s">
        <v>3</v>
      </c>
      <c r="N5" s="20">
        <v>700</v>
      </c>
    </row>
    <row r="6" spans="1:14" x14ac:dyDescent="0.15">
      <c r="B6" s="17" t="s">
        <v>20</v>
      </c>
      <c r="C6" s="17" t="s">
        <v>4</v>
      </c>
      <c r="D6" s="19">
        <v>800</v>
      </c>
      <c r="E6" s="17" t="s">
        <v>5</v>
      </c>
      <c r="F6" s="20">
        <v>800</v>
      </c>
      <c r="G6" s="21">
        <v>8</v>
      </c>
      <c r="I6" s="17" t="s">
        <v>4</v>
      </c>
      <c r="J6" s="22">
        <f>SUMIF(To,$I6,Ship)</f>
        <v>1200</v>
      </c>
      <c r="K6" s="23">
        <f>SUMIF(From,$I6,Ship)</f>
        <v>1200</v>
      </c>
      <c r="L6" s="24">
        <f t="shared" si="0"/>
        <v>0</v>
      </c>
      <c r="M6" s="17" t="s">
        <v>3</v>
      </c>
      <c r="N6" s="20">
        <v>0</v>
      </c>
    </row>
    <row r="7" spans="1:14" x14ac:dyDescent="0.15">
      <c r="B7" s="17" t="s">
        <v>21</v>
      </c>
      <c r="C7" s="17" t="s">
        <v>4</v>
      </c>
      <c r="D7" s="19">
        <v>400</v>
      </c>
      <c r="E7" s="17" t="s">
        <v>5</v>
      </c>
      <c r="F7" s="20">
        <v>800</v>
      </c>
      <c r="G7" s="21">
        <v>7</v>
      </c>
      <c r="I7" s="17" t="s">
        <v>18</v>
      </c>
      <c r="J7" s="22">
        <f>SUMIF(To,$I7,Ship)</f>
        <v>600</v>
      </c>
      <c r="K7" s="23">
        <f>SUMIF(From,$I7,Ship)</f>
        <v>0</v>
      </c>
      <c r="L7" s="24">
        <f t="shared" si="0"/>
        <v>-600</v>
      </c>
      <c r="M7" s="17" t="s">
        <v>3</v>
      </c>
      <c r="N7" s="20">
        <v>-600</v>
      </c>
    </row>
    <row r="8" spans="1:14" x14ac:dyDescent="0.15">
      <c r="B8" s="17" t="s">
        <v>4</v>
      </c>
      <c r="C8" s="17" t="s">
        <v>19</v>
      </c>
      <c r="D8" s="19">
        <v>800</v>
      </c>
      <c r="E8" s="17" t="s">
        <v>5</v>
      </c>
      <c r="F8" s="20">
        <v>800</v>
      </c>
      <c r="G8" s="21">
        <v>11</v>
      </c>
      <c r="I8" s="17" t="s">
        <v>19</v>
      </c>
      <c r="J8" s="22">
        <f>SUMIF(To,$I8,Ship)</f>
        <v>1100</v>
      </c>
      <c r="K8" s="23">
        <f>SUMIF(From,$I8,Ship)</f>
        <v>0</v>
      </c>
      <c r="L8" s="24">
        <f t="shared" si="0"/>
        <v>-1100</v>
      </c>
      <c r="M8" s="17" t="s">
        <v>3</v>
      </c>
      <c r="N8" s="20">
        <v>-1100</v>
      </c>
    </row>
    <row r="9" spans="1:14" x14ac:dyDescent="0.15">
      <c r="B9" s="17" t="s">
        <v>21</v>
      </c>
      <c r="C9" s="17" t="s">
        <v>19</v>
      </c>
      <c r="D9" s="19">
        <v>300</v>
      </c>
      <c r="E9" s="17" t="s">
        <v>5</v>
      </c>
      <c r="F9" s="20">
        <v>800</v>
      </c>
      <c r="G9" s="21">
        <v>21</v>
      </c>
    </row>
    <row r="10" spans="1:14" ht="14" thickBot="1" x14ac:dyDescent="0.2"/>
    <row r="11" spans="1:14" ht="14" thickBot="1" x14ac:dyDescent="0.2">
      <c r="C11" s="25" t="s">
        <v>2</v>
      </c>
      <c r="D11" s="26">
        <f>SUMPRODUCT(Ship,UnitCost)</f>
        <v>32300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Author</vt:lpstr>
      <vt:lpstr>Problem</vt:lpstr>
      <vt:lpstr>A</vt:lpstr>
      <vt:lpstr>B</vt:lpstr>
      <vt:lpstr>B!Capacity</vt:lpstr>
      <vt:lpstr>Capacity</vt:lpstr>
      <vt:lpstr>B!From</vt:lpstr>
      <vt:lpstr>From</vt:lpstr>
      <vt:lpstr>NetFlow</vt:lpstr>
      <vt:lpstr>B!Nodes</vt:lpstr>
      <vt:lpstr>Nodes</vt:lpstr>
      <vt:lpstr>B!Ship</vt:lpstr>
      <vt:lpstr>Ship</vt:lpstr>
      <vt:lpstr>B!SupplyDemand</vt:lpstr>
      <vt:lpstr>SupplyDemand</vt:lpstr>
      <vt:lpstr>B!To</vt:lpstr>
      <vt:lpstr>To</vt:lpstr>
      <vt:lpstr>B!TotalCost</vt:lpstr>
      <vt:lpstr>TotalCost</vt:lpstr>
      <vt:lpstr>B!UnitCost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2020-04-09T18:24:46Z</dcterms:modified>
</cp:coreProperties>
</file>