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maus\Google Drive\College\UMass ECE\ECE 388 Fortier\11_21 PCB\"/>
    </mc:Choice>
  </mc:AlternateContent>
  <bookViews>
    <workbookView xWindow="0" yWindow="0" windowWidth="19200" windowHeight="11460" firstSheet="1" activeTab="4"/>
  </bookViews>
  <sheets>
    <sheet name="BOM" sheetId="1" state="hidden" r:id="rId1"/>
    <sheet name="BOM (FINAL)" sheetId="2" r:id="rId2"/>
    <sheet name="Sheet1" sheetId="3" state="hidden" r:id="rId3"/>
    <sheet name="Sheet2" sheetId="4" state="hidden" r:id="rId4"/>
    <sheet name="Power Board" sheetId="6" r:id="rId5"/>
  </sheets>
  <calcPr calcId="171027"/>
</workbook>
</file>

<file path=xl/calcChain.xml><?xml version="1.0" encoding="utf-8"?>
<calcChain xmlns="http://schemas.openxmlformats.org/spreadsheetml/2006/main">
  <c r="J14" i="6" l="1"/>
  <c r="J23" i="6" l="1"/>
  <c r="J18" i="6"/>
  <c r="J17" i="6"/>
  <c r="J16" i="6"/>
  <c r="J22" i="6"/>
  <c r="J19" i="6"/>
  <c r="J21" i="6"/>
  <c r="J20" i="6"/>
  <c r="J24" i="6"/>
  <c r="J13" i="6"/>
  <c r="J15" i="6"/>
  <c r="J26" i="6"/>
  <c r="J27" i="6" l="1"/>
  <c r="J11" i="6"/>
  <c r="J10" i="6"/>
  <c r="J12" i="6"/>
  <c r="J9" i="6" l="1"/>
  <c r="J25" i="6"/>
  <c r="J8" i="6"/>
  <c r="J7" i="6"/>
  <c r="J6" i="6"/>
  <c r="J5" i="6"/>
  <c r="J4" i="6"/>
  <c r="J3" i="6"/>
  <c r="J2" i="6"/>
  <c r="J28" i="6" l="1"/>
  <c r="I7" i="2"/>
  <c r="I6" i="2"/>
  <c r="I5" i="2"/>
  <c r="I4" i="2"/>
  <c r="I3" i="2"/>
  <c r="I2" i="2"/>
  <c r="I9" i="2" l="1"/>
  <c r="I15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6" i="1" l="1"/>
</calcChain>
</file>

<file path=xl/sharedStrings.xml><?xml version="1.0" encoding="utf-8"?>
<sst xmlns="http://schemas.openxmlformats.org/spreadsheetml/2006/main" count="551" uniqueCount="300">
  <si>
    <t>Cost for 1 Board</t>
  </si>
  <si>
    <t>TP1-TP23</t>
  </si>
  <si>
    <t>Digikey</t>
  </si>
  <si>
    <t>Test</t>
  </si>
  <si>
    <t>TPTP16SQ</t>
  </si>
  <si>
    <t>AdaFruit</t>
  </si>
  <si>
    <t>Breakout Board</t>
  </si>
  <si>
    <t>TSL2561</t>
  </si>
  <si>
    <t>Sensor</t>
  </si>
  <si>
    <t>MCP9808</t>
  </si>
  <si>
    <t>CHIRP</t>
  </si>
  <si>
    <t>R8,R9,R10,R11</t>
  </si>
  <si>
    <t>P100CCT-ND</t>
  </si>
  <si>
    <t>R0805</t>
  </si>
  <si>
    <t>100Ω</t>
  </si>
  <si>
    <t>Resistor</t>
  </si>
  <si>
    <t>R6,R7,R12,R13</t>
  </si>
  <si>
    <t>150Ω</t>
  </si>
  <si>
    <t>R1,R2</t>
  </si>
  <si>
    <t>P22.0CCT-ND</t>
  </si>
  <si>
    <t>22Ω</t>
  </si>
  <si>
    <t>R4,R5</t>
  </si>
  <si>
    <t>P10.0KCCT-ND</t>
  </si>
  <si>
    <t>10kΩ</t>
  </si>
  <si>
    <t>R3</t>
  </si>
  <si>
    <t>P10MACT-ND</t>
  </si>
  <si>
    <r>
      <t>10M</t>
    </r>
    <r>
      <rPr>
        <sz val="12"/>
        <color theme="1"/>
        <rFont val="Calibri"/>
        <family val="2"/>
      </rPr>
      <t>Ω</t>
    </r>
  </si>
  <si>
    <t>U$2</t>
  </si>
  <si>
    <t>PB1321-ND</t>
  </si>
  <si>
    <t>ORWH_RELAY</t>
  </si>
  <si>
    <t>Relay</t>
  </si>
  <si>
    <t>T1127-P5-ND</t>
  </si>
  <si>
    <t>Wall Jack</t>
  </si>
  <si>
    <t>Power</t>
  </si>
  <si>
    <t>IC1</t>
  </si>
  <si>
    <t>HS198-ND</t>
  </si>
  <si>
    <t>TO-220-3</t>
  </si>
  <si>
    <t>Heat Sink</t>
  </si>
  <si>
    <t>LM7805CT-ND</t>
  </si>
  <si>
    <t>V-Regulator</t>
  </si>
  <si>
    <t>Q1,Q2</t>
  </si>
  <si>
    <t>SOT-523</t>
  </si>
  <si>
    <t>MOSFET</t>
  </si>
  <si>
    <t>PFET</t>
  </si>
  <si>
    <t>U1</t>
  </si>
  <si>
    <t>TQFP44</t>
  </si>
  <si>
    <t>ATMEGA32U4</t>
  </si>
  <si>
    <t>Microprocessor</t>
  </si>
  <si>
    <t>LED1,LED2</t>
  </si>
  <si>
    <t>732-4984-1-ND</t>
  </si>
  <si>
    <t>LED0805</t>
  </si>
  <si>
    <t>Red</t>
  </si>
  <si>
    <t>LED</t>
  </si>
  <si>
    <t>LED3,LED4,LED5,LED6</t>
  </si>
  <si>
    <t>732-4982-1-ND</t>
  </si>
  <si>
    <t>Blue</t>
  </si>
  <si>
    <t>LED7,LED8</t>
  </si>
  <si>
    <t>732-4986-1-ND</t>
  </si>
  <si>
    <t>Green</t>
  </si>
  <si>
    <t>VCC, +12V, GND, J2, J3</t>
  </si>
  <si>
    <t>S1012EC-40-ND</t>
  </si>
  <si>
    <t>Header</t>
  </si>
  <si>
    <t>X1</t>
  </si>
  <si>
    <t>644-1037-1-ND</t>
  </si>
  <si>
    <t>2-SMD</t>
  </si>
  <si>
    <t>XTAL</t>
  </si>
  <si>
    <t>Crystal</t>
  </si>
  <si>
    <t>J1</t>
  </si>
  <si>
    <t>CP-202A-ND</t>
  </si>
  <si>
    <t>MICROSD</t>
  </si>
  <si>
    <t>Barrel Jack</t>
  </si>
  <si>
    <t>Connector</t>
  </si>
  <si>
    <t>JP1</t>
  </si>
  <si>
    <t>670-1190-1-ND </t>
  </si>
  <si>
    <t>USB-MINIB-5PIN</t>
  </si>
  <si>
    <t>USB</t>
  </si>
  <si>
    <t>GROWLIGHT, PUMP</t>
  </si>
  <si>
    <t>277-1706-ND</t>
  </si>
  <si>
    <t>3.5mm 2-pin</t>
  </si>
  <si>
    <t>Screw Terminal</t>
  </si>
  <si>
    <t>RESERVOIR_LEVEL</t>
  </si>
  <si>
    <t>WM4200-ND</t>
  </si>
  <si>
    <t>MOLEX-1X2_LOCK</t>
  </si>
  <si>
    <t>2-pin Sensor</t>
  </si>
  <si>
    <t>Chirp, Temp, Light</t>
  </si>
  <si>
    <t>WM4202-ND</t>
  </si>
  <si>
    <t>MOLEX-1X4_LOCK</t>
  </si>
  <si>
    <t>4-pin Sensor</t>
  </si>
  <si>
    <t>C9</t>
  </si>
  <si>
    <t>445-6947-1-ND</t>
  </si>
  <si>
    <t>C0805</t>
  </si>
  <si>
    <t>0.01uF</t>
  </si>
  <si>
    <t>Capacitor</t>
  </si>
  <si>
    <t>C6,C7</t>
  </si>
  <si>
    <t>445-1358-1-ND</t>
  </si>
  <si>
    <t>1uF</t>
  </si>
  <si>
    <t>C4,C5</t>
  </si>
  <si>
    <t>1276-1107-1-ND</t>
  </si>
  <si>
    <t>18pF</t>
  </si>
  <si>
    <t>C3</t>
  </si>
  <si>
    <t>445-6951-1-ND</t>
  </si>
  <si>
    <t>100pF</t>
  </si>
  <si>
    <t>C2,C8</t>
  </si>
  <si>
    <t>445-7534-1-ND</t>
  </si>
  <si>
    <t>0.1uF</t>
  </si>
  <si>
    <t>C1</t>
  </si>
  <si>
    <t>445-7541-1-ND</t>
  </si>
  <si>
    <t>0.33uF</t>
  </si>
  <si>
    <t>Pump</t>
  </si>
  <si>
    <t>Actuator</t>
  </si>
  <si>
    <t>Unit Cost</t>
  </si>
  <si>
    <t>Unit Price</t>
  </si>
  <si>
    <t>Quantity</t>
  </si>
  <si>
    <t>Board Designation</t>
  </si>
  <si>
    <t>Part Number</t>
  </si>
  <si>
    <t>Vendor</t>
  </si>
  <si>
    <t>Package</t>
  </si>
  <si>
    <t>Value</t>
  </si>
  <si>
    <t>Category</t>
  </si>
  <si>
    <t>Diode</t>
  </si>
  <si>
    <t>DO-214AC</t>
  </si>
  <si>
    <t>S1AFSCT-ND</t>
  </si>
  <si>
    <t>D1, D2</t>
  </si>
  <si>
    <t>50V, 1A</t>
  </si>
  <si>
    <t>A106144CT-ND</t>
  </si>
  <si>
    <t>P150ACT-ND</t>
  </si>
  <si>
    <t>ATMEGA32U4-AURCT-ND</t>
  </si>
  <si>
    <t>COPY OF DIGIKEY CART</t>
  </si>
  <si>
    <t>http://www.digikey.com/short/731md9</t>
  </si>
  <si>
    <t>COPY OF ADAFRUIT CART</t>
  </si>
  <si>
    <t>http://www.adafruit.com/index.php?main_page=wishlist&amp;hash=7df99bd52f55a73eab80bac815c209ef</t>
  </si>
  <si>
    <t>DMG1013T-7DICT-ND</t>
  </si>
  <si>
    <t xml:space="preserve">Changed </t>
  </si>
  <si>
    <t>no</t>
  </si>
  <si>
    <t>AVCC</t>
  </si>
  <si>
    <t>GND</t>
  </si>
  <si>
    <t>AREF</t>
  </si>
  <si>
    <t>VCC</t>
  </si>
  <si>
    <t>UVCC</t>
  </si>
  <si>
    <t>D-</t>
  </si>
  <si>
    <t>D+</t>
  </si>
  <si>
    <t>UGND</t>
  </si>
  <si>
    <t>UCAP</t>
  </si>
  <si>
    <t>VBUS</t>
  </si>
  <si>
    <t>XTAL2</t>
  </si>
  <si>
    <t>XTAL1</t>
  </si>
  <si>
    <t>MOSI</t>
  </si>
  <si>
    <t>MISO</t>
  </si>
  <si>
    <t>SCL</t>
  </si>
  <si>
    <t>SDA</t>
  </si>
  <si>
    <t>SCK</t>
  </si>
  <si>
    <t>/RESET</t>
  </si>
  <si>
    <t>T</t>
  </si>
  <si>
    <t>S</t>
  </si>
  <si>
    <t>P</t>
  </si>
  <si>
    <t>I</t>
  </si>
  <si>
    <t>N</t>
  </si>
  <si>
    <t>B0</t>
  </si>
  <si>
    <t>F0</t>
  </si>
  <si>
    <t>F1</t>
  </si>
  <si>
    <t>F4</t>
  </si>
  <si>
    <t>F5</t>
  </si>
  <si>
    <t>F6</t>
  </si>
  <si>
    <t>F7</t>
  </si>
  <si>
    <t>B7</t>
  </si>
  <si>
    <t>D2</t>
  </si>
  <si>
    <t>D3</t>
  </si>
  <si>
    <t>D5</t>
  </si>
  <si>
    <t>D4</t>
  </si>
  <si>
    <t>D6</t>
  </si>
  <si>
    <t>D7</t>
  </si>
  <si>
    <t>B4</t>
  </si>
  <si>
    <t>B5</t>
  </si>
  <si>
    <t>B6</t>
  </si>
  <si>
    <t>C6</t>
  </si>
  <si>
    <t>C7</t>
  </si>
  <si>
    <t>E2</t>
  </si>
  <si>
    <t>E6</t>
  </si>
  <si>
    <t>DEVICE</t>
  </si>
  <si>
    <t>PIN</t>
  </si>
  <si>
    <t>FUNCTION</t>
  </si>
  <si>
    <t>PIN NO</t>
  </si>
  <si>
    <t>CHIRP_IND</t>
  </si>
  <si>
    <t>TEMP_IND</t>
  </si>
  <si>
    <t>LUX_IND</t>
  </si>
  <si>
    <t>RES-REC</t>
  </si>
  <si>
    <t>RES_SEND</t>
  </si>
  <si>
    <t>RES_IND</t>
  </si>
  <si>
    <t>chirp</t>
  </si>
  <si>
    <t>temp</t>
  </si>
  <si>
    <t>lux</t>
  </si>
  <si>
    <t>res-rec</t>
  </si>
  <si>
    <t>ressend</t>
  </si>
  <si>
    <t>res</t>
  </si>
  <si>
    <t>LIGHT</t>
  </si>
  <si>
    <t>LT_DRV</t>
  </si>
  <si>
    <t>STARTUP</t>
  </si>
  <si>
    <t>MTR_DRV</t>
  </si>
  <si>
    <t>MTR</t>
  </si>
  <si>
    <t>Board</t>
  </si>
  <si>
    <t>10k</t>
  </si>
  <si>
    <t>Zener Diode</t>
  </si>
  <si>
    <t>Heatsink</t>
  </si>
  <si>
    <t>C1,C2</t>
  </si>
  <si>
    <t>Total</t>
  </si>
  <si>
    <t>Checked</t>
  </si>
  <si>
    <t>yes</t>
  </si>
  <si>
    <t>Total Cost</t>
  </si>
  <si>
    <t>Figure It Out</t>
  </si>
  <si>
    <t>1.0uF</t>
  </si>
  <si>
    <t>20.0pF</t>
  </si>
  <si>
    <t>311-1361-1-ND</t>
  </si>
  <si>
    <t>1276-1829-1-ND</t>
  </si>
  <si>
    <t>311-1365-1-ND</t>
  </si>
  <si>
    <t>FTDI Serial Header</t>
  </si>
  <si>
    <t>#00834</t>
  </si>
  <si>
    <t>C3,C5</t>
  </si>
  <si>
    <t>C4,C6,C7</t>
  </si>
  <si>
    <t>RMCF0805JT150RCT-ND</t>
  </si>
  <si>
    <t>150 Ohm</t>
  </si>
  <si>
    <t>RMCF0805JT10K0CT-ND</t>
  </si>
  <si>
    <t>R2,R5,R6</t>
  </si>
  <si>
    <t>R1,R2, R4</t>
  </si>
  <si>
    <t>1k</t>
  </si>
  <si>
    <t>RC0805JR-071KL</t>
  </si>
  <si>
    <t>R3,R7,R9,R12,R14,R15</t>
  </si>
  <si>
    <t>240 Ohm</t>
  </si>
  <si>
    <t>3k</t>
  </si>
  <si>
    <t>RMCF0805JT240RCT-ND</t>
  </si>
  <si>
    <t>R8,R11</t>
  </si>
  <si>
    <t>R13</t>
  </si>
  <si>
    <t>RMCF0805JT3K00CT-ND</t>
  </si>
  <si>
    <t>Female Header</t>
  </si>
  <si>
    <t>8x1-pin</t>
  </si>
  <si>
    <t>609-3559-ND</t>
  </si>
  <si>
    <t>SV2,SV3</t>
  </si>
  <si>
    <t>Push Button</t>
  </si>
  <si>
    <t>SPST</t>
  </si>
  <si>
    <t>CW181-ND</t>
  </si>
  <si>
    <t>SW1</t>
  </si>
  <si>
    <t>Semiconductor</t>
  </si>
  <si>
    <t>4N27S-M</t>
  </si>
  <si>
    <t>OK1,OK2</t>
  </si>
  <si>
    <t>160-1423-1-ND</t>
  </si>
  <si>
    <t>LED3,LED4,LED5</t>
  </si>
  <si>
    <t>CT</t>
  </si>
  <si>
    <t>3.5mm</t>
  </si>
  <si>
    <t>ED2636-ND</t>
  </si>
  <si>
    <t>J2,J4,J5,J6,J7</t>
  </si>
  <si>
    <t>5mm</t>
  </si>
  <si>
    <t>J3</t>
  </si>
  <si>
    <t>ED2601-ND</t>
  </si>
  <si>
    <t>Power Jack</t>
  </si>
  <si>
    <t>2.1mm/5.5mm</t>
  </si>
  <si>
    <t>EJ503A-ND</t>
  </si>
  <si>
    <t>AVR ISP Header</t>
  </si>
  <si>
    <t>2x3-pin</t>
  </si>
  <si>
    <t>Adafruit</t>
  </si>
  <si>
    <t>#1465</t>
  </si>
  <si>
    <t>ICSP-PROG-HEADER</t>
  </si>
  <si>
    <t>SOD-523</t>
  </si>
  <si>
    <t>DA2S10100LCT-ND</t>
  </si>
  <si>
    <t>D1,D2,D3,D4,D5,D6,D7,D11</t>
  </si>
  <si>
    <t>15V</t>
  </si>
  <si>
    <t>SOD-323F</t>
  </si>
  <si>
    <t>DZ2J150M0LCT-ND</t>
  </si>
  <si>
    <t>D10</t>
  </si>
  <si>
    <t>80V, 100mA</t>
  </si>
  <si>
    <t>Dual Full-Bridge Driver</t>
  </si>
  <si>
    <t>15-pin</t>
  </si>
  <si>
    <t>46V, 2A</t>
  </si>
  <si>
    <t>Newark</t>
  </si>
  <si>
    <t>L298N</t>
  </si>
  <si>
    <t>IC4</t>
  </si>
  <si>
    <t>Voltage Regulator</t>
  </si>
  <si>
    <t>3-pin</t>
  </si>
  <si>
    <t>33V-40V, 24V/1A</t>
  </si>
  <si>
    <t>29C4844</t>
  </si>
  <si>
    <t>IC2</t>
  </si>
  <si>
    <t>Z1015-ND</t>
  </si>
  <si>
    <t>K2</t>
  </si>
  <si>
    <t>12VDC</t>
  </si>
  <si>
    <t>16MHz</t>
  </si>
  <si>
    <t>HC-49</t>
  </si>
  <si>
    <t>535-10226-1-ND</t>
  </si>
  <si>
    <t>Through-hole</t>
  </si>
  <si>
    <t>30V, 60mA</t>
  </si>
  <si>
    <t>SMD-DIP-6</t>
  </si>
  <si>
    <t>Mouser</t>
  </si>
  <si>
    <t>GreenHouse</t>
  </si>
  <si>
    <t>75V</t>
  </si>
  <si>
    <t>1N4148WSFSCT-ND</t>
  </si>
  <si>
    <t>D9</t>
  </si>
  <si>
    <t>Transistor</t>
  </si>
  <si>
    <t>40V, 600 mA</t>
  </si>
  <si>
    <t>SOT-23-3</t>
  </si>
  <si>
    <t>MMBT2222A-FDICT-ND</t>
  </si>
  <si>
    <t>Q1</t>
  </si>
  <si>
    <t>TO220 L298N</t>
  </si>
  <si>
    <t>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</si>
</sst>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scheme val="minor"/>
    </font>
    <font>
      <sz val="12"/>
      <color rgb="FF000000"/>
      <name val="Calibri"/>
    </font>
    <font>
      <sz val="11"/>
      <color rgb="FFFF0000"/>
      <name val="Calibri"/>
      <family val="2"/>
      <scheme val="minor"/>
    </font>
    <font>
      <sz val="12"/>
      <color rgb="FF000000"/>
      <name val="Calibri"/>
      <family val="2"/>
    </font>
    <font>
      <sz val="11"/>
      <color theme="4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FF00"/>
      <name val="Calibri"/>
      <family val="2"/>
      <scheme val="minor"/>
    </font>
    <font>
      <sz val="10"/>
      <name val="Arial"/>
    </font>
    <font>
      <u/>
      <sz val="10"/>
      <color indexed="12"/>
      <name val="Arial"/>
    </font>
    <font>
      <b/>
      <sz val="12"/>
      <color theme="0"/>
      <name val="Calibri"/>
      <family val="2"/>
      <scheme val="minor"/>
    </font>
    <font>
      <sz val="9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8" fillId="0" borderId="0"/>
    <xf numFmtId="0" fontId="19" fillId="0" borderId="0"/>
    <xf numFmtId="0" fontId="20" fillId="0" borderId="0" applyNumberFormat="0" applyFill="0" applyBorder="0" applyAlignment="0" applyProtection="0">
      <alignment vertical="top"/>
      <protection locked="0"/>
    </xf>
  </cellStyleXfs>
  <cellXfs count="88">
    <xf numFmtId="0" fontId="0" fillId="0" borderId="0" xfId="0"/>
    <xf numFmtId="0" fontId="2" fillId="0" borderId="0" xfId="0" applyFont="1"/>
    <xf numFmtId="44" fontId="2" fillId="0" borderId="0" xfId="1" applyFont="1"/>
    <xf numFmtId="0" fontId="2" fillId="0" borderId="0" xfId="0" applyFont="1" applyAlignment="1">
      <alignment horizontal="left"/>
    </xf>
    <xf numFmtId="44" fontId="2" fillId="2" borderId="0" xfId="1" applyFont="1" applyFill="1"/>
    <xf numFmtId="0" fontId="2" fillId="0" borderId="0" xfId="0" applyFont="1" applyBorder="1"/>
    <xf numFmtId="44" fontId="2" fillId="0" borderId="0" xfId="1" applyFont="1" applyFill="1" applyBorder="1"/>
    <xf numFmtId="0" fontId="2" fillId="0" borderId="0" xfId="0" applyFont="1" applyFill="1" applyBorder="1"/>
    <xf numFmtId="0" fontId="4" fillId="0" borderId="0" xfId="2" applyFont="1" applyBorder="1" applyAlignment="1">
      <alignment horizontal="left"/>
    </xf>
    <xf numFmtId="0" fontId="2" fillId="0" borderId="0" xfId="0" applyFont="1" applyBorder="1" applyAlignment="1">
      <alignment vertical="center"/>
    </xf>
    <xf numFmtId="44" fontId="2" fillId="0" borderId="0" xfId="1" applyFont="1" applyBorder="1"/>
    <xf numFmtId="0" fontId="2" fillId="3" borderId="0" xfId="0" applyFont="1" applyFill="1" applyBorder="1" applyAlignment="1">
      <alignment vertical="center"/>
    </xf>
    <xf numFmtId="0" fontId="4" fillId="0" borderId="0" xfId="2" applyFont="1" applyAlignment="1">
      <alignment horizontal="left"/>
    </xf>
    <xf numFmtId="0" fontId="5" fillId="4" borderId="0" xfId="0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3" fillId="0" borderId="0" xfId="2" applyAlignment="1">
      <alignment horizontal="left"/>
    </xf>
    <xf numFmtId="0" fontId="7" fillId="0" borderId="0" xfId="0" applyFont="1"/>
    <xf numFmtId="0" fontId="2" fillId="6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0" borderId="0" xfId="0" applyFont="1" applyBorder="1" applyAlignment="1">
      <alignment horizontal="left"/>
    </xf>
    <xf numFmtId="0" fontId="9" fillId="0" borderId="0" xfId="0" applyFont="1" applyBorder="1" applyAlignment="1">
      <alignment vertical="center"/>
    </xf>
    <xf numFmtId="0" fontId="9" fillId="0" borderId="0" xfId="0" applyFont="1" applyBorder="1"/>
    <xf numFmtId="0" fontId="9" fillId="0" borderId="0" xfId="0" applyFont="1"/>
    <xf numFmtId="44" fontId="9" fillId="0" borderId="0" xfId="1" applyFont="1" applyBorder="1"/>
    <xf numFmtId="0" fontId="3" fillId="0" borderId="0" xfId="2"/>
    <xf numFmtId="0" fontId="3" fillId="0" borderId="0" xfId="2" applyBorder="1" applyAlignment="1">
      <alignment horizontal="left"/>
    </xf>
    <xf numFmtId="0" fontId="10" fillId="0" borderId="0" xfId="0" applyFont="1" applyBorder="1"/>
    <xf numFmtId="0" fontId="12" fillId="0" borderId="0" xfId="0" applyFont="1"/>
    <xf numFmtId="0" fontId="0" fillId="0" borderId="0" xfId="0" applyAlignment="1">
      <alignment textRotation="255"/>
    </xf>
    <xf numFmtId="0" fontId="11" fillId="0" borderId="0" xfId="0" applyFont="1"/>
    <xf numFmtId="0" fontId="11" fillId="0" borderId="0" xfId="0" applyFont="1" applyAlignment="1">
      <alignment textRotation="255"/>
    </xf>
    <xf numFmtId="0" fontId="13" fillId="0" borderId="0" xfId="0" applyFont="1" applyAlignment="1">
      <alignment textRotation="255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textRotation="255"/>
    </xf>
    <xf numFmtId="0" fontId="15" fillId="0" borderId="0" xfId="0" applyFont="1"/>
    <xf numFmtId="0" fontId="15" fillId="0" borderId="0" xfId="0" applyFont="1" applyAlignment="1">
      <alignment textRotation="255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textRotation="255"/>
    </xf>
    <xf numFmtId="0" fontId="2" fillId="9" borderId="1" xfId="0" applyFont="1" applyFill="1" applyBorder="1"/>
    <xf numFmtId="44" fontId="2" fillId="9" borderId="1" xfId="1" applyNumberFormat="1" applyFont="1" applyFill="1" applyBorder="1"/>
    <xf numFmtId="0" fontId="2" fillId="0" borderId="1" xfId="0" applyFont="1" applyBorder="1"/>
    <xf numFmtId="44" fontId="2" fillId="0" borderId="1" xfId="1" applyNumberFormat="1" applyFont="1" applyBorder="1"/>
    <xf numFmtId="0" fontId="12" fillId="9" borderId="1" xfId="0" applyFont="1" applyFill="1" applyBorder="1"/>
    <xf numFmtId="0" fontId="12" fillId="0" borderId="1" xfId="0" applyFont="1" applyBorder="1"/>
    <xf numFmtId="44" fontId="0" fillId="0" borderId="0" xfId="0" applyNumberFormat="1"/>
    <xf numFmtId="0" fontId="5" fillId="4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1" fillId="8" borderId="2" xfId="0" applyFont="1" applyFill="1" applyBorder="1" applyAlignment="1">
      <alignment vertical="center"/>
    </xf>
    <xf numFmtId="0" fontId="21" fillId="8" borderId="2" xfId="0" applyFont="1" applyFill="1" applyBorder="1"/>
    <xf numFmtId="0" fontId="21" fillId="8" borderId="2" xfId="0" applyFont="1" applyFill="1" applyBorder="1" applyAlignment="1">
      <alignment horizontal="left"/>
    </xf>
    <xf numFmtId="44" fontId="21" fillId="8" borderId="2" xfId="1" applyNumberFormat="1" applyFont="1" applyFill="1" applyBorder="1"/>
    <xf numFmtId="0" fontId="2" fillId="10" borderId="1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44" fontId="2" fillId="0" borderId="1" xfId="1" applyNumberFormat="1" applyFont="1" applyFill="1" applyBorder="1"/>
    <xf numFmtId="0" fontId="2" fillId="11" borderId="1" xfId="0" applyFont="1" applyFill="1" applyBorder="1"/>
    <xf numFmtId="0" fontId="3" fillId="12" borderId="0" xfId="2" applyFill="1"/>
    <xf numFmtId="44" fontId="2" fillId="11" borderId="1" xfId="1" applyNumberFormat="1" applyFont="1" applyFill="1" applyBorder="1"/>
    <xf numFmtId="0" fontId="12" fillId="11" borderId="1" xfId="0" applyFont="1" applyFill="1" applyBorder="1"/>
    <xf numFmtId="0" fontId="9" fillId="0" borderId="1" xfId="0" applyFont="1" applyFill="1" applyBorder="1" applyAlignment="1">
      <alignment vertical="center"/>
    </xf>
    <xf numFmtId="0" fontId="2" fillId="13" borderId="1" xfId="0" applyFont="1" applyFill="1" applyBorder="1"/>
    <xf numFmtId="0" fontId="3" fillId="14" borderId="0" xfId="2" applyFill="1"/>
    <xf numFmtId="44" fontId="2" fillId="13" borderId="1" xfId="1" applyNumberFormat="1" applyFont="1" applyFill="1" applyBorder="1"/>
    <xf numFmtId="0" fontId="12" fillId="13" borderId="1" xfId="0" applyFont="1" applyFill="1" applyBorder="1"/>
    <xf numFmtId="0" fontId="9" fillId="14" borderId="1" xfId="0" applyFont="1" applyFill="1" applyBorder="1" applyAlignment="1">
      <alignment vertical="center"/>
    </xf>
    <xf numFmtId="0" fontId="9" fillId="14" borderId="1" xfId="0" applyFont="1" applyFill="1" applyBorder="1"/>
    <xf numFmtId="44" fontId="9" fillId="14" borderId="1" xfId="1" applyNumberFormat="1" applyFont="1" applyFill="1" applyBorder="1"/>
    <xf numFmtId="0" fontId="3" fillId="14" borderId="1" xfId="2" applyFill="1" applyBorder="1" applyAlignment="1"/>
    <xf numFmtId="0" fontId="9" fillId="6" borderId="1" xfId="0" applyFont="1" applyFill="1" applyBorder="1" applyAlignment="1">
      <alignment vertical="center"/>
    </xf>
    <xf numFmtId="0" fontId="9" fillId="11" borderId="1" xfId="0" applyFont="1" applyFill="1" applyBorder="1"/>
    <xf numFmtId="44" fontId="9" fillId="11" borderId="1" xfId="1" applyNumberFormat="1" applyFont="1" applyFill="1" applyBorder="1"/>
    <xf numFmtId="0" fontId="3" fillId="12" borderId="1" xfId="2" applyFill="1" applyBorder="1" applyAlignment="1"/>
    <xf numFmtId="0" fontId="3" fillId="0" borderId="1" xfId="2" applyBorder="1" applyAlignment="1"/>
    <xf numFmtId="0" fontId="9" fillId="12" borderId="1" xfId="0" applyFont="1" applyFill="1" applyBorder="1" applyAlignment="1">
      <alignment vertical="center"/>
    </xf>
    <xf numFmtId="0" fontId="9" fillId="12" borderId="1" xfId="0" applyFont="1" applyFill="1" applyBorder="1"/>
    <xf numFmtId="44" fontId="9" fillId="12" borderId="1" xfId="1" applyNumberFormat="1" applyFont="1" applyFill="1" applyBorder="1"/>
    <xf numFmtId="0" fontId="0" fillId="12" borderId="0" xfId="0" applyFill="1"/>
    <xf numFmtId="0" fontId="9" fillId="15" borderId="1" xfId="0" applyFont="1" applyFill="1" applyBorder="1" applyAlignment="1">
      <alignment vertical="center"/>
    </xf>
    <xf numFmtId="0" fontId="9" fillId="16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22" fillId="14" borderId="0" xfId="0" applyFont="1" applyFill="1"/>
    <xf numFmtId="44" fontId="9" fillId="13" borderId="1" xfId="1" applyNumberFormat="1" applyFont="1" applyFill="1" applyBorder="1"/>
    <xf numFmtId="0" fontId="2" fillId="12" borderId="3" xfId="0" applyFont="1" applyFill="1" applyBorder="1"/>
    <xf numFmtId="44" fontId="2" fillId="12" borderId="3" xfId="1" applyNumberFormat="1" applyFont="1" applyFill="1" applyBorder="1"/>
    <xf numFmtId="0" fontId="3" fillId="12" borderId="3" xfId="2" applyFill="1" applyBorder="1" applyAlignment="1"/>
    <xf numFmtId="44" fontId="2" fillId="11" borderId="3" xfId="1" applyNumberFormat="1" applyFont="1" applyFill="1" applyBorder="1"/>
  </cellXfs>
  <cellStyles count="6">
    <cellStyle name="Currency" xfId="1" builtinId="4"/>
    <cellStyle name="Hyperlink" xfId="2" builtinId="8"/>
    <cellStyle name="Hyperlink 2" xfId="5"/>
    <cellStyle name="Normal" xfId="0" builtinId="0"/>
    <cellStyle name="Normal 2" xfId="3"/>
    <cellStyle name="Normal 3" xfId="4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3234" displayName="Table3234" ref="A1:I34" totalsRowShown="0" headerRowDxfId="36" dataDxfId="35">
  <autoFilter ref="A1:I34"/>
  <sortState ref="A2:M36">
    <sortCondition ref="A1:A36"/>
  </sortState>
  <tableColumns count="9">
    <tableColumn id="1" name="Category" dataDxfId="34"/>
    <tableColumn id="2" name="Value" dataDxfId="33"/>
    <tableColumn id="3" name="Package" dataDxfId="32"/>
    <tableColumn id="13" name="Vendor" dataDxfId="31"/>
    <tableColumn id="4" name="Part Number" dataDxfId="30"/>
    <tableColumn id="5" name="Board Designation" dataDxfId="29"/>
    <tableColumn id="8" name="Quantity" dataDxfId="28"/>
    <tableColumn id="14" name="Unit Price" dataDxfId="27" dataCellStyle="Currency"/>
    <tableColumn id="15" name="Unit Cost" dataDxfId="26" dataCellStyle="Currency">
      <calculatedColumnFormula>Table3234[[#This Row],[Quantity]]*Table3234[[#This Row],[Unit Price]]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32343" displayName="Table32343" ref="A1:J7" totalsRowShown="0" headerRowDxfId="25" dataDxfId="24">
  <autoFilter ref="A1:J7"/>
  <sortState ref="A2:M36">
    <sortCondition ref="A1:A36"/>
  </sortState>
  <tableColumns count="10">
    <tableColumn id="1" name="Category" dataDxfId="23"/>
    <tableColumn id="2" name="Value" dataDxfId="22"/>
    <tableColumn id="3" name="Package" dataDxfId="21"/>
    <tableColumn id="13" name="Vendor" dataDxfId="20"/>
    <tableColumn id="4" name="Part Number" dataDxfId="19"/>
    <tableColumn id="5" name="Board Designation" dataDxfId="18"/>
    <tableColumn id="8" name="Quantity" dataDxfId="17"/>
    <tableColumn id="14" name="Unit Price" dataDxfId="16" dataCellStyle="Currency"/>
    <tableColumn id="15" name="Total Cost" dataDxfId="15" dataCellStyle="Currency">
      <calculatedColumnFormula>Table32343[[#This Row],[Quantity]]*Table32343[[#This Row],[Unit Price]]</calculatedColumnFormula>
    </tableColumn>
    <tableColumn id="6" name="Changed 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K27" totalsRowShown="0" headerRowDxfId="13" headerRowBorderDxfId="12" tableBorderDxfId="11">
  <autoFilter ref="A1:K27"/>
  <tableColumns count="11">
    <tableColumn id="1" name="Category" dataDxfId="10"/>
    <tableColumn id="2" name="Value" dataDxfId="9"/>
    <tableColumn id="3" name="Package" dataDxfId="8"/>
    <tableColumn id="4" name="Vendor" dataDxfId="7"/>
    <tableColumn id="5" name="Part Number" dataDxfId="6" dataCellStyle="Hyperlink"/>
    <tableColumn id="6" name="Board Designation" dataDxfId="5"/>
    <tableColumn id="7" name="Board" dataDxfId="4"/>
    <tableColumn id="8" name="Quantity" dataDxfId="3"/>
    <tableColumn id="9" name="Unit Price" dataDxfId="2" dataCellStyle="Currency"/>
    <tableColumn id="10" name="Unit Cost" dataDxfId="1" dataCellStyle="Currency">
      <calculatedColumnFormula>H2*I2</calculatedColumnFormula>
    </tableColumn>
    <tableColumn id="11" name="Check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LM7805CT/LM7805CT-ND/458698" TargetMode="External"/><Relationship Id="rId13" Type="http://schemas.openxmlformats.org/officeDocument/2006/relationships/hyperlink" Target="http://www.digikey.com/product-detail/en/CGA4C2C0G2A101J060AA/445-6951-1-ND/2672969" TargetMode="External"/><Relationship Id="rId18" Type="http://schemas.openxmlformats.org/officeDocument/2006/relationships/hyperlink" Target="http://www.digikey.com/product-detail/en/150080BS75000/732-4982-1-ND/4489910" TargetMode="External"/><Relationship Id="rId26" Type="http://schemas.openxmlformats.org/officeDocument/2006/relationships/hyperlink" Target="http://www.digikey.com/product-detail/en/EPA120050-P5-SZ/T1127-P5-ND/2360998" TargetMode="External"/><Relationship Id="rId3" Type="http://schemas.openxmlformats.org/officeDocument/2006/relationships/hyperlink" Target="http://www.digikey.com/product-detail/en/C2012X7R1H334K125AA/445-7541-1-ND/2733613" TargetMode="External"/><Relationship Id="rId21" Type="http://schemas.openxmlformats.org/officeDocument/2006/relationships/hyperlink" Target="http://www.digikey.com/product-search/en?KeyWords=WM4200-ND&amp;WT.z_header=search_go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://www.digikey.com/product-detail/en/ERJ-6ENF1002V/P10.0KCCT-ND/119248" TargetMode="External"/><Relationship Id="rId12" Type="http://schemas.openxmlformats.org/officeDocument/2006/relationships/hyperlink" Target="http://www.digikey.com/product-detail/en/C2012X7R1H104K085AA/445-7534-1-ND/2733606" TargetMode="External"/><Relationship Id="rId17" Type="http://schemas.openxmlformats.org/officeDocument/2006/relationships/hyperlink" Target="http://www.digikey.com/product-detail/en/150080RS75000/732-4984-1-ND/4489916" TargetMode="External"/><Relationship Id="rId25" Type="http://schemas.openxmlformats.org/officeDocument/2006/relationships/hyperlink" Target="http://www.digikey.com/product-detail/en/ERJ-6ENF1000V/P100CCT-ND/118668" TargetMode="External"/><Relationship Id="rId33" Type="http://schemas.openxmlformats.org/officeDocument/2006/relationships/hyperlink" Target="http://www.adafruit.com/index.php?main_page=wishlist&amp;hash=7df99bd52f55a73eab80bac815c209ef" TargetMode="External"/><Relationship Id="rId2" Type="http://schemas.openxmlformats.org/officeDocument/2006/relationships/hyperlink" Target="http://www.digikey.com/product-detail/en/1625854-2/A106144CT-ND/3477801" TargetMode="External"/><Relationship Id="rId16" Type="http://schemas.openxmlformats.org/officeDocument/2006/relationships/hyperlink" Target="http://www.digikey.com/product-detail/en/CGA4C2C0G1H103J060AA/445-6947-1-ND/2672965" TargetMode="External"/><Relationship Id="rId20" Type="http://schemas.openxmlformats.org/officeDocument/2006/relationships/hyperlink" Target="http://www.digikey.com/product-search/en?KeyWords=WM4202-ND&amp;WT.z_header=search_go" TargetMode="External"/><Relationship Id="rId29" Type="http://schemas.openxmlformats.org/officeDocument/2006/relationships/hyperlink" Target="http://www.adafruit.com/products/1965" TargetMode="External"/><Relationship Id="rId1" Type="http://schemas.openxmlformats.org/officeDocument/2006/relationships/hyperlink" Target="http://www.digikey.com/product-detail/en/DX2R005HN2E700/670-1190-1-ND/1283605" TargetMode="External"/><Relationship Id="rId6" Type="http://schemas.openxmlformats.org/officeDocument/2006/relationships/hyperlink" Target="http://www.digikey.com/product-search/en?pv1=1131&amp;FV=ffec373d%2Cfff40001%2Cfff800e9%2C1c0002%2C400006&amp;mnonly=0&amp;newproducts=0&amp;ColumnSort=0&amp;page=1&amp;stock=1&amp;pbfree=1&amp;rohs=1&amp;quantity=0&amp;ptm=0&amp;fid=0&amp;pageSize=100" TargetMode="External"/><Relationship Id="rId11" Type="http://schemas.openxmlformats.org/officeDocument/2006/relationships/hyperlink" Target="http://www.digikey.com/product-detail/en/PJ-202A/CP-202A-ND/252007" TargetMode="External"/><Relationship Id="rId24" Type="http://schemas.openxmlformats.org/officeDocument/2006/relationships/hyperlink" Target="http://www.digikey.com/product-detail/en/ERJ-6ENF1500V/P150CCT-ND/118719" TargetMode="External"/><Relationship Id="rId32" Type="http://schemas.openxmlformats.org/officeDocument/2006/relationships/hyperlink" Target="http://www.digikey.com/product-detail/en/S1A/S1AFSCT-ND/965718" TargetMode="External"/><Relationship Id="rId5" Type="http://schemas.openxmlformats.org/officeDocument/2006/relationships/hyperlink" Target="http://www.digikey.com/product-detail/en/ERJ-6ENF22R0V/P22.0CCT-ND/1746835" TargetMode="External"/><Relationship Id="rId15" Type="http://schemas.openxmlformats.org/officeDocument/2006/relationships/hyperlink" Target="http://www.digikey.com/product-detail/en/C2012X7R1C105K125AA/445-1358-1-ND/567583" TargetMode="External"/><Relationship Id="rId23" Type="http://schemas.openxmlformats.org/officeDocument/2006/relationships/hyperlink" Target="http://www.digikey.com/product-detail/en/1984015/277-1706-ND/950834" TargetMode="External"/><Relationship Id="rId28" Type="http://schemas.openxmlformats.org/officeDocument/2006/relationships/hyperlink" Target="http://www.adafruit.com/product/1782" TargetMode="External"/><Relationship Id="rId10" Type="http://schemas.openxmlformats.org/officeDocument/2006/relationships/hyperlink" Target="http://www.digikey.com/product-detail/en/DMP3098L-7/DMP3098LDICT-ND/1964773" TargetMode="External"/><Relationship Id="rId19" Type="http://schemas.openxmlformats.org/officeDocument/2006/relationships/hyperlink" Target="http://www.digikey.com/product-detail/en/150080VS75000/732-4986-1-ND/4489922" TargetMode="External"/><Relationship Id="rId31" Type="http://schemas.openxmlformats.org/officeDocument/2006/relationships/hyperlink" Target="http://www.digikey.com/product-detail/en/NX5032GA-16.000000MHZ-LN-CD-1/644-1037-1-ND/1128909" TargetMode="External"/><Relationship Id="rId4" Type="http://schemas.openxmlformats.org/officeDocument/2006/relationships/hyperlink" Target="http://www.digikey.com/product-detail/en/PREC040SAAN-RC/S1012EC-40-ND/2774814" TargetMode="External"/><Relationship Id="rId9" Type="http://schemas.openxmlformats.org/officeDocument/2006/relationships/hyperlink" Target="http://www.digikey.com/product-detail/en/574502B00000G/HS198-ND/240992" TargetMode="External"/><Relationship Id="rId14" Type="http://schemas.openxmlformats.org/officeDocument/2006/relationships/hyperlink" Target="http://www.digikey.com/product-detail/en/CL21C180JBANNNC/1276-1107-1-ND/3889193" TargetMode="External"/><Relationship Id="rId22" Type="http://schemas.openxmlformats.org/officeDocument/2006/relationships/hyperlink" Target="http://www.digikey.com/product-search/en?KeyWords=PB1321-ND&amp;WT.z_header=search_go" TargetMode="External"/><Relationship Id="rId27" Type="http://schemas.openxmlformats.org/officeDocument/2006/relationships/hyperlink" Target="http://www.adafruit.com/products/439" TargetMode="External"/><Relationship Id="rId30" Type="http://schemas.openxmlformats.org/officeDocument/2006/relationships/hyperlink" Target="http://www.adafruit.com/product/1150" TargetMode="External"/><Relationship Id="rId35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://www.digikey.com/product-detail/en/CGA4C2C0G1H103J060AA/445-6947-1-ND/2672965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www.digikey.com/product-detail/en/ERJ-6ENF22R0V/P22.0CCT-ND/1746835" TargetMode="External"/><Relationship Id="rId1" Type="http://schemas.openxmlformats.org/officeDocument/2006/relationships/hyperlink" Target="http://www.digikey.com/product-detail/en/1625854-2/A106144CT-ND/3477801" TargetMode="External"/><Relationship Id="rId6" Type="http://schemas.openxmlformats.org/officeDocument/2006/relationships/hyperlink" Target="http://www.digikey.com/product-detail/en/150080VS75000/732-4986-1-ND/4489922" TargetMode="External"/><Relationship Id="rId5" Type="http://schemas.openxmlformats.org/officeDocument/2006/relationships/hyperlink" Target="http://www.digikey.com/product-detail/en/150080BS75000/732-4982-1-ND/4489910" TargetMode="External"/><Relationship Id="rId4" Type="http://schemas.openxmlformats.org/officeDocument/2006/relationships/hyperlink" Target="http://www.digikey.com/product-detail/en/150080RS75000/732-4984-1-ND/4489916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stackpole-electronics-inc/RMCF0805JT3K00/RMCF0805JT3K00CT-ND/1942566" TargetMode="External"/><Relationship Id="rId13" Type="http://schemas.openxmlformats.org/officeDocument/2006/relationships/hyperlink" Target="http://www.digikey.com/product-detail/en/on-shore-technology-inc/OSTTE030161/ED2636-ND/614585" TargetMode="External"/><Relationship Id="rId18" Type="http://schemas.openxmlformats.org/officeDocument/2006/relationships/hyperlink" Target="http://www.digikey.com/product-detail/en/panasonic-electronic-components/DZ2J150M0L/DZ2J150M0LCT-ND/2269089" TargetMode="External"/><Relationship Id="rId26" Type="http://schemas.openxmlformats.org/officeDocument/2006/relationships/hyperlink" Target="https://www.amazon.com/12pcs-Aluminum-Heat-TO220-L298N/dp/B008XCNB2Q" TargetMode="External"/><Relationship Id="rId3" Type="http://schemas.openxmlformats.org/officeDocument/2006/relationships/hyperlink" Target="http://www.4uconnector.com/online/SearchPro.asp?FormName=ProSearch&amp;FormAction=search&amp;s_GroupNo=&amp;s_keyword=00834" TargetMode="External"/><Relationship Id="rId21" Type="http://schemas.openxmlformats.org/officeDocument/2006/relationships/hyperlink" Target="http://www.digikey.com/product-detail/en/omron-electronics-inc-emc-div/G5LE-1-DC12/Z1015-ND/280366?WT.srch=1&amp;gclid=CM3i66_hsNACFUhXDQodJiQEEQ" TargetMode="External"/><Relationship Id="rId7" Type="http://schemas.openxmlformats.org/officeDocument/2006/relationships/hyperlink" Target="http://www.digikey.com/product-detail/en/stackpole-electronics-inc/RMCF0805JT240R/RMCF0805JT240RCT-ND/1942545" TargetMode="External"/><Relationship Id="rId12" Type="http://schemas.openxmlformats.org/officeDocument/2006/relationships/hyperlink" Target="http://www.digikey.com/product-detail/en/lite-on-inc/LTST-C171GKT/160-1423-1-ND/386792" TargetMode="External"/><Relationship Id="rId17" Type="http://schemas.openxmlformats.org/officeDocument/2006/relationships/hyperlink" Target="http://www.digikey.com/product-detail/en/panasonic-electronic-components/DA2S10100L/DA2S10100LCT-ND/2193675" TargetMode="External"/><Relationship Id="rId25" Type="http://schemas.openxmlformats.org/officeDocument/2006/relationships/hyperlink" Target="http://www.digikey.com/product-detail/en/diodes-incorporated/MMBT2222A-7-F/MMBT2222A-FDICT-ND/815723" TargetMode="External"/><Relationship Id="rId2" Type="http://schemas.openxmlformats.org/officeDocument/2006/relationships/hyperlink" Target="http://www.digikey.com/product-detail/en/samsung-electro-mechanics-america-inc/CL21C200JBANNNC/1276-1829-1-ND/3889915" TargetMode="External"/><Relationship Id="rId16" Type="http://schemas.openxmlformats.org/officeDocument/2006/relationships/hyperlink" Target="https://www.adafruit.com/products/1465?gclid=CIKw293bsNACFZBLDQodAlACig" TargetMode="External"/><Relationship Id="rId20" Type="http://schemas.openxmlformats.org/officeDocument/2006/relationships/hyperlink" Target="http://www.newark.com/nte-electronics/nte972/linear-voltage-regulator-24v-to/dp/29C4844?rpsku=rel1%3A05H6137" TargetMode="External"/><Relationship Id="rId1" Type="http://schemas.openxmlformats.org/officeDocument/2006/relationships/hyperlink" Target="http://www.digikey.com/product-detail/en/yageo/CC0805KKX7R7BB105/311-1365-1-ND/2103149" TargetMode="External"/><Relationship Id="rId6" Type="http://schemas.openxmlformats.org/officeDocument/2006/relationships/hyperlink" Target="http://www.digikey.com/product-detail/en/yageo/RC0805JR-071KL/311-1.0KARCT-ND/731165" TargetMode="External"/><Relationship Id="rId11" Type="http://schemas.openxmlformats.org/officeDocument/2006/relationships/hyperlink" Target="http://www.mouser.com/ProductDetail/Fairchild-Semiconductor/4N27SM/?qs=6uASyQ2j9sdvrBgMHZPeqA%3D%3D" TargetMode="External"/><Relationship Id="rId24" Type="http://schemas.openxmlformats.org/officeDocument/2006/relationships/hyperlink" Target="http://www.digikey.com/product-detail/en/fairchild-semiconductor/1N4148WS/1N4148WSFSCT-ND/1873821" TargetMode="External"/><Relationship Id="rId5" Type="http://schemas.openxmlformats.org/officeDocument/2006/relationships/hyperlink" Target="http://www.digikey.com/product-detail/en/stackpole-electronics-inc/RMCF0805JT10K0/RMCF0805JT10K0CT-ND/1942577" TargetMode="External"/><Relationship Id="rId15" Type="http://schemas.openxmlformats.org/officeDocument/2006/relationships/hyperlink" Target="http://www.digikey.com/product-detail/en/mpd-memory-protection-devices/EJ503A/EJ503A-ND/5431753" TargetMode="External"/><Relationship Id="rId23" Type="http://schemas.openxmlformats.org/officeDocument/2006/relationships/hyperlink" Target="http://www.digikey.com/product-detail/en/yageo/CC0805ZRY5V9BB104/311-1361-1-ND/2103145" TargetMode="External"/><Relationship Id="rId28" Type="http://schemas.openxmlformats.org/officeDocument/2006/relationships/table" Target="../tables/table3.xml"/><Relationship Id="rId10" Type="http://schemas.openxmlformats.org/officeDocument/2006/relationships/hyperlink" Target="http://www.digikey.com/product-detail/en/cw-industries/GPTS203211B/CW181-ND/3190590" TargetMode="External"/><Relationship Id="rId19" Type="http://schemas.openxmlformats.org/officeDocument/2006/relationships/hyperlink" Target="http://www.newark.com/stmicroelectronics/l298n/motor-driver-full-bridge-2a-multiwatt15/dp/32M1527" TargetMode="External"/><Relationship Id="rId4" Type="http://schemas.openxmlformats.org/officeDocument/2006/relationships/hyperlink" Target="http://www.digikey.com/product-detail/en/stackpole-electronics-inc/RMCF0805JT150R/RMCF0805JT150RCT-ND/1942541" TargetMode="External"/><Relationship Id="rId9" Type="http://schemas.openxmlformats.org/officeDocument/2006/relationships/hyperlink" Target="http://www.digikey.com/product-detail/en/amphenol-fci/75915-308LF/609-3559-ND/1523940" TargetMode="External"/><Relationship Id="rId14" Type="http://schemas.openxmlformats.org/officeDocument/2006/relationships/hyperlink" Target="http://www.digikey.com/product-detail/en/on-shore-technology-inc/OSTTC030162/ED2601-ND/614550" TargetMode="External"/><Relationship Id="rId22" Type="http://schemas.openxmlformats.org/officeDocument/2006/relationships/hyperlink" Target="http://www.digikey.com/product-detail/en/abracon-llc/ABLS-16.000MHZ-B4-T/535-10226-1-ND/2184261" TargetMode="External"/><Relationship Id="rId27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9"/>
  <sheetViews>
    <sheetView topLeftCell="A3" zoomScale="85" zoomScaleNormal="85" workbookViewId="0">
      <selection activeCell="E21" sqref="E21"/>
    </sheetView>
  </sheetViews>
  <sheetFormatPr defaultRowHeight="15.75" x14ac:dyDescent="0.25"/>
  <cols>
    <col min="1" max="1" width="15.5703125" style="1" customWidth="1"/>
    <col min="2" max="2" width="16.140625" style="1" customWidth="1"/>
    <col min="3" max="3" width="21" style="1" bestFit="1" customWidth="1"/>
    <col min="4" max="4" width="21" style="1" customWidth="1"/>
    <col min="5" max="5" width="25.7109375" style="3" customWidth="1"/>
    <col min="6" max="6" width="24" style="1" customWidth="1"/>
    <col min="7" max="7" width="12.5703125" style="1" customWidth="1"/>
    <col min="8" max="9" width="12.5703125" style="2" customWidth="1"/>
    <col min="10" max="10" width="23.140625" style="1" bestFit="1" customWidth="1"/>
    <col min="11" max="16384" width="9.140625" style="1"/>
  </cols>
  <sheetData>
    <row r="1" spans="1:12" x14ac:dyDescent="0.25">
      <c r="A1" s="9" t="s">
        <v>118</v>
      </c>
      <c r="B1" s="5" t="s">
        <v>117</v>
      </c>
      <c r="C1" s="5" t="s">
        <v>116</v>
      </c>
      <c r="D1" s="5" t="s">
        <v>115</v>
      </c>
      <c r="E1" s="19" t="s">
        <v>114</v>
      </c>
      <c r="F1" s="5" t="s">
        <v>113</v>
      </c>
      <c r="G1" s="5" t="s">
        <v>112</v>
      </c>
      <c r="H1" s="10" t="s">
        <v>111</v>
      </c>
      <c r="I1" s="10" t="s">
        <v>110</v>
      </c>
    </row>
    <row r="2" spans="1:12" x14ac:dyDescent="0.25">
      <c r="A2" s="18" t="s">
        <v>109</v>
      </c>
      <c r="B2" s="5" t="s">
        <v>108</v>
      </c>
      <c r="C2" s="5"/>
      <c r="D2" s="5" t="s">
        <v>5</v>
      </c>
      <c r="E2" s="8">
        <v>1150</v>
      </c>
      <c r="F2" s="5"/>
      <c r="G2" s="5">
        <v>1</v>
      </c>
      <c r="H2" s="10">
        <v>24.95</v>
      </c>
      <c r="I2" s="10">
        <f>Table3234[[#This Row],[Quantity]]*Table3234[[#This Row],[Unit Price]]</f>
        <v>24.95</v>
      </c>
    </row>
    <row r="3" spans="1:12" x14ac:dyDescent="0.25">
      <c r="A3" s="17" t="s">
        <v>92</v>
      </c>
      <c r="B3" s="5" t="s">
        <v>107</v>
      </c>
      <c r="C3" s="5" t="s">
        <v>90</v>
      </c>
      <c r="D3" s="5" t="s">
        <v>2</v>
      </c>
      <c r="E3" s="12" t="s">
        <v>106</v>
      </c>
      <c r="F3" s="5" t="s">
        <v>105</v>
      </c>
      <c r="G3" s="5">
        <v>1</v>
      </c>
      <c r="H3" s="10">
        <v>0.19</v>
      </c>
      <c r="I3" s="10">
        <f>Table3234[[#This Row],[Quantity]]*Table3234[[#This Row],[Unit Price]]</f>
        <v>0.19</v>
      </c>
    </row>
    <row r="4" spans="1:12" x14ac:dyDescent="0.25">
      <c r="A4" s="17" t="s">
        <v>92</v>
      </c>
      <c r="B4" s="5" t="s">
        <v>104</v>
      </c>
      <c r="C4" s="5" t="s">
        <v>90</v>
      </c>
      <c r="D4" s="1" t="s">
        <v>2</v>
      </c>
      <c r="E4" s="12" t="s">
        <v>103</v>
      </c>
      <c r="F4" s="5" t="s">
        <v>102</v>
      </c>
      <c r="G4" s="5">
        <v>2</v>
      </c>
      <c r="H4" s="10">
        <v>0.1</v>
      </c>
      <c r="I4" s="10">
        <f>Table3234[[#This Row],[Quantity]]*Table3234[[#This Row],[Unit Price]]</f>
        <v>0.2</v>
      </c>
    </row>
    <row r="5" spans="1:12" x14ac:dyDescent="0.25">
      <c r="A5" s="17" t="s">
        <v>92</v>
      </c>
      <c r="B5" s="5" t="s">
        <v>101</v>
      </c>
      <c r="C5" s="5" t="s">
        <v>90</v>
      </c>
      <c r="D5" s="5" t="s">
        <v>2</v>
      </c>
      <c r="E5" s="12" t="s">
        <v>100</v>
      </c>
      <c r="F5" s="5" t="s">
        <v>99</v>
      </c>
      <c r="G5" s="5">
        <v>1</v>
      </c>
      <c r="H5" s="10">
        <v>0.12</v>
      </c>
      <c r="I5" s="10">
        <f>Table3234[[#This Row],[Quantity]]*Table3234[[#This Row],[Unit Price]]</f>
        <v>0.12</v>
      </c>
    </row>
    <row r="6" spans="1:12" x14ac:dyDescent="0.25">
      <c r="A6" s="17" t="s">
        <v>92</v>
      </c>
      <c r="B6" s="5" t="s">
        <v>98</v>
      </c>
      <c r="C6" s="5" t="s">
        <v>90</v>
      </c>
      <c r="D6" s="1" t="s">
        <v>2</v>
      </c>
      <c r="E6" s="12" t="s">
        <v>97</v>
      </c>
      <c r="F6" s="5" t="s">
        <v>96</v>
      </c>
      <c r="G6" s="5">
        <v>2</v>
      </c>
      <c r="H6" s="10">
        <v>0.1</v>
      </c>
      <c r="I6" s="10">
        <f>Table3234[[#This Row],[Quantity]]*Table3234[[#This Row],[Unit Price]]</f>
        <v>0.2</v>
      </c>
    </row>
    <row r="7" spans="1:12" x14ac:dyDescent="0.25">
      <c r="A7" s="17" t="s">
        <v>92</v>
      </c>
      <c r="B7" s="5" t="s">
        <v>95</v>
      </c>
      <c r="C7" s="5" t="s">
        <v>90</v>
      </c>
      <c r="D7" s="5" t="s">
        <v>2</v>
      </c>
      <c r="E7" s="8" t="s">
        <v>94</v>
      </c>
      <c r="F7" s="5" t="s">
        <v>93</v>
      </c>
      <c r="G7" s="5">
        <v>2</v>
      </c>
      <c r="H7" s="10">
        <v>0.13</v>
      </c>
      <c r="I7" s="10">
        <f>Table3234[[#This Row],[Quantity]]*Table3234[[#This Row],[Unit Price]]</f>
        <v>0.26</v>
      </c>
    </row>
    <row r="8" spans="1:12" x14ac:dyDescent="0.25">
      <c r="A8" s="17" t="s">
        <v>92</v>
      </c>
      <c r="B8" s="5" t="s">
        <v>91</v>
      </c>
      <c r="C8" s="5" t="s">
        <v>90</v>
      </c>
      <c r="D8" s="1" t="s">
        <v>2</v>
      </c>
      <c r="E8" s="12" t="s">
        <v>89</v>
      </c>
      <c r="F8" s="5" t="s">
        <v>88</v>
      </c>
      <c r="G8" s="5">
        <v>1</v>
      </c>
      <c r="H8" s="10">
        <v>0.32</v>
      </c>
      <c r="I8" s="10">
        <f>Table3234[[#This Row],[Quantity]]*Table3234[[#This Row],[Unit Price]]</f>
        <v>0.32</v>
      </c>
    </row>
    <row r="9" spans="1:12" x14ac:dyDescent="0.25">
      <c r="A9" s="9" t="s">
        <v>71</v>
      </c>
      <c r="B9" s="5" t="s">
        <v>87</v>
      </c>
      <c r="C9" s="1" t="s">
        <v>86</v>
      </c>
      <c r="D9" s="1" t="s">
        <v>2</v>
      </c>
      <c r="E9" s="12" t="s">
        <v>85</v>
      </c>
      <c r="F9" s="7" t="s">
        <v>84</v>
      </c>
      <c r="G9" s="7">
        <v>3</v>
      </c>
      <c r="H9" s="6">
        <v>0.37</v>
      </c>
      <c r="I9" s="6">
        <f>Table3234[[#This Row],[Quantity]]*Table3234[[#This Row],[Unit Price]]</f>
        <v>1.1099999999999999</v>
      </c>
      <c r="J9" s="5"/>
      <c r="K9" s="5"/>
      <c r="L9" s="5"/>
    </row>
    <row r="10" spans="1:12" x14ac:dyDescent="0.25">
      <c r="A10" s="9" t="s">
        <v>71</v>
      </c>
      <c r="B10" s="5" t="s">
        <v>83</v>
      </c>
      <c r="C10" s="1" t="s">
        <v>82</v>
      </c>
      <c r="D10" s="1" t="s">
        <v>2</v>
      </c>
      <c r="E10" s="12" t="s">
        <v>81</v>
      </c>
      <c r="F10" s="7" t="s">
        <v>80</v>
      </c>
      <c r="G10" s="7">
        <v>1</v>
      </c>
      <c r="H10" s="6">
        <v>0.2</v>
      </c>
      <c r="I10" s="6">
        <f>Table3234[[#This Row],[Quantity]]*Table3234[[#This Row],[Unit Price]]</f>
        <v>0.2</v>
      </c>
      <c r="J10" s="5"/>
      <c r="K10" s="5"/>
      <c r="L10" s="5"/>
    </row>
    <row r="11" spans="1:12" x14ac:dyDescent="0.25">
      <c r="A11" s="9" t="s">
        <v>71</v>
      </c>
      <c r="B11" s="5" t="s">
        <v>79</v>
      </c>
      <c r="C11" s="5" t="s">
        <v>78</v>
      </c>
      <c r="D11" s="5" t="s">
        <v>2</v>
      </c>
      <c r="E11" s="12" t="s">
        <v>77</v>
      </c>
      <c r="F11" s="7" t="s">
        <v>76</v>
      </c>
      <c r="G11" s="7">
        <v>2</v>
      </c>
      <c r="H11" s="6">
        <v>0.4</v>
      </c>
      <c r="I11" s="6">
        <f>Table3234[[#This Row],[Quantity]]*Table3234[[#This Row],[Unit Price]]</f>
        <v>0.8</v>
      </c>
      <c r="J11" s="5"/>
      <c r="K11" s="5"/>
      <c r="L11" s="5"/>
    </row>
    <row r="12" spans="1:12" x14ac:dyDescent="0.25">
      <c r="A12" s="9" t="s">
        <v>71</v>
      </c>
      <c r="B12" s="5" t="s">
        <v>75</v>
      </c>
      <c r="C12" s="5" t="s">
        <v>74</v>
      </c>
      <c r="D12" s="5" t="s">
        <v>2</v>
      </c>
      <c r="E12" s="8" t="s">
        <v>73</v>
      </c>
      <c r="F12" s="5" t="s">
        <v>72</v>
      </c>
      <c r="G12" s="5">
        <v>1</v>
      </c>
      <c r="H12" s="10">
        <v>0.97</v>
      </c>
      <c r="I12" s="10">
        <f>Table3234[[#This Row],[Quantity]]*Table3234[[#This Row],[Unit Price]]</f>
        <v>0.97</v>
      </c>
      <c r="J12" s="5"/>
      <c r="K12" s="5"/>
      <c r="L12" s="5"/>
    </row>
    <row r="13" spans="1:12" x14ac:dyDescent="0.25">
      <c r="A13" s="9" t="s">
        <v>71</v>
      </c>
      <c r="B13" s="5" t="s">
        <v>70</v>
      </c>
      <c r="C13" s="5" t="s">
        <v>69</v>
      </c>
      <c r="D13" s="5" t="s">
        <v>2</v>
      </c>
      <c r="E13" s="12" t="s">
        <v>68</v>
      </c>
      <c r="F13" s="5" t="s">
        <v>67</v>
      </c>
      <c r="G13" s="5">
        <v>1</v>
      </c>
      <c r="H13" s="10">
        <v>0.93</v>
      </c>
      <c r="I13" s="10">
        <f>Table3234[[#This Row],[Quantity]]*Table3234[[#This Row],[Unit Price]]</f>
        <v>0.93</v>
      </c>
    </row>
    <row r="14" spans="1:12" x14ac:dyDescent="0.25">
      <c r="A14" s="9" t="s">
        <v>66</v>
      </c>
      <c r="B14" s="5" t="s">
        <v>65</v>
      </c>
      <c r="C14" s="16" t="s">
        <v>64</v>
      </c>
      <c r="D14" s="16" t="s">
        <v>2</v>
      </c>
      <c r="E14" s="15" t="s">
        <v>63</v>
      </c>
      <c r="F14" s="5" t="s">
        <v>62</v>
      </c>
      <c r="G14" s="5">
        <v>1</v>
      </c>
      <c r="H14" s="10">
        <v>0.68</v>
      </c>
      <c r="I14" s="10">
        <f>Table3234[[#This Row],[Quantity]]*Table3234[[#This Row],[Unit Price]]</f>
        <v>0.68</v>
      </c>
    </row>
    <row r="15" spans="1:12" x14ac:dyDescent="0.25">
      <c r="A15" s="20" t="s">
        <v>119</v>
      </c>
      <c r="B15" s="21" t="s">
        <v>123</v>
      </c>
      <c r="C15" s="22" t="s">
        <v>120</v>
      </c>
      <c r="D15" s="22" t="s">
        <v>2</v>
      </c>
      <c r="E15" s="15" t="s">
        <v>121</v>
      </c>
      <c r="F15" s="5" t="s">
        <v>122</v>
      </c>
      <c r="G15" s="21">
        <v>2</v>
      </c>
      <c r="H15" s="23">
        <v>0.25</v>
      </c>
      <c r="I15" s="23">
        <f>Table3234[[#This Row],[Quantity]]*Table3234[[#This Row],[Unit Price]]</f>
        <v>0.5</v>
      </c>
    </row>
    <row r="16" spans="1:12" x14ac:dyDescent="0.25">
      <c r="A16" s="9" t="s">
        <v>61</v>
      </c>
      <c r="B16" s="5"/>
      <c r="C16" s="5"/>
      <c r="D16" s="5" t="s">
        <v>2</v>
      </c>
      <c r="E16" s="12" t="s">
        <v>60</v>
      </c>
      <c r="F16" s="5" t="s">
        <v>59</v>
      </c>
      <c r="G16" s="5">
        <v>1</v>
      </c>
      <c r="H16" s="10">
        <v>0.56000000000000005</v>
      </c>
      <c r="I16" s="10">
        <f>Table3234[[#This Row],[Quantity]]*Table3234[[#This Row],[Unit Price]]</f>
        <v>0.56000000000000005</v>
      </c>
    </row>
    <row r="17" spans="1:12" x14ac:dyDescent="0.25">
      <c r="A17" s="9" t="s">
        <v>52</v>
      </c>
      <c r="B17" s="5" t="s">
        <v>58</v>
      </c>
      <c r="C17" s="5" t="s">
        <v>50</v>
      </c>
      <c r="D17" s="5" t="s">
        <v>2</v>
      </c>
      <c r="E17" s="12" t="s">
        <v>57</v>
      </c>
      <c r="F17" s="5" t="s">
        <v>56</v>
      </c>
      <c r="G17" s="5">
        <v>2</v>
      </c>
      <c r="H17" s="10">
        <v>0.28999999999999998</v>
      </c>
      <c r="I17" s="10">
        <f>Table3234[[#This Row],[Quantity]]*Table3234[[#This Row],[Unit Price]]</f>
        <v>0.57999999999999996</v>
      </c>
    </row>
    <row r="18" spans="1:12" x14ac:dyDescent="0.25">
      <c r="A18" s="9" t="s">
        <v>52</v>
      </c>
      <c r="B18" s="5" t="s">
        <v>55</v>
      </c>
      <c r="C18" s="5" t="s">
        <v>50</v>
      </c>
      <c r="D18" s="1" t="s">
        <v>2</v>
      </c>
      <c r="E18" s="12" t="s">
        <v>54</v>
      </c>
      <c r="F18" s="5" t="s">
        <v>53</v>
      </c>
      <c r="G18" s="5">
        <v>4</v>
      </c>
      <c r="H18" s="10">
        <v>0.28999999999999998</v>
      </c>
      <c r="I18" s="10">
        <f>Table3234[[#This Row],[Quantity]]*Table3234[[#This Row],[Unit Price]]</f>
        <v>1.1599999999999999</v>
      </c>
    </row>
    <row r="19" spans="1:12" x14ac:dyDescent="0.25">
      <c r="A19" s="9" t="s">
        <v>52</v>
      </c>
      <c r="B19" s="5" t="s">
        <v>51</v>
      </c>
      <c r="C19" s="5" t="s">
        <v>50</v>
      </c>
      <c r="D19" s="5" t="s">
        <v>2</v>
      </c>
      <c r="E19" s="12" t="s">
        <v>49</v>
      </c>
      <c r="F19" s="5" t="s">
        <v>48</v>
      </c>
      <c r="G19" s="5">
        <v>2</v>
      </c>
      <c r="H19" s="10">
        <v>0.28999999999999998</v>
      </c>
      <c r="I19" s="10">
        <f>Table3234[[#This Row],[Quantity]]*Table3234[[#This Row],[Unit Price]]</f>
        <v>0.57999999999999996</v>
      </c>
    </row>
    <row r="20" spans="1:12" x14ac:dyDescent="0.25">
      <c r="A20" s="14" t="s">
        <v>47</v>
      </c>
      <c r="B20" s="1" t="s">
        <v>46</v>
      </c>
      <c r="C20" s="1" t="s">
        <v>45</v>
      </c>
      <c r="D20" s="1" t="s">
        <v>2</v>
      </c>
      <c r="E20" s="8" t="s">
        <v>126</v>
      </c>
      <c r="F20" s="5" t="s">
        <v>44</v>
      </c>
      <c r="G20" s="5">
        <v>1</v>
      </c>
      <c r="H20" s="10">
        <v>6.77</v>
      </c>
      <c r="I20" s="10">
        <f>Table3234[[#This Row],[Quantity]]*Table3234[[#This Row],[Unit Price]]</f>
        <v>6.77</v>
      </c>
    </row>
    <row r="21" spans="1:12" x14ac:dyDescent="0.25">
      <c r="A21" s="9" t="s">
        <v>43</v>
      </c>
      <c r="B21" s="5" t="s">
        <v>42</v>
      </c>
      <c r="C21" s="5" t="s">
        <v>41</v>
      </c>
      <c r="D21" s="1" t="s">
        <v>2</v>
      </c>
      <c r="E21" s="15" t="s">
        <v>131</v>
      </c>
      <c r="F21" s="7" t="s">
        <v>40</v>
      </c>
      <c r="G21" s="7">
        <v>2</v>
      </c>
      <c r="H21" s="6">
        <v>0.31</v>
      </c>
      <c r="I21" s="6">
        <f>Table3234[[#This Row],[Quantity]]*Table3234[[#This Row],[Unit Price]]</f>
        <v>0.62</v>
      </c>
    </row>
    <row r="22" spans="1:12" x14ac:dyDescent="0.25">
      <c r="A22" s="9" t="s">
        <v>33</v>
      </c>
      <c r="B22" s="9" t="s">
        <v>39</v>
      </c>
      <c r="C22" s="5" t="s">
        <v>36</v>
      </c>
      <c r="D22" s="5" t="s">
        <v>2</v>
      </c>
      <c r="E22" s="12" t="s">
        <v>38</v>
      </c>
      <c r="F22" s="5" t="s">
        <v>34</v>
      </c>
      <c r="G22" s="5">
        <v>1</v>
      </c>
      <c r="H22" s="10">
        <v>0.67</v>
      </c>
      <c r="I22" s="10">
        <f>Table3234[[#This Row],[Quantity]]*Table3234[[#This Row],[Unit Price]]</f>
        <v>0.67</v>
      </c>
    </row>
    <row r="23" spans="1:12" x14ac:dyDescent="0.25">
      <c r="A23" s="9" t="s">
        <v>33</v>
      </c>
      <c r="B23" s="5" t="s">
        <v>37</v>
      </c>
      <c r="C23" s="5" t="s">
        <v>36</v>
      </c>
      <c r="D23" s="1" t="s">
        <v>2</v>
      </c>
      <c r="E23" s="12" t="s">
        <v>35</v>
      </c>
      <c r="F23" s="5" t="s">
        <v>34</v>
      </c>
      <c r="G23" s="5">
        <v>1</v>
      </c>
      <c r="H23" s="10">
        <v>0.27</v>
      </c>
      <c r="I23" s="10">
        <f>Table3234[[#This Row],[Quantity]]*Table3234[[#This Row],[Unit Price]]</f>
        <v>0.27</v>
      </c>
    </row>
    <row r="24" spans="1:12" x14ac:dyDescent="0.25">
      <c r="A24" s="9" t="s">
        <v>33</v>
      </c>
      <c r="B24" s="5" t="s">
        <v>32</v>
      </c>
      <c r="C24" s="5"/>
      <c r="D24" s="5" t="s">
        <v>2</v>
      </c>
      <c r="E24" s="12" t="s">
        <v>31</v>
      </c>
      <c r="F24" s="7"/>
      <c r="G24" s="7">
        <v>1</v>
      </c>
      <c r="H24" s="6">
        <v>9.9</v>
      </c>
      <c r="I24" s="6">
        <f>Table3234[[#This Row],[Quantity]]*Table3234[[#This Row],[Unit Price]]</f>
        <v>9.9</v>
      </c>
    </row>
    <row r="25" spans="1:12" x14ac:dyDescent="0.25">
      <c r="A25" s="9" t="s">
        <v>30</v>
      </c>
      <c r="B25" s="5" t="s">
        <v>30</v>
      </c>
      <c r="C25" s="1" t="s">
        <v>29</v>
      </c>
      <c r="D25" s="1" t="s">
        <v>2</v>
      </c>
      <c r="E25" s="12" t="s">
        <v>28</v>
      </c>
      <c r="F25" s="7" t="s">
        <v>27</v>
      </c>
      <c r="G25" s="7">
        <v>1</v>
      </c>
      <c r="H25" s="6">
        <v>1.1599999999999999</v>
      </c>
      <c r="I25" s="6">
        <f>Table3234[[#This Row],[Quantity]]*Table3234[[#This Row],[Unit Price]]</f>
        <v>1.1599999999999999</v>
      </c>
    </row>
    <row r="26" spans="1:12" x14ac:dyDescent="0.25">
      <c r="A26" s="13" t="s">
        <v>15</v>
      </c>
      <c r="B26" s="5" t="s">
        <v>26</v>
      </c>
      <c r="C26" s="5" t="s">
        <v>13</v>
      </c>
      <c r="D26" s="5" t="s">
        <v>2</v>
      </c>
      <c r="E26" s="12" t="s">
        <v>25</v>
      </c>
      <c r="F26" s="5" t="s">
        <v>24</v>
      </c>
      <c r="G26" s="5">
        <v>1</v>
      </c>
      <c r="H26" s="10">
        <v>0.1</v>
      </c>
      <c r="I26" s="10">
        <f>Table3234[[#This Row],[Quantity]]*Table3234[[#This Row],[Unit Price]]</f>
        <v>0.1</v>
      </c>
      <c r="J26" s="5"/>
      <c r="K26" s="5"/>
      <c r="L26" s="5"/>
    </row>
    <row r="27" spans="1:12" x14ac:dyDescent="0.25">
      <c r="A27" s="13" t="s">
        <v>15</v>
      </c>
      <c r="B27" s="5" t="s">
        <v>23</v>
      </c>
      <c r="C27" s="5" t="s">
        <v>13</v>
      </c>
      <c r="D27" s="1" t="s">
        <v>2</v>
      </c>
      <c r="E27" s="12" t="s">
        <v>22</v>
      </c>
      <c r="F27" s="5" t="s">
        <v>21</v>
      </c>
      <c r="G27" s="5">
        <v>2</v>
      </c>
      <c r="H27" s="10">
        <v>0.1</v>
      </c>
      <c r="I27" s="10">
        <f>Table3234[[#This Row],[Quantity]]*Table3234[[#This Row],[Unit Price]]</f>
        <v>0.2</v>
      </c>
      <c r="J27" s="5"/>
      <c r="K27" s="5"/>
      <c r="L27" s="5"/>
    </row>
    <row r="28" spans="1:12" x14ac:dyDescent="0.25">
      <c r="A28" s="13" t="s">
        <v>15</v>
      </c>
      <c r="B28" s="5" t="s">
        <v>20</v>
      </c>
      <c r="C28" s="5" t="s">
        <v>13</v>
      </c>
      <c r="D28" s="5" t="s">
        <v>2</v>
      </c>
      <c r="E28" s="12" t="s">
        <v>19</v>
      </c>
      <c r="F28" s="5" t="s">
        <v>18</v>
      </c>
      <c r="G28" s="5">
        <v>2</v>
      </c>
      <c r="H28" s="10">
        <v>0.1</v>
      </c>
      <c r="I28" s="10">
        <f>Table3234[[#This Row],[Quantity]]*Table3234[[#This Row],[Unit Price]]</f>
        <v>0.2</v>
      </c>
      <c r="J28" s="5"/>
      <c r="K28" s="5"/>
      <c r="L28" s="5"/>
    </row>
    <row r="29" spans="1:12" x14ac:dyDescent="0.25">
      <c r="A29" s="13" t="s">
        <v>15</v>
      </c>
      <c r="B29" s="5" t="s">
        <v>17</v>
      </c>
      <c r="C29" s="5" t="s">
        <v>13</v>
      </c>
      <c r="D29" s="1" t="s">
        <v>2</v>
      </c>
      <c r="E29" s="12" t="s">
        <v>125</v>
      </c>
      <c r="F29" s="5" t="s">
        <v>16</v>
      </c>
      <c r="G29" s="5">
        <v>4</v>
      </c>
      <c r="H29" s="10">
        <v>0.1</v>
      </c>
      <c r="I29" s="10">
        <f>Table3234[[#This Row],[Quantity]]*Table3234[[#This Row],[Unit Price]]</f>
        <v>0.4</v>
      </c>
      <c r="J29" s="5"/>
      <c r="K29" s="5"/>
      <c r="L29" s="5"/>
    </row>
    <row r="30" spans="1:12" x14ac:dyDescent="0.25">
      <c r="A30" s="13" t="s">
        <v>15</v>
      </c>
      <c r="B30" s="5" t="s">
        <v>14</v>
      </c>
      <c r="C30" s="5" t="s">
        <v>13</v>
      </c>
      <c r="D30" s="5" t="s">
        <v>2</v>
      </c>
      <c r="E30" s="12" t="s">
        <v>12</v>
      </c>
      <c r="F30" s="5" t="s">
        <v>11</v>
      </c>
      <c r="G30" s="5">
        <v>4</v>
      </c>
      <c r="H30" s="10">
        <v>0.1</v>
      </c>
      <c r="I30" s="10">
        <f>Table3234[[#This Row],[Quantity]]*Table3234[[#This Row],[Unit Price]]</f>
        <v>0.4</v>
      </c>
      <c r="J30" s="5"/>
      <c r="K30" s="5"/>
      <c r="L30" s="5"/>
    </row>
    <row r="31" spans="1:12" x14ac:dyDescent="0.25">
      <c r="A31" s="11" t="s">
        <v>8</v>
      </c>
      <c r="B31" s="5" t="s">
        <v>10</v>
      </c>
      <c r="C31" s="5" t="s">
        <v>6</v>
      </c>
      <c r="D31" s="5" t="s">
        <v>5</v>
      </c>
      <c r="E31" s="12">
        <v>1965</v>
      </c>
      <c r="F31" s="5"/>
      <c r="G31" s="5">
        <v>1</v>
      </c>
      <c r="H31" s="10">
        <v>15</v>
      </c>
      <c r="I31" s="10">
        <f>Table3234[[#This Row],[Quantity]]*Table3234[[#This Row],[Unit Price]]</f>
        <v>15</v>
      </c>
      <c r="J31" s="5"/>
      <c r="K31" s="5"/>
      <c r="L31" s="5"/>
    </row>
    <row r="32" spans="1:12" x14ac:dyDescent="0.25">
      <c r="A32" s="11" t="s">
        <v>8</v>
      </c>
      <c r="B32" s="5" t="s">
        <v>9</v>
      </c>
      <c r="C32" s="5" t="s">
        <v>6</v>
      </c>
      <c r="D32" s="5" t="s">
        <v>5</v>
      </c>
      <c r="E32" s="12">
        <v>1782</v>
      </c>
      <c r="F32" s="5"/>
      <c r="G32" s="5">
        <v>1</v>
      </c>
      <c r="H32" s="10">
        <v>4.95</v>
      </c>
      <c r="I32" s="10">
        <f>Table3234[[#This Row],[Quantity]]*Table3234[[#This Row],[Unit Price]]</f>
        <v>4.95</v>
      </c>
      <c r="J32" s="5"/>
      <c r="K32" s="5"/>
      <c r="L32" s="5"/>
    </row>
    <row r="33" spans="1:12" x14ac:dyDescent="0.25">
      <c r="A33" s="11" t="s">
        <v>8</v>
      </c>
      <c r="B33" s="5" t="s">
        <v>7</v>
      </c>
      <c r="C33" s="5" t="s">
        <v>6</v>
      </c>
      <c r="D33" s="5" t="s">
        <v>5</v>
      </c>
      <c r="E33" s="8">
        <v>439</v>
      </c>
      <c r="F33" s="5"/>
      <c r="G33" s="5">
        <v>1</v>
      </c>
      <c r="H33" s="10">
        <v>5.95</v>
      </c>
      <c r="I33" s="10">
        <f>Table3234[[#This Row],[Quantity]]*Table3234[[#This Row],[Unit Price]]</f>
        <v>5.95</v>
      </c>
      <c r="J33" s="5"/>
      <c r="K33" s="5"/>
      <c r="L33" s="5"/>
    </row>
    <row r="34" spans="1:12" x14ac:dyDescent="0.25">
      <c r="A34" s="9" t="s">
        <v>3</v>
      </c>
      <c r="B34" s="5" t="s">
        <v>4</v>
      </c>
      <c r="C34" s="5" t="s">
        <v>3</v>
      </c>
      <c r="D34" s="5" t="s">
        <v>2</v>
      </c>
      <c r="E34" s="25" t="s">
        <v>124</v>
      </c>
      <c r="F34" s="7" t="s">
        <v>1</v>
      </c>
      <c r="G34" s="7">
        <v>25</v>
      </c>
      <c r="H34" s="6">
        <v>0.22800000000000001</v>
      </c>
      <c r="I34" s="6">
        <f>Table3234[[#This Row],[Quantity]]*Table3234[[#This Row],[Unit Price]]</f>
        <v>5.7</v>
      </c>
      <c r="J34" s="5"/>
      <c r="K34" s="5"/>
      <c r="L34" s="5"/>
    </row>
    <row r="36" spans="1:12" x14ac:dyDescent="0.25">
      <c r="G36" s="4" t="s">
        <v>0</v>
      </c>
      <c r="H36" s="4"/>
      <c r="I36" s="4">
        <f>SUM(Table3234[Unit Cost])</f>
        <v>86.600000000000009</v>
      </c>
    </row>
    <row r="38" spans="1:12" x14ac:dyDescent="0.25">
      <c r="E38" s="3" t="s">
        <v>127</v>
      </c>
      <c r="F38" s="1" t="s">
        <v>128</v>
      </c>
    </row>
    <row r="39" spans="1:12" x14ac:dyDescent="0.25">
      <c r="E39" s="3" t="s">
        <v>129</v>
      </c>
      <c r="F39" s="24" t="s">
        <v>130</v>
      </c>
    </row>
  </sheetData>
  <hyperlinks>
    <hyperlink ref="E12" r:id="rId1" display="http://www.digikey.com/product-detail/en/DX2R005HN2E700/670-1190-1-ND/1283605"/>
    <hyperlink ref="E34" r:id="rId2"/>
    <hyperlink ref="E3" r:id="rId3"/>
    <hyperlink ref="E16" r:id="rId4"/>
    <hyperlink ref="E28" r:id="rId5"/>
    <hyperlink ref="E26" r:id="rId6"/>
    <hyperlink ref="E27" r:id="rId7"/>
    <hyperlink ref="E22" r:id="rId8"/>
    <hyperlink ref="E23" r:id="rId9"/>
    <hyperlink ref="E21" r:id="rId10"/>
    <hyperlink ref="E13" r:id="rId11"/>
    <hyperlink ref="E4" r:id="rId12"/>
    <hyperlink ref="E5" r:id="rId13"/>
    <hyperlink ref="E6" r:id="rId14"/>
    <hyperlink ref="E7" r:id="rId15"/>
    <hyperlink ref="E8" r:id="rId16"/>
    <hyperlink ref="E19" r:id="rId17"/>
    <hyperlink ref="E18" r:id="rId18"/>
    <hyperlink ref="E17" r:id="rId19"/>
    <hyperlink ref="E9" r:id="rId20"/>
    <hyperlink ref="E10" r:id="rId21"/>
    <hyperlink ref="E25" r:id="rId22"/>
    <hyperlink ref="E11" r:id="rId23"/>
    <hyperlink ref="E29" r:id="rId24" display="P150CCT-ND"/>
    <hyperlink ref="E30" r:id="rId25"/>
    <hyperlink ref="E24" r:id="rId26"/>
    <hyperlink ref="E33" r:id="rId27" display="TSL2561"/>
    <hyperlink ref="E32" r:id="rId28" display="MCP9808"/>
    <hyperlink ref="E31" r:id="rId29" display="http://www.adafruit.com/products/1965"/>
    <hyperlink ref="E2" r:id="rId30" display="http://www.adafruit.com/product/1150"/>
    <hyperlink ref="E14" r:id="rId31"/>
    <hyperlink ref="E15" r:id="rId32"/>
    <hyperlink ref="F39" r:id="rId33"/>
  </hyperlinks>
  <pageMargins left="0.25" right="0.25" top="0.75" bottom="0.75" header="0.3" footer="0.3"/>
  <pageSetup scale="72" fitToHeight="0" orientation="landscape" horizontalDpi="4294967293" r:id="rId34"/>
  <tableParts count="1">
    <tablePart r:id="rId3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2"/>
  <sheetViews>
    <sheetView zoomScale="85" zoomScaleNormal="85" workbookViewId="0">
      <selection activeCell="K15" sqref="K15:K16"/>
    </sheetView>
  </sheetViews>
  <sheetFormatPr defaultRowHeight="15.75" x14ac:dyDescent="0.25"/>
  <cols>
    <col min="1" max="1" width="15.5703125" style="1" customWidth="1"/>
    <col min="2" max="2" width="16.140625" style="1" customWidth="1"/>
    <col min="3" max="3" width="21" style="1" bestFit="1" customWidth="1"/>
    <col min="4" max="4" width="21" style="1" customWidth="1"/>
    <col min="5" max="5" width="28" style="3" customWidth="1"/>
    <col min="6" max="6" width="24" style="1" customWidth="1"/>
    <col min="7" max="7" width="12.5703125" style="1" customWidth="1"/>
    <col min="8" max="9" width="12.5703125" style="2" customWidth="1"/>
    <col min="10" max="10" width="23.140625" style="1" hidden="1" customWidth="1"/>
    <col min="11" max="16384" width="9.140625" style="1"/>
  </cols>
  <sheetData>
    <row r="1" spans="1:12" x14ac:dyDescent="0.25">
      <c r="A1" s="9" t="s">
        <v>118</v>
      </c>
      <c r="B1" s="5" t="s">
        <v>117</v>
      </c>
      <c r="C1" s="5" t="s">
        <v>116</v>
      </c>
      <c r="D1" s="5" t="s">
        <v>115</v>
      </c>
      <c r="E1" s="19" t="s">
        <v>114</v>
      </c>
      <c r="F1" s="5" t="s">
        <v>113</v>
      </c>
      <c r="G1" s="5" t="s">
        <v>112</v>
      </c>
      <c r="H1" s="10" t="s">
        <v>111</v>
      </c>
      <c r="I1" s="10" t="s">
        <v>207</v>
      </c>
      <c r="J1" s="22" t="s">
        <v>132</v>
      </c>
    </row>
    <row r="2" spans="1:12" x14ac:dyDescent="0.25">
      <c r="A2" s="17" t="s">
        <v>92</v>
      </c>
      <c r="B2" s="5" t="s">
        <v>91</v>
      </c>
      <c r="C2" s="5" t="s">
        <v>90</v>
      </c>
      <c r="D2" s="1" t="s">
        <v>2</v>
      </c>
      <c r="E2" s="12" t="s">
        <v>89</v>
      </c>
      <c r="F2" s="5" t="s">
        <v>88</v>
      </c>
      <c r="G2" s="5">
        <v>1</v>
      </c>
      <c r="H2" s="10">
        <v>0.32</v>
      </c>
      <c r="I2" s="10">
        <f>Table32343[[#This Row],[Quantity]]*Table32343[[#This Row],[Unit Price]]</f>
        <v>0.32</v>
      </c>
      <c r="J2" s="27" t="s">
        <v>133</v>
      </c>
    </row>
    <row r="3" spans="1:12" x14ac:dyDescent="0.25">
      <c r="A3" s="9" t="s">
        <v>52</v>
      </c>
      <c r="B3" s="5" t="s">
        <v>58</v>
      </c>
      <c r="C3" s="5" t="s">
        <v>50</v>
      </c>
      <c r="D3" s="5" t="s">
        <v>2</v>
      </c>
      <c r="E3" s="12" t="s">
        <v>57</v>
      </c>
      <c r="F3" s="5" t="s">
        <v>56</v>
      </c>
      <c r="G3" s="5">
        <v>2</v>
      </c>
      <c r="H3" s="10">
        <v>0.28999999999999998</v>
      </c>
      <c r="I3" s="10">
        <f>Table32343[[#This Row],[Quantity]]*Table32343[[#This Row],[Unit Price]]</f>
        <v>0.57999999999999996</v>
      </c>
      <c r="J3" s="27" t="s">
        <v>133</v>
      </c>
    </row>
    <row r="4" spans="1:12" x14ac:dyDescent="0.25">
      <c r="A4" s="9" t="s">
        <v>52</v>
      </c>
      <c r="B4" s="5" t="s">
        <v>55</v>
      </c>
      <c r="C4" s="5" t="s">
        <v>50</v>
      </c>
      <c r="D4" s="1" t="s">
        <v>2</v>
      </c>
      <c r="E4" s="12" t="s">
        <v>54</v>
      </c>
      <c r="F4" s="5" t="s">
        <v>53</v>
      </c>
      <c r="G4" s="5">
        <v>4</v>
      </c>
      <c r="H4" s="10">
        <v>0.28999999999999998</v>
      </c>
      <c r="I4" s="10">
        <f>Table32343[[#This Row],[Quantity]]*Table32343[[#This Row],[Unit Price]]</f>
        <v>1.1599999999999999</v>
      </c>
      <c r="J4" s="27" t="s">
        <v>133</v>
      </c>
    </row>
    <row r="5" spans="1:12" x14ac:dyDescent="0.25">
      <c r="A5" s="9" t="s">
        <v>52</v>
      </c>
      <c r="B5" s="5" t="s">
        <v>51</v>
      </c>
      <c r="C5" s="5" t="s">
        <v>50</v>
      </c>
      <c r="D5" s="5" t="s">
        <v>2</v>
      </c>
      <c r="E5" s="12" t="s">
        <v>49</v>
      </c>
      <c r="F5" s="5" t="s">
        <v>48</v>
      </c>
      <c r="G5" s="5">
        <v>2</v>
      </c>
      <c r="H5" s="10">
        <v>0.28999999999999998</v>
      </c>
      <c r="I5" s="10">
        <f>Table32343[[#This Row],[Quantity]]*Table32343[[#This Row],[Unit Price]]</f>
        <v>0.57999999999999996</v>
      </c>
      <c r="J5" s="27" t="s">
        <v>133</v>
      </c>
    </row>
    <row r="6" spans="1:12" x14ac:dyDescent="0.25">
      <c r="A6" s="13" t="s">
        <v>15</v>
      </c>
      <c r="B6" s="5" t="s">
        <v>20</v>
      </c>
      <c r="C6" s="5" t="s">
        <v>13</v>
      </c>
      <c r="D6" s="5" t="s">
        <v>2</v>
      </c>
      <c r="E6" s="12" t="s">
        <v>19</v>
      </c>
      <c r="F6" s="5" t="s">
        <v>18</v>
      </c>
      <c r="G6" s="5">
        <v>2</v>
      </c>
      <c r="H6" s="10">
        <v>0.1</v>
      </c>
      <c r="I6" s="10">
        <f>Table32343[[#This Row],[Quantity]]*Table32343[[#This Row],[Unit Price]]</f>
        <v>0.2</v>
      </c>
      <c r="J6" s="26"/>
      <c r="K6" s="5"/>
      <c r="L6" s="5"/>
    </row>
    <row r="7" spans="1:12" x14ac:dyDescent="0.25">
      <c r="A7" s="9" t="s">
        <v>3</v>
      </c>
      <c r="B7" s="5" t="s">
        <v>4</v>
      </c>
      <c r="C7" s="5" t="s">
        <v>3</v>
      </c>
      <c r="D7" s="5" t="s">
        <v>2</v>
      </c>
      <c r="E7" s="25" t="s">
        <v>124</v>
      </c>
      <c r="F7" s="7" t="s">
        <v>1</v>
      </c>
      <c r="G7" s="7">
        <v>25</v>
      </c>
      <c r="H7" s="6">
        <v>0.22800000000000001</v>
      </c>
      <c r="I7" s="6">
        <f>Table32343[[#This Row],[Quantity]]*Table32343[[#This Row],[Unit Price]]</f>
        <v>5.7</v>
      </c>
      <c r="J7" s="26"/>
      <c r="K7" s="5"/>
      <c r="L7" s="5"/>
    </row>
    <row r="8" spans="1:12" x14ac:dyDescent="0.25">
      <c r="K8" s="5"/>
      <c r="L8" s="5"/>
    </row>
    <row r="9" spans="1:12" x14ac:dyDescent="0.25">
      <c r="G9" s="4" t="s">
        <v>207</v>
      </c>
      <c r="H9" s="4"/>
      <c r="I9" s="4">
        <f>SUM(Table32343[Total Cost])</f>
        <v>8.5399999999999991</v>
      </c>
      <c r="K9" s="5"/>
      <c r="L9" s="5"/>
    </row>
    <row r="10" spans="1:12" x14ac:dyDescent="0.25">
      <c r="G10" s="4" t="s">
        <v>0</v>
      </c>
      <c r="H10" s="4"/>
      <c r="I10" s="4" t="s">
        <v>208</v>
      </c>
      <c r="K10" s="5"/>
      <c r="L10" s="5"/>
    </row>
    <row r="11" spans="1:12" x14ac:dyDescent="0.25">
      <c r="E11" s="3" t="s">
        <v>127</v>
      </c>
    </row>
    <row r="12" spans="1:12" x14ac:dyDescent="0.25">
      <c r="F12" s="24"/>
    </row>
  </sheetData>
  <hyperlinks>
    <hyperlink ref="E7" r:id="rId1"/>
    <hyperlink ref="E6" r:id="rId2"/>
    <hyperlink ref="E2" r:id="rId3"/>
    <hyperlink ref="E5" r:id="rId4"/>
    <hyperlink ref="E4" r:id="rId5"/>
    <hyperlink ref="E3" r:id="rId6"/>
  </hyperlinks>
  <pageMargins left="0.25" right="0.25" top="0.75" bottom="0.75" header="0.3" footer="0.3"/>
  <pageSetup scale="72" fitToHeight="0" orientation="landscape" horizontalDpi="4294967293" r:id="rId7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6:X20"/>
  <sheetViews>
    <sheetView topLeftCell="F1" workbookViewId="0">
      <selection activeCell="W12" sqref="W12"/>
    </sheetView>
  </sheetViews>
  <sheetFormatPr defaultRowHeight="15" x14ac:dyDescent="0.25"/>
  <cols>
    <col min="1" max="8" width="2.85546875" customWidth="1"/>
    <col min="9" max="9" width="7.140625" customWidth="1"/>
    <col min="10" max="30" width="2.85546875" customWidth="1"/>
  </cols>
  <sheetData>
    <row r="6" spans="9:23" ht="61.5" x14ac:dyDescent="0.25">
      <c r="K6" s="30" t="s">
        <v>134</v>
      </c>
      <c r="L6" s="31" t="s">
        <v>135</v>
      </c>
      <c r="M6" s="30" t="s">
        <v>136</v>
      </c>
      <c r="N6" s="28" t="s">
        <v>152</v>
      </c>
      <c r="O6" s="28" t="s">
        <v>153</v>
      </c>
      <c r="P6" s="28" t="s">
        <v>152</v>
      </c>
      <c r="Q6" s="28" t="s">
        <v>154</v>
      </c>
      <c r="R6" s="28" t="s">
        <v>155</v>
      </c>
      <c r="S6" s="28" t="s">
        <v>156</v>
      </c>
      <c r="T6" s="31" t="s">
        <v>135</v>
      </c>
      <c r="U6" s="30" t="s">
        <v>137</v>
      </c>
    </row>
    <row r="7" spans="9:23" x14ac:dyDescent="0.25">
      <c r="K7" s="29">
        <v>44</v>
      </c>
      <c r="L7" s="32">
        <v>43</v>
      </c>
      <c r="M7" s="29">
        <v>42</v>
      </c>
      <c r="N7">
        <v>41</v>
      </c>
      <c r="O7">
        <v>40</v>
      </c>
      <c r="P7">
        <v>39</v>
      </c>
      <c r="Q7">
        <v>38</v>
      </c>
      <c r="R7">
        <v>37</v>
      </c>
      <c r="S7">
        <v>36</v>
      </c>
      <c r="T7" s="32">
        <v>35</v>
      </c>
      <c r="U7" s="29">
        <v>34</v>
      </c>
    </row>
    <row r="8" spans="9:23" x14ac:dyDescent="0.25">
      <c r="J8">
        <v>1</v>
      </c>
      <c r="K8" t="s">
        <v>177</v>
      </c>
      <c r="N8" t="s">
        <v>158</v>
      </c>
      <c r="O8" t="s">
        <v>159</v>
      </c>
      <c r="P8" t="s">
        <v>160</v>
      </c>
      <c r="Q8" t="s">
        <v>161</v>
      </c>
      <c r="R8" t="s">
        <v>162</v>
      </c>
      <c r="S8" t="s">
        <v>163</v>
      </c>
      <c r="U8" t="s">
        <v>176</v>
      </c>
      <c r="V8">
        <v>33</v>
      </c>
      <c r="W8" t="s">
        <v>194</v>
      </c>
    </row>
    <row r="9" spans="9:23" x14ac:dyDescent="0.25">
      <c r="I9" s="29" t="s">
        <v>138</v>
      </c>
      <c r="J9" s="29">
        <v>2</v>
      </c>
      <c r="U9" t="s">
        <v>175</v>
      </c>
      <c r="V9">
        <v>32</v>
      </c>
      <c r="W9" t="s">
        <v>195</v>
      </c>
    </row>
    <row r="10" spans="9:23" x14ac:dyDescent="0.25">
      <c r="I10" s="38" t="s">
        <v>139</v>
      </c>
      <c r="J10" s="38">
        <v>3</v>
      </c>
      <c r="U10" t="s">
        <v>174</v>
      </c>
      <c r="V10">
        <v>31</v>
      </c>
    </row>
    <row r="11" spans="9:23" x14ac:dyDescent="0.25">
      <c r="I11" s="38" t="s">
        <v>140</v>
      </c>
      <c r="J11" s="38">
        <v>4</v>
      </c>
      <c r="U11" t="s">
        <v>173</v>
      </c>
      <c r="V11">
        <v>30</v>
      </c>
    </row>
    <row r="12" spans="9:23" x14ac:dyDescent="0.25">
      <c r="I12" s="32" t="s">
        <v>141</v>
      </c>
      <c r="J12" s="32">
        <v>5</v>
      </c>
      <c r="U12" t="s">
        <v>172</v>
      </c>
      <c r="V12">
        <v>29</v>
      </c>
    </row>
    <row r="13" spans="9:23" x14ac:dyDescent="0.25">
      <c r="I13" s="29" t="s">
        <v>142</v>
      </c>
      <c r="J13" s="29">
        <v>6</v>
      </c>
      <c r="U13" t="s">
        <v>171</v>
      </c>
      <c r="V13">
        <v>28</v>
      </c>
      <c r="W13" t="s">
        <v>198</v>
      </c>
    </row>
    <row r="14" spans="9:23" x14ac:dyDescent="0.25">
      <c r="I14" s="38" t="s">
        <v>143</v>
      </c>
      <c r="J14" s="38">
        <v>7</v>
      </c>
      <c r="U14" t="s">
        <v>170</v>
      </c>
      <c r="V14">
        <v>27</v>
      </c>
      <c r="W14" t="s">
        <v>197</v>
      </c>
    </row>
    <row r="15" spans="9:23" x14ac:dyDescent="0.25">
      <c r="I15" s="37" t="s">
        <v>188</v>
      </c>
      <c r="J15">
        <v>8</v>
      </c>
      <c r="K15" t="s">
        <v>157</v>
      </c>
      <c r="U15" t="s">
        <v>169</v>
      </c>
      <c r="V15">
        <v>26</v>
      </c>
      <c r="W15" t="s">
        <v>196</v>
      </c>
    </row>
    <row r="16" spans="9:23" x14ac:dyDescent="0.25">
      <c r="I16" s="35" t="s">
        <v>150</v>
      </c>
      <c r="J16" s="35">
        <v>9</v>
      </c>
      <c r="U16" t="s">
        <v>168</v>
      </c>
      <c r="V16">
        <v>25</v>
      </c>
      <c r="W16" t="s">
        <v>193</v>
      </c>
    </row>
    <row r="17" spans="9:24" x14ac:dyDescent="0.25">
      <c r="I17" s="35" t="s">
        <v>146</v>
      </c>
      <c r="J17" s="35">
        <v>10</v>
      </c>
      <c r="V17" s="29">
        <v>24</v>
      </c>
      <c r="W17" s="29" t="s">
        <v>134</v>
      </c>
      <c r="X17" s="29"/>
    </row>
    <row r="18" spans="9:24" x14ac:dyDescent="0.25">
      <c r="I18" s="35" t="s">
        <v>147</v>
      </c>
      <c r="J18" s="35">
        <v>11</v>
      </c>
      <c r="K18" t="s">
        <v>164</v>
      </c>
      <c r="S18" t="s">
        <v>165</v>
      </c>
      <c r="T18" t="s">
        <v>166</v>
      </c>
      <c r="U18" t="s">
        <v>167</v>
      </c>
      <c r="V18" s="32">
        <v>23</v>
      </c>
      <c r="W18" s="32" t="s">
        <v>135</v>
      </c>
    </row>
    <row r="19" spans="9:24" x14ac:dyDescent="0.25">
      <c r="K19">
        <v>12</v>
      </c>
      <c r="L19" s="35">
        <v>13</v>
      </c>
      <c r="M19" s="29">
        <v>14</v>
      </c>
      <c r="N19" s="32">
        <v>15</v>
      </c>
      <c r="O19" s="39">
        <v>16</v>
      </c>
      <c r="P19" s="39">
        <v>17</v>
      </c>
      <c r="Q19" s="33">
        <v>18</v>
      </c>
      <c r="R19" s="33">
        <v>19</v>
      </c>
      <c r="S19">
        <v>20</v>
      </c>
      <c r="T19">
        <v>21</v>
      </c>
      <c r="U19">
        <v>22</v>
      </c>
    </row>
    <row r="20" spans="9:24" ht="106.5" x14ac:dyDescent="0.25">
      <c r="K20" s="28" t="s">
        <v>189</v>
      </c>
      <c r="L20" s="36" t="s">
        <v>151</v>
      </c>
      <c r="M20" s="30" t="s">
        <v>137</v>
      </c>
      <c r="N20" s="31" t="s">
        <v>135</v>
      </c>
      <c r="O20" s="40" t="s">
        <v>144</v>
      </c>
      <c r="P20" s="40" t="s">
        <v>145</v>
      </c>
      <c r="Q20" s="34" t="s">
        <v>148</v>
      </c>
      <c r="R20" s="34" t="s">
        <v>149</v>
      </c>
      <c r="S20" s="28" t="s">
        <v>190</v>
      </c>
      <c r="T20" s="28" t="s">
        <v>191</v>
      </c>
      <c r="U20" s="28" t="s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15" sqref="D15"/>
    </sheetView>
  </sheetViews>
  <sheetFormatPr defaultRowHeight="15" x14ac:dyDescent="0.25"/>
  <cols>
    <col min="3" max="3" width="28.28515625" customWidth="1"/>
  </cols>
  <sheetData>
    <row r="1" spans="1:4" x14ac:dyDescent="0.25">
      <c r="A1" t="s">
        <v>181</v>
      </c>
      <c r="B1" t="s">
        <v>179</v>
      </c>
      <c r="C1" t="s">
        <v>180</v>
      </c>
      <c r="D1" t="s">
        <v>178</v>
      </c>
    </row>
    <row r="2" spans="1:4" x14ac:dyDescent="0.25">
      <c r="A2">
        <v>8</v>
      </c>
      <c r="B2" t="s">
        <v>157</v>
      </c>
      <c r="D2" t="s">
        <v>182</v>
      </c>
    </row>
    <row r="3" spans="1:4" x14ac:dyDescent="0.25">
      <c r="A3">
        <v>28</v>
      </c>
      <c r="B3" t="s">
        <v>171</v>
      </c>
    </row>
    <row r="4" spans="1:4" x14ac:dyDescent="0.25">
      <c r="A4">
        <v>29</v>
      </c>
      <c r="B4" t="s">
        <v>172</v>
      </c>
    </row>
    <row r="5" spans="1:4" x14ac:dyDescent="0.25">
      <c r="A5">
        <v>30</v>
      </c>
      <c r="B5" t="s">
        <v>173</v>
      </c>
    </row>
    <row r="6" spans="1:4" x14ac:dyDescent="0.25">
      <c r="A6">
        <v>12</v>
      </c>
      <c r="B6" t="s">
        <v>164</v>
      </c>
      <c r="D6" t="s">
        <v>183</v>
      </c>
    </row>
    <row r="8" spans="1:4" x14ac:dyDescent="0.25">
      <c r="A8">
        <v>31</v>
      </c>
      <c r="B8" t="s">
        <v>174</v>
      </c>
    </row>
    <row r="9" spans="1:4" x14ac:dyDescent="0.25">
      <c r="A9">
        <v>32</v>
      </c>
      <c r="B9" t="s">
        <v>175</v>
      </c>
    </row>
    <row r="11" spans="1:4" x14ac:dyDescent="0.25">
      <c r="A11">
        <v>20</v>
      </c>
      <c r="B11" t="s">
        <v>165</v>
      </c>
      <c r="D11" t="s">
        <v>184</v>
      </c>
    </row>
    <row r="12" spans="1:4" x14ac:dyDescent="0.25">
      <c r="A12">
        <v>21</v>
      </c>
      <c r="B12" t="s">
        <v>166</v>
      </c>
      <c r="D12" t="s">
        <v>185</v>
      </c>
    </row>
    <row r="13" spans="1:4" x14ac:dyDescent="0.25">
      <c r="A13">
        <v>25</v>
      </c>
      <c r="B13" t="s">
        <v>168</v>
      </c>
      <c r="D13" t="s">
        <v>187</v>
      </c>
    </row>
    <row r="14" spans="1:4" x14ac:dyDescent="0.25">
      <c r="A14">
        <v>22</v>
      </c>
      <c r="B14" t="s">
        <v>167</v>
      </c>
      <c r="D14" t="s">
        <v>186</v>
      </c>
    </row>
    <row r="15" spans="1:4" x14ac:dyDescent="0.25">
      <c r="A15">
        <v>26</v>
      </c>
      <c r="B15" t="s">
        <v>169</v>
      </c>
    </row>
    <row r="16" spans="1:4" x14ac:dyDescent="0.25">
      <c r="A16">
        <v>27</v>
      </c>
      <c r="B16" t="s">
        <v>170</v>
      </c>
    </row>
    <row r="18" spans="1:2" x14ac:dyDescent="0.25">
      <c r="A18">
        <v>33</v>
      </c>
      <c r="B18" t="s">
        <v>176</v>
      </c>
    </row>
    <row r="19" spans="1:2" x14ac:dyDescent="0.25">
      <c r="A19">
        <v>1</v>
      </c>
      <c r="B19" t="s">
        <v>177</v>
      </c>
    </row>
    <row r="21" spans="1:2" x14ac:dyDescent="0.25">
      <c r="A21">
        <v>41</v>
      </c>
      <c r="B21" t="s">
        <v>158</v>
      </c>
    </row>
    <row r="22" spans="1:2" x14ac:dyDescent="0.25">
      <c r="A22">
        <v>40</v>
      </c>
      <c r="B22" t="s">
        <v>159</v>
      </c>
    </row>
    <row r="23" spans="1:2" x14ac:dyDescent="0.25">
      <c r="A23">
        <v>39</v>
      </c>
      <c r="B23" t="s">
        <v>160</v>
      </c>
    </row>
    <row r="24" spans="1:2" x14ac:dyDescent="0.25">
      <c r="A24">
        <v>38</v>
      </c>
      <c r="B24" t="s">
        <v>161</v>
      </c>
    </row>
    <row r="25" spans="1:2" x14ac:dyDescent="0.25">
      <c r="A25">
        <v>37</v>
      </c>
      <c r="B25" t="s">
        <v>162</v>
      </c>
    </row>
    <row r="26" spans="1:2" x14ac:dyDescent="0.25">
      <c r="A26">
        <v>36</v>
      </c>
      <c r="B26" t="s">
        <v>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topLeftCell="H1" zoomScaleNormal="100" workbookViewId="0">
      <selection activeCell="H25" sqref="H25"/>
    </sheetView>
  </sheetViews>
  <sheetFormatPr defaultRowHeight="15" x14ac:dyDescent="0.25"/>
  <cols>
    <col min="1" max="1" width="18.7109375" customWidth="1"/>
    <col min="2" max="2" width="17" customWidth="1"/>
    <col min="3" max="3" width="15.7109375" customWidth="1"/>
    <col min="4" max="4" width="10.28515625" customWidth="1"/>
    <col min="5" max="5" width="22.85546875" customWidth="1"/>
    <col min="6" max="6" width="21.140625" customWidth="1"/>
    <col min="8" max="8" width="11.85546875" customWidth="1"/>
    <col min="9" max="9" width="14.28515625" customWidth="1"/>
    <col min="10" max="10" width="20.140625" customWidth="1"/>
    <col min="11" max="11" width="12.140625" customWidth="1"/>
  </cols>
  <sheetData>
    <row r="1" spans="1:11" ht="15.75" x14ac:dyDescent="0.25">
      <c r="A1" s="50" t="s">
        <v>118</v>
      </c>
      <c r="B1" s="51" t="s">
        <v>117</v>
      </c>
      <c r="C1" s="51" t="s">
        <v>116</v>
      </c>
      <c r="D1" s="51" t="s">
        <v>115</v>
      </c>
      <c r="E1" s="52" t="s">
        <v>114</v>
      </c>
      <c r="F1" s="51" t="s">
        <v>113</v>
      </c>
      <c r="G1" s="51" t="s">
        <v>199</v>
      </c>
      <c r="H1" s="51" t="s">
        <v>112</v>
      </c>
      <c r="I1" s="53" t="s">
        <v>111</v>
      </c>
      <c r="J1" s="53" t="s">
        <v>110</v>
      </c>
      <c r="K1" s="51" t="s">
        <v>205</v>
      </c>
    </row>
    <row r="2" spans="1:11" ht="15.75" x14ac:dyDescent="0.25">
      <c r="A2" s="48" t="s">
        <v>15</v>
      </c>
      <c r="B2" s="41" t="s">
        <v>219</v>
      </c>
      <c r="C2" s="41" t="s">
        <v>13</v>
      </c>
      <c r="D2" s="41" t="s">
        <v>2</v>
      </c>
      <c r="E2" s="24" t="s">
        <v>218</v>
      </c>
      <c r="F2" s="41" t="s">
        <v>222</v>
      </c>
      <c r="G2" s="41" t="s">
        <v>289</v>
      </c>
      <c r="H2" s="41">
        <v>3</v>
      </c>
      <c r="I2" s="42">
        <v>0.1</v>
      </c>
      <c r="J2" s="42">
        <f>H2*I2</f>
        <v>0.30000000000000004</v>
      </c>
      <c r="K2" s="45" t="s">
        <v>206</v>
      </c>
    </row>
    <row r="3" spans="1:11" ht="15.75" x14ac:dyDescent="0.25">
      <c r="A3" s="48" t="s">
        <v>15</v>
      </c>
      <c r="B3" s="43" t="s">
        <v>223</v>
      </c>
      <c r="C3" s="43" t="s">
        <v>13</v>
      </c>
      <c r="D3" s="43" t="s">
        <v>2</v>
      </c>
      <c r="E3" s="24" t="s">
        <v>224</v>
      </c>
      <c r="F3" s="43" t="s">
        <v>225</v>
      </c>
      <c r="G3" s="41" t="s">
        <v>289</v>
      </c>
      <c r="H3" s="43">
        <v>6</v>
      </c>
      <c r="I3" s="44">
        <v>0.1</v>
      </c>
      <c r="J3" s="56">
        <f t="shared" ref="J3:J25" si="0">H3*I3</f>
        <v>0.60000000000000009</v>
      </c>
      <c r="K3" s="46" t="s">
        <v>206</v>
      </c>
    </row>
    <row r="4" spans="1:11" ht="15.75" x14ac:dyDescent="0.25">
      <c r="A4" s="48" t="s">
        <v>15</v>
      </c>
      <c r="B4" s="41" t="s">
        <v>226</v>
      </c>
      <c r="C4" s="41" t="s">
        <v>13</v>
      </c>
      <c r="D4" s="41" t="s">
        <v>2</v>
      </c>
      <c r="E4" s="24" t="s">
        <v>228</v>
      </c>
      <c r="F4" s="41" t="s">
        <v>229</v>
      </c>
      <c r="G4" s="41" t="s">
        <v>289</v>
      </c>
      <c r="H4" s="41">
        <v>2</v>
      </c>
      <c r="I4" s="42">
        <v>0.1</v>
      </c>
      <c r="J4" s="42">
        <f t="shared" si="0"/>
        <v>0.2</v>
      </c>
      <c r="K4" s="45" t="s">
        <v>206</v>
      </c>
    </row>
    <row r="5" spans="1:11" ht="15.75" x14ac:dyDescent="0.25">
      <c r="A5" s="48" t="s">
        <v>15</v>
      </c>
      <c r="B5" s="43" t="s">
        <v>227</v>
      </c>
      <c r="C5" s="43" t="s">
        <v>13</v>
      </c>
      <c r="D5" s="43" t="s">
        <v>2</v>
      </c>
      <c r="E5" s="24" t="s">
        <v>231</v>
      </c>
      <c r="F5" s="43" t="s">
        <v>230</v>
      </c>
      <c r="G5" s="41" t="s">
        <v>289</v>
      </c>
      <c r="H5" s="43">
        <v>1</v>
      </c>
      <c r="I5" s="44">
        <v>0.1</v>
      </c>
      <c r="J5" s="56">
        <f t="shared" si="0"/>
        <v>0.1</v>
      </c>
      <c r="K5" s="46" t="s">
        <v>206</v>
      </c>
    </row>
    <row r="6" spans="1:11" ht="15.75" x14ac:dyDescent="0.25">
      <c r="A6" s="48" t="s">
        <v>15</v>
      </c>
      <c r="B6" s="41" t="s">
        <v>200</v>
      </c>
      <c r="C6" s="41" t="s">
        <v>13</v>
      </c>
      <c r="D6" s="41" t="s">
        <v>2</v>
      </c>
      <c r="E6" s="24" t="s">
        <v>220</v>
      </c>
      <c r="F6" s="41" t="s">
        <v>221</v>
      </c>
      <c r="G6" s="41" t="s">
        <v>289</v>
      </c>
      <c r="H6" s="41">
        <v>3</v>
      </c>
      <c r="I6" s="42">
        <v>0.1</v>
      </c>
      <c r="J6" s="42">
        <f t="shared" si="0"/>
        <v>0.30000000000000004</v>
      </c>
      <c r="K6" s="45" t="s">
        <v>206</v>
      </c>
    </row>
    <row r="7" spans="1:11" ht="15.75" x14ac:dyDescent="0.25">
      <c r="A7" s="54" t="s">
        <v>201</v>
      </c>
      <c r="B7" s="43" t="s">
        <v>263</v>
      </c>
      <c r="C7" s="43" t="s">
        <v>264</v>
      </c>
      <c r="D7" s="43" t="s">
        <v>2</v>
      </c>
      <c r="E7" s="74" t="s">
        <v>265</v>
      </c>
      <c r="F7" s="43" t="s">
        <v>266</v>
      </c>
      <c r="G7" s="41" t="s">
        <v>289</v>
      </c>
      <c r="H7" s="43">
        <v>1</v>
      </c>
      <c r="I7" s="44">
        <v>0.1</v>
      </c>
      <c r="J7" s="56">
        <f t="shared" si="0"/>
        <v>0.1</v>
      </c>
      <c r="K7" s="46" t="s">
        <v>206</v>
      </c>
    </row>
    <row r="8" spans="1:11" ht="15.75" x14ac:dyDescent="0.25">
      <c r="A8" s="54" t="s">
        <v>119</v>
      </c>
      <c r="B8" s="43" t="s">
        <v>267</v>
      </c>
      <c r="C8" s="43" t="s">
        <v>260</v>
      </c>
      <c r="D8" s="43" t="s">
        <v>2</v>
      </c>
      <c r="E8" s="74" t="s">
        <v>261</v>
      </c>
      <c r="F8" s="43" t="s">
        <v>262</v>
      </c>
      <c r="G8" s="41" t="s">
        <v>289</v>
      </c>
      <c r="H8" s="43">
        <v>8</v>
      </c>
      <c r="I8" s="44">
        <v>0.1</v>
      </c>
      <c r="J8" s="59">
        <f t="shared" si="0"/>
        <v>0.8</v>
      </c>
      <c r="K8" s="46" t="s">
        <v>206</v>
      </c>
    </row>
    <row r="9" spans="1:11" ht="15.75" x14ac:dyDescent="0.25">
      <c r="A9" s="54" t="s">
        <v>119</v>
      </c>
      <c r="B9" s="43" t="s">
        <v>290</v>
      </c>
      <c r="C9" s="43" t="s">
        <v>264</v>
      </c>
      <c r="D9" s="43" t="s">
        <v>2</v>
      </c>
      <c r="E9" s="24" t="s">
        <v>291</v>
      </c>
      <c r="F9" s="43" t="s">
        <v>292</v>
      </c>
      <c r="G9" s="41" t="s">
        <v>289</v>
      </c>
      <c r="H9" s="43">
        <v>1</v>
      </c>
      <c r="I9" s="44">
        <v>0.15</v>
      </c>
      <c r="J9" s="56">
        <f t="shared" si="0"/>
        <v>0.15</v>
      </c>
      <c r="K9" s="46" t="s">
        <v>206</v>
      </c>
    </row>
    <row r="10" spans="1:11" ht="15.75" x14ac:dyDescent="0.25">
      <c r="A10" s="49" t="s">
        <v>92</v>
      </c>
      <c r="B10" s="62" t="s">
        <v>104</v>
      </c>
      <c r="C10" s="62" t="s">
        <v>90</v>
      </c>
      <c r="D10" s="62" t="s">
        <v>2</v>
      </c>
      <c r="E10" s="63" t="s">
        <v>211</v>
      </c>
      <c r="F10" s="62" t="s">
        <v>217</v>
      </c>
      <c r="G10" s="41" t="s">
        <v>289</v>
      </c>
      <c r="H10" s="62">
        <v>3</v>
      </c>
      <c r="I10" s="64">
        <v>0.1</v>
      </c>
      <c r="J10" s="64">
        <f t="shared" si="0"/>
        <v>0.30000000000000004</v>
      </c>
      <c r="K10" s="65" t="s">
        <v>206</v>
      </c>
    </row>
    <row r="11" spans="1:11" ht="15.75" x14ac:dyDescent="0.25">
      <c r="A11" s="49" t="s">
        <v>92</v>
      </c>
      <c r="B11" s="57" t="s">
        <v>209</v>
      </c>
      <c r="C11" s="57" t="s">
        <v>90</v>
      </c>
      <c r="D11" s="57" t="s">
        <v>2</v>
      </c>
      <c r="E11" s="58" t="s">
        <v>213</v>
      </c>
      <c r="F11" s="57" t="s">
        <v>216</v>
      </c>
      <c r="G11" s="41" t="s">
        <v>289</v>
      </c>
      <c r="H11" s="57">
        <v>2</v>
      </c>
      <c r="I11" s="59">
        <v>0.1</v>
      </c>
      <c r="J11" s="59">
        <f t="shared" si="0"/>
        <v>0.2</v>
      </c>
      <c r="K11" s="60" t="s">
        <v>206</v>
      </c>
    </row>
    <row r="12" spans="1:11" ht="15.75" x14ac:dyDescent="0.25">
      <c r="A12" s="49" t="s">
        <v>92</v>
      </c>
      <c r="B12" s="62" t="s">
        <v>210</v>
      </c>
      <c r="C12" s="62" t="s">
        <v>90</v>
      </c>
      <c r="D12" s="62" t="s">
        <v>2</v>
      </c>
      <c r="E12" s="63" t="s">
        <v>212</v>
      </c>
      <c r="F12" s="62" t="s">
        <v>203</v>
      </c>
      <c r="G12" s="41" t="s">
        <v>289</v>
      </c>
      <c r="H12" s="62">
        <v>2</v>
      </c>
      <c r="I12" s="64">
        <v>0.1</v>
      </c>
      <c r="J12" s="64">
        <f t="shared" ref="J12" si="1">H12*I12</f>
        <v>0.2</v>
      </c>
      <c r="K12" s="65" t="s">
        <v>206</v>
      </c>
    </row>
    <row r="13" spans="1:11" ht="15.75" x14ac:dyDescent="0.25">
      <c r="A13" s="70" t="s">
        <v>240</v>
      </c>
      <c r="B13" s="71" t="s">
        <v>286</v>
      </c>
      <c r="C13" s="71" t="s">
        <v>287</v>
      </c>
      <c r="D13" s="71" t="s">
        <v>288</v>
      </c>
      <c r="E13" s="73" t="s">
        <v>241</v>
      </c>
      <c r="F13" s="71" t="s">
        <v>242</v>
      </c>
      <c r="G13" s="41" t="s">
        <v>289</v>
      </c>
      <c r="H13" s="71">
        <v>2</v>
      </c>
      <c r="I13" s="72">
        <v>0.56000000000000005</v>
      </c>
      <c r="J13" s="72">
        <f t="shared" ref="J13:J24" si="2">H13*I13</f>
        <v>1.1200000000000001</v>
      </c>
      <c r="K13" s="65" t="s">
        <v>206</v>
      </c>
    </row>
    <row r="14" spans="1:11" ht="15.75" x14ac:dyDescent="0.25">
      <c r="A14" s="49" t="s">
        <v>293</v>
      </c>
      <c r="B14" s="62" t="s">
        <v>294</v>
      </c>
      <c r="C14" s="82" t="s">
        <v>295</v>
      </c>
      <c r="D14" s="62" t="s">
        <v>2</v>
      </c>
      <c r="E14" s="69" t="s">
        <v>296</v>
      </c>
      <c r="F14" s="62" t="s">
        <v>297</v>
      </c>
      <c r="G14" s="62" t="s">
        <v>289</v>
      </c>
      <c r="H14" s="62">
        <v>1</v>
      </c>
      <c r="I14" s="64">
        <v>0.13</v>
      </c>
      <c r="J14" s="64">
        <f>H14*I14</f>
        <v>0.13</v>
      </c>
      <c r="K14" s="65" t="s">
        <v>206</v>
      </c>
    </row>
    <row r="15" spans="1:11" ht="15.75" x14ac:dyDescent="0.25">
      <c r="A15" s="66" t="s">
        <v>236</v>
      </c>
      <c r="B15" s="76"/>
      <c r="C15" s="76" t="s">
        <v>237</v>
      </c>
      <c r="D15" s="76" t="s">
        <v>2</v>
      </c>
      <c r="E15" s="73" t="s">
        <v>238</v>
      </c>
      <c r="F15" s="76" t="s">
        <v>239</v>
      </c>
      <c r="G15" s="57" t="s">
        <v>289</v>
      </c>
      <c r="H15" s="76">
        <v>1</v>
      </c>
      <c r="I15" s="77">
        <v>0.74</v>
      </c>
      <c r="J15" s="72">
        <f t="shared" si="2"/>
        <v>0.74</v>
      </c>
      <c r="K15" s="60" t="s">
        <v>206</v>
      </c>
    </row>
    <row r="16" spans="1:11" s="78" customFormat="1" ht="15.75" x14ac:dyDescent="0.25">
      <c r="A16" s="80" t="s">
        <v>268</v>
      </c>
      <c r="B16" s="67" t="s">
        <v>270</v>
      </c>
      <c r="C16" s="67" t="s">
        <v>269</v>
      </c>
      <c r="D16" s="67" t="s">
        <v>271</v>
      </c>
      <c r="E16" s="69" t="s">
        <v>272</v>
      </c>
      <c r="F16" s="67" t="s">
        <v>273</v>
      </c>
      <c r="G16" s="62" t="s">
        <v>289</v>
      </c>
      <c r="H16" s="67">
        <v>1</v>
      </c>
      <c r="I16" s="68">
        <v>8.85</v>
      </c>
      <c r="J16" s="83">
        <f t="shared" si="2"/>
        <v>8.85</v>
      </c>
      <c r="K16" s="65" t="s">
        <v>206</v>
      </c>
    </row>
    <row r="17" spans="1:11" ht="15.75" x14ac:dyDescent="0.25">
      <c r="A17" s="80" t="s">
        <v>274</v>
      </c>
      <c r="B17" s="76" t="s">
        <v>276</v>
      </c>
      <c r="C17" s="76" t="s">
        <v>275</v>
      </c>
      <c r="D17" s="76" t="s">
        <v>271</v>
      </c>
      <c r="E17" s="73" t="s">
        <v>277</v>
      </c>
      <c r="F17" s="76" t="s">
        <v>278</v>
      </c>
      <c r="G17" s="57" t="s">
        <v>289</v>
      </c>
      <c r="H17" s="76">
        <v>1</v>
      </c>
      <c r="I17" s="77">
        <v>1.55</v>
      </c>
      <c r="J17" s="72">
        <f t="shared" si="2"/>
        <v>1.55</v>
      </c>
      <c r="K17" s="60" t="s">
        <v>206</v>
      </c>
    </row>
    <row r="18" spans="1:11" s="78" customFormat="1" ht="15.75" x14ac:dyDescent="0.25">
      <c r="A18" s="80" t="s">
        <v>30</v>
      </c>
      <c r="B18" s="67" t="s">
        <v>281</v>
      </c>
      <c r="C18" s="67" t="s">
        <v>285</v>
      </c>
      <c r="D18" s="67" t="s">
        <v>2</v>
      </c>
      <c r="E18" s="69" t="s">
        <v>279</v>
      </c>
      <c r="F18" s="67" t="s">
        <v>280</v>
      </c>
      <c r="G18" s="62" t="s">
        <v>289</v>
      </c>
      <c r="H18" s="67">
        <v>1</v>
      </c>
      <c r="I18" s="68">
        <v>1.33</v>
      </c>
      <c r="J18" s="83">
        <f t="shared" si="2"/>
        <v>1.33</v>
      </c>
      <c r="K18" s="65" t="s">
        <v>206</v>
      </c>
    </row>
    <row r="19" spans="1:11" ht="15.75" x14ac:dyDescent="0.25">
      <c r="A19" s="79" t="s">
        <v>252</v>
      </c>
      <c r="B19" s="76"/>
      <c r="C19" s="76" t="s">
        <v>253</v>
      </c>
      <c r="D19" s="76" t="s">
        <v>2</v>
      </c>
      <c r="E19" s="73" t="s">
        <v>254</v>
      </c>
      <c r="F19" s="76" t="s">
        <v>67</v>
      </c>
      <c r="G19" s="57" t="s">
        <v>289</v>
      </c>
      <c r="H19" s="76">
        <v>1</v>
      </c>
      <c r="I19" s="77">
        <v>2.23</v>
      </c>
      <c r="J19" s="72">
        <f t="shared" si="2"/>
        <v>2.23</v>
      </c>
      <c r="K19" s="60" t="s">
        <v>206</v>
      </c>
    </row>
    <row r="20" spans="1:11" s="78" customFormat="1" ht="15.75" x14ac:dyDescent="0.25">
      <c r="A20" s="79" t="s">
        <v>79</v>
      </c>
      <c r="B20" s="67"/>
      <c r="C20" s="67" t="s">
        <v>246</v>
      </c>
      <c r="D20" s="67" t="s">
        <v>2</v>
      </c>
      <c r="E20" s="69" t="s">
        <v>247</v>
      </c>
      <c r="F20" s="67" t="s">
        <v>248</v>
      </c>
      <c r="G20" s="62" t="s">
        <v>289</v>
      </c>
      <c r="H20" s="67">
        <v>5</v>
      </c>
      <c r="I20" s="68">
        <v>0.64</v>
      </c>
      <c r="J20" s="83">
        <f t="shared" si="2"/>
        <v>3.2</v>
      </c>
      <c r="K20" s="65" t="s">
        <v>206</v>
      </c>
    </row>
    <row r="21" spans="1:11" ht="15.75" x14ac:dyDescent="0.25">
      <c r="A21" s="79" t="s">
        <v>79</v>
      </c>
      <c r="B21" s="76"/>
      <c r="C21" s="76" t="s">
        <v>249</v>
      </c>
      <c r="D21" s="76" t="s">
        <v>2</v>
      </c>
      <c r="E21" s="73" t="s">
        <v>251</v>
      </c>
      <c r="F21" s="76" t="s">
        <v>250</v>
      </c>
      <c r="G21" s="57" t="s">
        <v>289</v>
      </c>
      <c r="H21" s="76">
        <v>1</v>
      </c>
      <c r="I21" s="77">
        <v>0.59</v>
      </c>
      <c r="J21" s="72">
        <f t="shared" si="2"/>
        <v>0.59</v>
      </c>
      <c r="K21" s="60" t="s">
        <v>206</v>
      </c>
    </row>
    <row r="22" spans="1:11" s="78" customFormat="1" ht="15.75" x14ac:dyDescent="0.25">
      <c r="A22" s="81" t="s">
        <v>255</v>
      </c>
      <c r="B22" s="67"/>
      <c r="C22" s="67" t="s">
        <v>256</v>
      </c>
      <c r="D22" s="67" t="s">
        <v>257</v>
      </c>
      <c r="E22" s="69" t="s">
        <v>258</v>
      </c>
      <c r="F22" s="67" t="s">
        <v>259</v>
      </c>
      <c r="G22" s="62" t="s">
        <v>289</v>
      </c>
      <c r="H22" s="67">
        <v>1</v>
      </c>
      <c r="I22" s="68">
        <v>0.95</v>
      </c>
      <c r="J22" s="83">
        <f t="shared" si="2"/>
        <v>0.95</v>
      </c>
      <c r="K22" s="65" t="s">
        <v>206</v>
      </c>
    </row>
    <row r="23" spans="1:11" ht="15.75" x14ac:dyDescent="0.25">
      <c r="A23" s="81" t="s">
        <v>66</v>
      </c>
      <c r="B23" s="76" t="s">
        <v>282</v>
      </c>
      <c r="C23" s="76" t="s">
        <v>283</v>
      </c>
      <c r="D23" s="76" t="s">
        <v>2</v>
      </c>
      <c r="E23" s="73" t="s">
        <v>284</v>
      </c>
      <c r="F23" s="76" t="s">
        <v>62</v>
      </c>
      <c r="G23" s="57" t="s">
        <v>289</v>
      </c>
      <c r="H23" s="76">
        <v>1</v>
      </c>
      <c r="I23" s="77">
        <v>0.25</v>
      </c>
      <c r="J23" s="72">
        <f t="shared" si="2"/>
        <v>0.25</v>
      </c>
      <c r="K23" s="60" t="s">
        <v>206</v>
      </c>
    </row>
    <row r="24" spans="1:11" s="78" customFormat="1" ht="15.75" x14ac:dyDescent="0.25">
      <c r="A24" s="75" t="s">
        <v>52</v>
      </c>
      <c r="B24" s="67"/>
      <c r="C24" s="67" t="s">
        <v>245</v>
      </c>
      <c r="D24" s="67" t="s">
        <v>2</v>
      </c>
      <c r="E24" s="69" t="s">
        <v>243</v>
      </c>
      <c r="F24" s="67" t="s">
        <v>244</v>
      </c>
      <c r="G24" s="62" t="s">
        <v>289</v>
      </c>
      <c r="H24" s="67">
        <v>3</v>
      </c>
      <c r="I24" s="68">
        <v>0.28999999999999998</v>
      </c>
      <c r="J24" s="83">
        <f t="shared" si="2"/>
        <v>0.86999999999999988</v>
      </c>
      <c r="K24" s="65" t="s">
        <v>206</v>
      </c>
    </row>
    <row r="25" spans="1:11" ht="15.75" x14ac:dyDescent="0.25">
      <c r="A25" s="55" t="s">
        <v>202</v>
      </c>
      <c r="B25" s="84"/>
      <c r="C25" s="84" t="s">
        <v>298</v>
      </c>
      <c r="D25" s="84" t="s">
        <v>299</v>
      </c>
      <c r="E25" s="24">
        <v>14004198</v>
      </c>
      <c r="F25" s="84"/>
      <c r="G25" s="57" t="s">
        <v>289</v>
      </c>
      <c r="H25" s="84">
        <v>1</v>
      </c>
      <c r="I25" s="85">
        <v>3.44</v>
      </c>
      <c r="J25" s="85">
        <f t="shared" si="0"/>
        <v>3.44</v>
      </c>
      <c r="K25" s="60" t="s">
        <v>206</v>
      </c>
    </row>
    <row r="26" spans="1:11" ht="15.75" x14ac:dyDescent="0.25">
      <c r="A26" s="61" t="s">
        <v>232</v>
      </c>
      <c r="B26" s="67"/>
      <c r="C26" s="67" t="s">
        <v>233</v>
      </c>
      <c r="D26" s="67" t="s">
        <v>2</v>
      </c>
      <c r="E26" s="69" t="s">
        <v>234</v>
      </c>
      <c r="F26" s="67" t="s">
        <v>235</v>
      </c>
      <c r="G26" s="62" t="s">
        <v>289</v>
      </c>
      <c r="H26" s="67">
        <v>2</v>
      </c>
      <c r="I26" s="68">
        <v>1.1599999999999999</v>
      </c>
      <c r="J26" s="83">
        <f>H26*I26</f>
        <v>2.3199999999999998</v>
      </c>
      <c r="K26" s="65" t="s">
        <v>206</v>
      </c>
    </row>
    <row r="27" spans="1:11" ht="15.75" x14ac:dyDescent="0.25">
      <c r="A27" s="55" t="s">
        <v>214</v>
      </c>
      <c r="B27" s="84"/>
      <c r="C27" s="84"/>
      <c r="D27" s="84"/>
      <c r="E27" s="86" t="s">
        <v>215</v>
      </c>
      <c r="F27" s="84"/>
      <c r="G27" s="57" t="s">
        <v>289</v>
      </c>
      <c r="H27" s="84">
        <v>1</v>
      </c>
      <c r="I27" s="85">
        <v>1</v>
      </c>
      <c r="J27" s="87">
        <f>H27*I27</f>
        <v>1</v>
      </c>
      <c r="K27" s="60" t="s">
        <v>206</v>
      </c>
    </row>
    <row r="28" spans="1:11" x14ac:dyDescent="0.25">
      <c r="I28" t="s">
        <v>204</v>
      </c>
      <c r="J28" s="47">
        <f>SUM(J2:J27)</f>
        <v>31.82</v>
      </c>
    </row>
  </sheetData>
  <hyperlinks>
    <hyperlink ref="E11" r:id="rId1"/>
    <hyperlink ref="E12" r:id="rId2"/>
    <hyperlink ref="E27" r:id="rId3" display="http://www.4uconnector.com/online/SearchPro.asp?FormName=ProSearch&amp;FormAction=search&amp;s_GroupNo=&amp;s_keyword=00834"/>
    <hyperlink ref="E2" r:id="rId4"/>
    <hyperlink ref="E6" r:id="rId5"/>
    <hyperlink ref="E3" r:id="rId6"/>
    <hyperlink ref="E4" r:id="rId7"/>
    <hyperlink ref="E5" r:id="rId8"/>
    <hyperlink ref="E26" r:id="rId9"/>
    <hyperlink ref="E15" r:id="rId10"/>
    <hyperlink ref="E13" r:id="rId11"/>
    <hyperlink ref="E24" r:id="rId12"/>
    <hyperlink ref="E20" r:id="rId13"/>
    <hyperlink ref="E21" r:id="rId14"/>
    <hyperlink ref="E19" r:id="rId15"/>
    <hyperlink ref="E22" r:id="rId16" display="1465"/>
    <hyperlink ref="E8" r:id="rId17"/>
    <hyperlink ref="E7" r:id="rId18"/>
    <hyperlink ref="E16" r:id="rId19"/>
    <hyperlink ref="E17" r:id="rId20"/>
    <hyperlink ref="E18" r:id="rId21"/>
    <hyperlink ref="E23" r:id="rId22"/>
    <hyperlink ref="E10" r:id="rId23"/>
    <hyperlink ref="E9" r:id="rId24"/>
    <hyperlink ref="E14" r:id="rId25"/>
    <hyperlink ref="E25" r:id="rId26" display="https://www.amazon.com/12pcs-Aluminum-Heat-TO220-L298N/dp/B008XCNB2Q"/>
  </hyperlinks>
  <pageMargins left="0.7" right="0.7" top="0.75" bottom="0.75" header="0.3" footer="0.3"/>
  <pageSetup orientation="portrait" horizontalDpi="4294967293" r:id="rId27"/>
  <tableParts count="1">
    <tablePart r:id="rId2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BOM</vt:lpstr>
      <vt:lpstr>BOM (FINAL)</vt:lpstr>
      <vt:lpstr>Sheet1</vt:lpstr>
      <vt:lpstr>Sheet2</vt:lpstr>
      <vt:lpstr>Power 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Gwendolyn</dc:creator>
  <cp:lastModifiedBy>Dave Austin</cp:lastModifiedBy>
  <cp:lastPrinted>2016-05-04T02:34:50Z</cp:lastPrinted>
  <dcterms:created xsi:type="dcterms:W3CDTF">2014-10-15T15:49:22Z</dcterms:created>
  <dcterms:modified xsi:type="dcterms:W3CDTF">2016-11-22T00:43:35Z</dcterms:modified>
</cp:coreProperties>
</file>