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F79AADBE-0B36-4E34-BE26-F7BFCC71C2CD}" xr6:coauthVersionLast="47" xr6:coauthVersionMax="47" xr10:uidLastSave="{00000000-0000-0000-0000-000000000000}"/>
  <bookViews>
    <workbookView xWindow="-28920" yWindow="-120" windowWidth="29040" windowHeight="15720" activeTab="3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Tourney Stats" sheetId="19" r:id="rId5"/>
    <sheet name="OB Season 2" sheetId="13" state="hidden" r:id="rId6"/>
    <sheet name="OB History S2" sheetId="15" state="hidden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S3'!$A$1:$AS$41</definedName>
    <definedName name="_xlnm._FilterDatabase" localSheetId="8" hidden="1">'BA v2'!$A$1:$AT$66</definedName>
    <definedName name="_xlnm._FilterDatabase" localSheetId="1" hidden="1">'OB History'!$A$1:$AD$2077</definedName>
    <definedName name="_xlnm._FilterDatabase" localSheetId="6" hidden="1">'OB History S2'!$A$1:$AD$554</definedName>
    <definedName name="_xlnm._FilterDatabase" localSheetId="3" hidden="1">'OB History S3'!$A$1:$AD$769</definedName>
    <definedName name="_xlnm._FilterDatabase" localSheetId="5" hidden="1">'OB Season 2'!$A$1:$AI$55</definedName>
    <definedName name="_xlnm._FilterDatabase" localSheetId="2" hidden="1">'OB Season 3'!$A$1:$AI$63</definedName>
    <definedName name="_xlnm._FilterDatabase" localSheetId="0" hidden="1">'Old Bow v2'!$A$1:$AJ$70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4" hidden="1">'Tourney Stats'!$A$1:$AE$49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198" i="10" l="1"/>
  <c r="AB2198" i="10"/>
  <c r="AC2198" i="10"/>
  <c r="AD2198" i="10"/>
  <c r="AA2199" i="10"/>
  <c r="AB2199" i="10"/>
  <c r="AC2199" i="10"/>
  <c r="AD2199" i="10"/>
  <c r="AA2200" i="10"/>
  <c r="AB2200" i="10"/>
  <c r="AC2200" i="10"/>
  <c r="AD2200" i="10"/>
  <c r="AA2201" i="10"/>
  <c r="AB2201" i="10"/>
  <c r="AC2201" i="10"/>
  <c r="AD2201" i="10"/>
  <c r="AA2202" i="10"/>
  <c r="AB2202" i="10"/>
  <c r="AC2202" i="10"/>
  <c r="AD2202" i="10"/>
  <c r="AA2203" i="10"/>
  <c r="AB2203" i="10"/>
  <c r="AC2203" i="10"/>
  <c r="AD2203" i="10"/>
  <c r="AA2204" i="10"/>
  <c r="AB2204" i="10"/>
  <c r="AC2204" i="10"/>
  <c r="AD2204" i="10"/>
  <c r="AA2205" i="10"/>
  <c r="AB2205" i="10"/>
  <c r="AC2205" i="10"/>
  <c r="AD2205" i="10"/>
  <c r="AA2206" i="10"/>
  <c r="AB2206" i="10"/>
  <c r="AC2206" i="10"/>
  <c r="AD2206" i="10"/>
  <c r="AA2207" i="10"/>
  <c r="AB2207" i="10"/>
  <c r="AC2207" i="10"/>
  <c r="AD2207" i="10"/>
  <c r="AA2208" i="10"/>
  <c r="AB2208" i="10"/>
  <c r="AC2208" i="10"/>
  <c r="AD2208" i="10"/>
  <c r="AA2209" i="10"/>
  <c r="AB2209" i="10"/>
  <c r="AC2209" i="10"/>
  <c r="AD2209" i="10"/>
  <c r="AA2210" i="10"/>
  <c r="AB2210" i="10"/>
  <c r="AC2210" i="10"/>
  <c r="AD2210" i="10"/>
  <c r="AA2211" i="10"/>
  <c r="AB2211" i="10"/>
  <c r="AC2211" i="10"/>
  <c r="AD2211" i="10"/>
  <c r="AA2212" i="10"/>
  <c r="AB2212" i="10"/>
  <c r="AC2212" i="10"/>
  <c r="AD2212" i="10"/>
  <c r="AA2213" i="10"/>
  <c r="AB2213" i="10"/>
  <c r="AC2213" i="10"/>
  <c r="AD2213" i="10"/>
  <c r="AA754" i="27"/>
  <c r="AB754" i="27"/>
  <c r="AC754" i="27"/>
  <c r="AD754" i="27"/>
  <c r="AA755" i="27"/>
  <c r="AB755" i="27"/>
  <c r="AC755" i="27"/>
  <c r="AD755" i="27"/>
  <c r="AA756" i="27"/>
  <c r="AB756" i="27"/>
  <c r="AC756" i="27"/>
  <c r="AD756" i="27"/>
  <c r="AA757" i="27"/>
  <c r="AB757" i="27"/>
  <c r="AC757" i="27"/>
  <c r="AD757" i="27"/>
  <c r="AA758" i="27"/>
  <c r="AB758" i="27"/>
  <c r="AC758" i="27"/>
  <c r="AD758" i="27"/>
  <c r="AA759" i="27"/>
  <c r="AB759" i="27"/>
  <c r="AC759" i="27"/>
  <c r="AD759" i="27"/>
  <c r="AA760" i="27"/>
  <c r="AB760" i="27"/>
  <c r="AC760" i="27"/>
  <c r="AD760" i="27"/>
  <c r="AA761" i="27"/>
  <c r="AB761" i="27"/>
  <c r="AC761" i="27"/>
  <c r="AD761" i="27"/>
  <c r="AA762" i="27"/>
  <c r="AB762" i="27"/>
  <c r="AC762" i="27"/>
  <c r="AD762" i="27"/>
  <c r="AA763" i="27"/>
  <c r="AB763" i="27"/>
  <c r="AC763" i="27"/>
  <c r="AD763" i="27"/>
  <c r="AA764" i="27"/>
  <c r="AB764" i="27"/>
  <c r="AC764" i="27"/>
  <c r="AD764" i="27"/>
  <c r="AA765" i="27"/>
  <c r="AB765" i="27"/>
  <c r="AC765" i="27"/>
  <c r="AD765" i="27"/>
  <c r="AA766" i="27"/>
  <c r="AB766" i="27"/>
  <c r="AC766" i="27"/>
  <c r="AD766" i="27"/>
  <c r="AA767" i="27"/>
  <c r="AB767" i="27"/>
  <c r="AC767" i="27"/>
  <c r="AD767" i="27"/>
  <c r="AA768" i="27"/>
  <c r="AB768" i="27"/>
  <c r="AC768" i="27"/>
  <c r="AD768" i="27"/>
  <c r="AA769" i="27"/>
  <c r="AB769" i="27"/>
  <c r="AC769" i="27"/>
  <c r="AD769" i="27"/>
  <c r="AA738" i="27"/>
  <c r="AB738" i="27"/>
  <c r="AC738" i="27"/>
  <c r="AD738" i="27"/>
  <c r="AA739" i="27"/>
  <c r="AB739" i="27"/>
  <c r="AC739" i="27"/>
  <c r="AD739" i="27"/>
  <c r="AA740" i="27"/>
  <c r="AB740" i="27"/>
  <c r="AC740" i="27"/>
  <c r="AD740" i="27"/>
  <c r="AA741" i="27"/>
  <c r="AB741" i="27"/>
  <c r="AC741" i="27"/>
  <c r="AD741" i="27"/>
  <c r="AA742" i="27"/>
  <c r="AB742" i="27"/>
  <c r="AC742" i="27"/>
  <c r="AD742" i="27"/>
  <c r="AA743" i="27"/>
  <c r="AB743" i="27"/>
  <c r="AC743" i="27"/>
  <c r="AD743" i="27"/>
  <c r="AA744" i="27"/>
  <c r="AB744" i="27"/>
  <c r="AC744" i="27"/>
  <c r="AD744" i="27"/>
  <c r="AA745" i="27"/>
  <c r="AB745" i="27"/>
  <c r="AC745" i="27"/>
  <c r="AD745" i="27"/>
  <c r="AA746" i="27"/>
  <c r="AB746" i="27"/>
  <c r="AC746" i="27"/>
  <c r="AD746" i="27"/>
  <c r="AA747" i="27"/>
  <c r="AB747" i="27"/>
  <c r="AC747" i="27"/>
  <c r="AD747" i="27"/>
  <c r="AA748" i="27"/>
  <c r="AB748" i="27"/>
  <c r="AC748" i="27"/>
  <c r="AD748" i="27"/>
  <c r="AA749" i="27"/>
  <c r="AB749" i="27"/>
  <c r="AC749" i="27"/>
  <c r="AD749" i="27"/>
  <c r="AA750" i="27"/>
  <c r="AB750" i="27"/>
  <c r="AC750" i="27"/>
  <c r="AD750" i="27"/>
  <c r="AA751" i="27"/>
  <c r="AB751" i="27"/>
  <c r="AC751" i="27"/>
  <c r="AD751" i="27"/>
  <c r="AA752" i="27"/>
  <c r="AB752" i="27"/>
  <c r="AC752" i="27"/>
  <c r="AD752" i="27"/>
  <c r="AA753" i="27"/>
  <c r="AB753" i="27"/>
  <c r="AC753" i="27"/>
  <c r="AD753" i="27"/>
  <c r="AA2182" i="10"/>
  <c r="AB2182" i="10"/>
  <c r="AC2182" i="10"/>
  <c r="AD2182" i="10"/>
  <c r="AA2183" i="10"/>
  <c r="AB2183" i="10"/>
  <c r="AC2183" i="10"/>
  <c r="AD2183" i="10"/>
  <c r="AA2184" i="10"/>
  <c r="AB2184" i="10"/>
  <c r="AC2184" i="10"/>
  <c r="AD2184" i="10"/>
  <c r="AA2185" i="10"/>
  <c r="AB2185" i="10"/>
  <c r="AC2185" i="10"/>
  <c r="AD2185" i="10"/>
  <c r="AA2186" i="10"/>
  <c r="AB2186" i="10"/>
  <c r="AC2186" i="10"/>
  <c r="AD2186" i="10"/>
  <c r="AA2187" i="10"/>
  <c r="AB2187" i="10"/>
  <c r="AC2187" i="10"/>
  <c r="AD2187" i="10"/>
  <c r="AA2188" i="10"/>
  <c r="AB2188" i="10"/>
  <c r="AC2188" i="10"/>
  <c r="AD2188" i="10"/>
  <c r="AA2189" i="10"/>
  <c r="AB2189" i="10"/>
  <c r="AC2189" i="10"/>
  <c r="AD2189" i="10"/>
  <c r="AA2190" i="10"/>
  <c r="AB2190" i="10"/>
  <c r="AC2190" i="10"/>
  <c r="AD2190" i="10"/>
  <c r="AA2191" i="10"/>
  <c r="AB2191" i="10"/>
  <c r="AC2191" i="10"/>
  <c r="AD2191" i="10"/>
  <c r="AA2192" i="10"/>
  <c r="AB2192" i="10"/>
  <c r="AC2192" i="10"/>
  <c r="AD2192" i="10"/>
  <c r="AA2193" i="10"/>
  <c r="AB2193" i="10"/>
  <c r="AC2193" i="10"/>
  <c r="AD2193" i="10"/>
  <c r="AA2194" i="10"/>
  <c r="AB2194" i="10"/>
  <c r="AC2194" i="10"/>
  <c r="AD2194" i="10"/>
  <c r="AA2195" i="10"/>
  <c r="AB2195" i="10"/>
  <c r="AC2195" i="10"/>
  <c r="AD2195" i="10"/>
  <c r="AA2196" i="10"/>
  <c r="AB2196" i="10"/>
  <c r="AC2196" i="10"/>
  <c r="AD2196" i="10"/>
  <c r="AA2197" i="10"/>
  <c r="AB2197" i="10"/>
  <c r="AC2197" i="10"/>
  <c r="AD2197" i="10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U16" i="11"/>
  <c r="H16" i="11"/>
  <c r="I16" i="11"/>
  <c r="J16" i="11" a="1"/>
  <c r="J16" i="11" s="1"/>
  <c r="K16" i="11" a="1"/>
  <c r="K16" i="11" s="1"/>
  <c r="L16" i="11"/>
  <c r="M16" i="11"/>
  <c r="N16" i="11"/>
  <c r="O16" i="11"/>
  <c r="P16" i="11" s="1"/>
  <c r="Q16" i="11"/>
  <c r="R16" i="11"/>
  <c r="S16" i="11" s="1"/>
  <c r="T16" i="11"/>
  <c r="AA2170" i="10"/>
  <c r="AB2170" i="10"/>
  <c r="AC2170" i="10"/>
  <c r="AD2170" i="10"/>
  <c r="AA2171" i="10"/>
  <c r="AB2171" i="10"/>
  <c r="AC2171" i="10"/>
  <c r="AD2171" i="10"/>
  <c r="AA2172" i="10"/>
  <c r="AB2172" i="10"/>
  <c r="AC2172" i="10"/>
  <c r="AD2172" i="10"/>
  <c r="AA2173" i="10"/>
  <c r="AB2173" i="10"/>
  <c r="AC2173" i="10"/>
  <c r="AD2173" i="10"/>
  <c r="AA2174" i="10"/>
  <c r="AB2174" i="10"/>
  <c r="AC2174" i="10"/>
  <c r="AD2174" i="10"/>
  <c r="AA2175" i="10"/>
  <c r="AB2175" i="10"/>
  <c r="AC2175" i="10"/>
  <c r="AD2175" i="10"/>
  <c r="AA2176" i="10"/>
  <c r="AB2176" i="10"/>
  <c r="AC2176" i="10"/>
  <c r="AD2176" i="10"/>
  <c r="AA2177" i="10"/>
  <c r="AB2177" i="10"/>
  <c r="AC2177" i="10"/>
  <c r="AD2177" i="10"/>
  <c r="AA2178" i="10"/>
  <c r="AB2178" i="10"/>
  <c r="AC2178" i="10"/>
  <c r="AD2178" i="10"/>
  <c r="AA2179" i="10"/>
  <c r="AB2179" i="10"/>
  <c r="AC2179" i="10"/>
  <c r="AD2179" i="10"/>
  <c r="AA2180" i="10"/>
  <c r="AB2180" i="10"/>
  <c r="AC2180" i="10"/>
  <c r="AD2180" i="10"/>
  <c r="AA2181" i="10"/>
  <c r="AB2181" i="10"/>
  <c r="AC2181" i="10"/>
  <c r="AD2181" i="10"/>
  <c r="AA737" i="27"/>
  <c r="AB737" i="27"/>
  <c r="AC737" i="27"/>
  <c r="AD737" i="27"/>
  <c r="AA726" i="27"/>
  <c r="AB726" i="27"/>
  <c r="AC726" i="27"/>
  <c r="AD726" i="27"/>
  <c r="AA727" i="27"/>
  <c r="AB727" i="27"/>
  <c r="AC727" i="27"/>
  <c r="AD727" i="27"/>
  <c r="AA728" i="27"/>
  <c r="AB728" i="27"/>
  <c r="AC728" i="27"/>
  <c r="AD728" i="27"/>
  <c r="AA729" i="27"/>
  <c r="AB729" i="27"/>
  <c r="AC729" i="27"/>
  <c r="AD729" i="27"/>
  <c r="AA730" i="27"/>
  <c r="AB730" i="27"/>
  <c r="AC730" i="27"/>
  <c r="AD730" i="27"/>
  <c r="AA731" i="27"/>
  <c r="AB731" i="27"/>
  <c r="AC731" i="27"/>
  <c r="AD731" i="27"/>
  <c r="AA732" i="27"/>
  <c r="AB732" i="27"/>
  <c r="AC732" i="27"/>
  <c r="AD732" i="27"/>
  <c r="AA733" i="27"/>
  <c r="AB733" i="27"/>
  <c r="AC733" i="27"/>
  <c r="AD733" i="27"/>
  <c r="AA734" i="27"/>
  <c r="AB734" i="27"/>
  <c r="AC734" i="27"/>
  <c r="AD734" i="27"/>
  <c r="AA735" i="27"/>
  <c r="AB735" i="27"/>
  <c r="AC735" i="27"/>
  <c r="AD735" i="27"/>
  <c r="AA736" i="27"/>
  <c r="AB736" i="27"/>
  <c r="AC736" i="27"/>
  <c r="AD736" i="27"/>
  <c r="AA2158" i="10"/>
  <c r="AB2158" i="10"/>
  <c r="AC2158" i="10"/>
  <c r="AD2158" i="10"/>
  <c r="AA2159" i="10"/>
  <c r="AB2159" i="10"/>
  <c r="AC2159" i="10"/>
  <c r="AD2159" i="10"/>
  <c r="AA2160" i="10"/>
  <c r="AB2160" i="10"/>
  <c r="AC2160" i="10"/>
  <c r="AD2160" i="10"/>
  <c r="AA2161" i="10"/>
  <c r="AB2161" i="10"/>
  <c r="AC2161" i="10"/>
  <c r="AD2161" i="10"/>
  <c r="AA2162" i="10"/>
  <c r="AB2162" i="10"/>
  <c r="AC2162" i="10"/>
  <c r="AD2162" i="10"/>
  <c r="AA2163" i="10"/>
  <c r="AB2163" i="10"/>
  <c r="AC2163" i="10"/>
  <c r="AD2163" i="10"/>
  <c r="AA2164" i="10"/>
  <c r="AB2164" i="10"/>
  <c r="AC2164" i="10"/>
  <c r="AD2164" i="10"/>
  <c r="AA2165" i="10"/>
  <c r="AB2165" i="10"/>
  <c r="AC2165" i="10"/>
  <c r="AD2165" i="10"/>
  <c r="AA2166" i="10"/>
  <c r="AB2166" i="10"/>
  <c r="AC2166" i="10"/>
  <c r="AD2166" i="10"/>
  <c r="AA2167" i="10"/>
  <c r="AB2167" i="10"/>
  <c r="AC2167" i="10"/>
  <c r="AD2167" i="10"/>
  <c r="AA2168" i="10"/>
  <c r="AB2168" i="10"/>
  <c r="AC2168" i="10"/>
  <c r="AD2168" i="10"/>
  <c r="AA2169" i="10"/>
  <c r="AB2169" i="10"/>
  <c r="AC2169" i="10"/>
  <c r="AD2169" i="10"/>
  <c r="AA714" i="27"/>
  <c r="AB714" i="27"/>
  <c r="AC714" i="27"/>
  <c r="AD714" i="27"/>
  <c r="AA715" i="27"/>
  <c r="AB715" i="27"/>
  <c r="AC715" i="27"/>
  <c r="AD715" i="27"/>
  <c r="AA716" i="27"/>
  <c r="AB716" i="27"/>
  <c r="AC716" i="27"/>
  <c r="AD716" i="27"/>
  <c r="AA717" i="27"/>
  <c r="AB717" i="27"/>
  <c r="AC717" i="27"/>
  <c r="AD717" i="27"/>
  <c r="AA718" i="27"/>
  <c r="AB718" i="27"/>
  <c r="AC718" i="27"/>
  <c r="AD718" i="27"/>
  <c r="AA719" i="27"/>
  <c r="AB719" i="27"/>
  <c r="AC719" i="27"/>
  <c r="AD719" i="27"/>
  <c r="AA720" i="27"/>
  <c r="AB720" i="27"/>
  <c r="AC720" i="27"/>
  <c r="AD720" i="27"/>
  <c r="AA721" i="27"/>
  <c r="AB721" i="27"/>
  <c r="AC721" i="27"/>
  <c r="AD721" i="27"/>
  <c r="AA722" i="27"/>
  <c r="AB722" i="27"/>
  <c r="AC722" i="27"/>
  <c r="AD722" i="27"/>
  <c r="AA723" i="27"/>
  <c r="AB723" i="27"/>
  <c r="AC723" i="27"/>
  <c r="AD723" i="27"/>
  <c r="AA724" i="27"/>
  <c r="AB724" i="27"/>
  <c r="AC724" i="27"/>
  <c r="AD724" i="27"/>
  <c r="AA725" i="27"/>
  <c r="AB725" i="27"/>
  <c r="AC725" i="27"/>
  <c r="AD725" i="27"/>
  <c r="J56" i="11" a="1"/>
  <c r="J56" i="11" s="1"/>
  <c r="K56" i="11" a="1"/>
  <c r="K56" i="11" s="1"/>
  <c r="J49" i="26" a="1"/>
  <c r="J49" i="26" s="1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T52" i="26"/>
  <c r="H52" i="26"/>
  <c r="I52" i="26"/>
  <c r="J52" i="26" a="1"/>
  <c r="J52" i="26" s="1"/>
  <c r="K52" i="26"/>
  <c r="L52" i="26"/>
  <c r="M52" i="26"/>
  <c r="N52" i="26"/>
  <c r="O52" i="26" s="1"/>
  <c r="P52" i="26"/>
  <c r="Q52" i="26"/>
  <c r="R52" i="26" s="1"/>
  <c r="S52" i="26"/>
  <c r="AI50" i="11"/>
  <c r="AJ50" i="11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2146" i="10"/>
  <c r="AB2146" i="10"/>
  <c r="AC2146" i="10"/>
  <c r="AD2146" i="10"/>
  <c r="AA2147" i="10"/>
  <c r="AB2147" i="10"/>
  <c r="AC2147" i="10"/>
  <c r="AD2147" i="10"/>
  <c r="AA2148" i="10"/>
  <c r="AB2148" i="10"/>
  <c r="AC2148" i="10"/>
  <c r="AD2148" i="10"/>
  <c r="AA2149" i="10"/>
  <c r="AB2149" i="10"/>
  <c r="AC2149" i="10"/>
  <c r="AD2149" i="10"/>
  <c r="AA2150" i="10"/>
  <c r="AB2150" i="10"/>
  <c r="AC2150" i="10"/>
  <c r="AD2150" i="10"/>
  <c r="AA2151" i="10"/>
  <c r="AB2151" i="10"/>
  <c r="AC2151" i="10"/>
  <c r="AD2151" i="10"/>
  <c r="AA2152" i="10"/>
  <c r="AB2152" i="10"/>
  <c r="AC2152" i="10"/>
  <c r="AD2152" i="10"/>
  <c r="AA2153" i="10"/>
  <c r="AB2153" i="10"/>
  <c r="AC2153" i="10"/>
  <c r="AD2153" i="10"/>
  <c r="AA2154" i="10"/>
  <c r="AB2154" i="10"/>
  <c r="AC2154" i="10"/>
  <c r="AD2154" i="10"/>
  <c r="AA2155" i="10"/>
  <c r="AB2155" i="10"/>
  <c r="AC2155" i="10"/>
  <c r="AD2155" i="10"/>
  <c r="AA2156" i="10"/>
  <c r="AB2156" i="10"/>
  <c r="AC2156" i="10"/>
  <c r="AD2156" i="10"/>
  <c r="AA2157" i="10"/>
  <c r="AB2157" i="10"/>
  <c r="AC2157" i="10"/>
  <c r="AD2157" i="10"/>
  <c r="AA702" i="27"/>
  <c r="AB702" i="27"/>
  <c r="AC702" i="27"/>
  <c r="AD702" i="27"/>
  <c r="AA703" i="27"/>
  <c r="AB703" i="27"/>
  <c r="AC703" i="27"/>
  <c r="AD703" i="27"/>
  <c r="AA704" i="27"/>
  <c r="AB704" i="27"/>
  <c r="AC704" i="27"/>
  <c r="AD704" i="27"/>
  <c r="AA705" i="27"/>
  <c r="AB705" i="27"/>
  <c r="AC705" i="27"/>
  <c r="AD705" i="27"/>
  <c r="AA706" i="27"/>
  <c r="AB706" i="27"/>
  <c r="AC706" i="27"/>
  <c r="AD706" i="27"/>
  <c r="AA707" i="27"/>
  <c r="AB707" i="27"/>
  <c r="AC707" i="27"/>
  <c r="AD707" i="27"/>
  <c r="AA708" i="27"/>
  <c r="AB708" i="27"/>
  <c r="AC708" i="27"/>
  <c r="AD708" i="27"/>
  <c r="AA709" i="27"/>
  <c r="AB709" i="27"/>
  <c r="AC709" i="27"/>
  <c r="AD709" i="27"/>
  <c r="AA710" i="27"/>
  <c r="AB710" i="27"/>
  <c r="AC710" i="27"/>
  <c r="AD710" i="27"/>
  <c r="AA711" i="27"/>
  <c r="AB711" i="27"/>
  <c r="AC711" i="27"/>
  <c r="AD711" i="27"/>
  <c r="AA712" i="27"/>
  <c r="AB712" i="27"/>
  <c r="AC712" i="27"/>
  <c r="AD712" i="27"/>
  <c r="AA713" i="27"/>
  <c r="AB713" i="27"/>
  <c r="AC713" i="27"/>
  <c r="AD713" i="27"/>
  <c r="AA2132" i="10"/>
  <c r="AB2132" i="10"/>
  <c r="AC2132" i="10"/>
  <c r="AD2132" i="10"/>
  <c r="AA2133" i="10"/>
  <c r="AB2133" i="10"/>
  <c r="AC2133" i="10"/>
  <c r="AD2133" i="10"/>
  <c r="AA2134" i="10"/>
  <c r="AB2134" i="10"/>
  <c r="AC2134" i="10"/>
  <c r="AD2134" i="10"/>
  <c r="AA2135" i="10"/>
  <c r="AB2135" i="10"/>
  <c r="AC2135" i="10"/>
  <c r="AD2135" i="10"/>
  <c r="AA2136" i="10"/>
  <c r="AB2136" i="10"/>
  <c r="AC2136" i="10"/>
  <c r="AD2136" i="10"/>
  <c r="AA2137" i="10"/>
  <c r="AB2137" i="10"/>
  <c r="AC2137" i="10"/>
  <c r="AD2137" i="10"/>
  <c r="AA2138" i="10"/>
  <c r="AB2138" i="10"/>
  <c r="AC2138" i="10"/>
  <c r="AD2138" i="10"/>
  <c r="AA2139" i="10"/>
  <c r="AB2139" i="10"/>
  <c r="AC2139" i="10"/>
  <c r="AD2139" i="10"/>
  <c r="AA2140" i="10"/>
  <c r="AB2140" i="10"/>
  <c r="AC2140" i="10"/>
  <c r="AD2140" i="10"/>
  <c r="AA2141" i="10"/>
  <c r="AB2141" i="10"/>
  <c r="AC2141" i="10"/>
  <c r="AD2141" i="10"/>
  <c r="AA2142" i="10"/>
  <c r="AB2142" i="10"/>
  <c r="AC2142" i="10"/>
  <c r="AD2142" i="10"/>
  <c r="AA2143" i="10"/>
  <c r="AB2143" i="10"/>
  <c r="AC2143" i="10"/>
  <c r="AD2143" i="10"/>
  <c r="AA2144" i="10"/>
  <c r="AB2144" i="10"/>
  <c r="AC2144" i="10"/>
  <c r="AD2144" i="10"/>
  <c r="AA2145" i="10"/>
  <c r="AB2145" i="10"/>
  <c r="AC2145" i="10"/>
  <c r="AD2145" i="10"/>
  <c r="AA688" i="27"/>
  <c r="AB688" i="27"/>
  <c r="AC688" i="27"/>
  <c r="AD688" i="27"/>
  <c r="AA689" i="27"/>
  <c r="AB689" i="27"/>
  <c r="AC689" i="27"/>
  <c r="AD689" i="27"/>
  <c r="AA690" i="27"/>
  <c r="AB690" i="27"/>
  <c r="AC690" i="27"/>
  <c r="AD690" i="27"/>
  <c r="AA691" i="27"/>
  <c r="AB691" i="27"/>
  <c r="AC691" i="27"/>
  <c r="AD691" i="27"/>
  <c r="AA692" i="27"/>
  <c r="AB692" i="27"/>
  <c r="AC692" i="27"/>
  <c r="AD692" i="27"/>
  <c r="AA693" i="27"/>
  <c r="AB693" i="27"/>
  <c r="AC693" i="27"/>
  <c r="AD693" i="27"/>
  <c r="AA694" i="27"/>
  <c r="AB694" i="27"/>
  <c r="AC694" i="27"/>
  <c r="AD694" i="27"/>
  <c r="AA695" i="27"/>
  <c r="AB695" i="27"/>
  <c r="AC695" i="27"/>
  <c r="AD695" i="27"/>
  <c r="AA696" i="27"/>
  <c r="AB696" i="27"/>
  <c r="AC696" i="27"/>
  <c r="AD696" i="27"/>
  <c r="AA697" i="27"/>
  <c r="AB697" i="27"/>
  <c r="AC697" i="27"/>
  <c r="AD697" i="27"/>
  <c r="AA698" i="27"/>
  <c r="AB698" i="27"/>
  <c r="AC698" i="27"/>
  <c r="AD698" i="27"/>
  <c r="AA699" i="27"/>
  <c r="AB699" i="27"/>
  <c r="AC699" i="27"/>
  <c r="AD699" i="27"/>
  <c r="AA700" i="27"/>
  <c r="AB700" i="27"/>
  <c r="AC700" i="27"/>
  <c r="AD700" i="27"/>
  <c r="AA701" i="27"/>
  <c r="AB701" i="27"/>
  <c r="AC701" i="27"/>
  <c r="AD701" i="27"/>
  <c r="AA2116" i="10"/>
  <c r="AB2116" i="10"/>
  <c r="AC2116" i="10"/>
  <c r="AD2116" i="10"/>
  <c r="AA2117" i="10"/>
  <c r="AB2117" i="10"/>
  <c r="AC2117" i="10"/>
  <c r="AD2117" i="10"/>
  <c r="AA2118" i="10"/>
  <c r="AB2118" i="10"/>
  <c r="AC2118" i="10"/>
  <c r="AD2118" i="10"/>
  <c r="AA2119" i="10"/>
  <c r="AB2119" i="10"/>
  <c r="AC2119" i="10"/>
  <c r="AD2119" i="10"/>
  <c r="AA2120" i="10"/>
  <c r="AB2120" i="10"/>
  <c r="AC2120" i="10"/>
  <c r="AD2120" i="10"/>
  <c r="AA2121" i="10"/>
  <c r="AB2121" i="10"/>
  <c r="AC2121" i="10"/>
  <c r="AD2121" i="10"/>
  <c r="AA2122" i="10"/>
  <c r="AB2122" i="10"/>
  <c r="AC2122" i="10"/>
  <c r="AD2122" i="10"/>
  <c r="AA2123" i="10"/>
  <c r="AB2123" i="10"/>
  <c r="AC2123" i="10"/>
  <c r="AD2123" i="10"/>
  <c r="AA2124" i="10"/>
  <c r="AB2124" i="10"/>
  <c r="AC2124" i="10"/>
  <c r="AD2124" i="10"/>
  <c r="AA2125" i="10"/>
  <c r="AB2125" i="10"/>
  <c r="AC2125" i="10"/>
  <c r="AD2125" i="10"/>
  <c r="AA2126" i="10"/>
  <c r="AB2126" i="10"/>
  <c r="AC2126" i="10"/>
  <c r="AD2126" i="10"/>
  <c r="AA2127" i="10"/>
  <c r="AB2127" i="10"/>
  <c r="AC2127" i="10"/>
  <c r="AD2127" i="10"/>
  <c r="AA2128" i="10"/>
  <c r="AB2128" i="10"/>
  <c r="AC2128" i="10"/>
  <c r="AD2128" i="10"/>
  <c r="AA2129" i="10"/>
  <c r="AB2129" i="10"/>
  <c r="AC2129" i="10"/>
  <c r="AD2129" i="10"/>
  <c r="AA2130" i="10"/>
  <c r="AB2130" i="10"/>
  <c r="AC2130" i="10"/>
  <c r="AD2130" i="10"/>
  <c r="AA2131" i="10"/>
  <c r="AB2131" i="10"/>
  <c r="AC2131" i="10"/>
  <c r="AD2131" i="10"/>
  <c r="AA672" i="27"/>
  <c r="AB672" i="27"/>
  <c r="AC672" i="27"/>
  <c r="AD672" i="27"/>
  <c r="AA673" i="27"/>
  <c r="AB673" i="27"/>
  <c r="AC673" i="27"/>
  <c r="AD673" i="27"/>
  <c r="AA674" i="27"/>
  <c r="AB674" i="27"/>
  <c r="AC674" i="27"/>
  <c r="AD674" i="27"/>
  <c r="AA675" i="27"/>
  <c r="AB675" i="27"/>
  <c r="AC675" i="27"/>
  <c r="AD675" i="27"/>
  <c r="AA676" i="27"/>
  <c r="AB676" i="27"/>
  <c r="AC676" i="27"/>
  <c r="AD676" i="27"/>
  <c r="AA677" i="27"/>
  <c r="AB677" i="27"/>
  <c r="AC677" i="27"/>
  <c r="AD677" i="27"/>
  <c r="AA678" i="27"/>
  <c r="AB678" i="27"/>
  <c r="AC678" i="27"/>
  <c r="AD678" i="27"/>
  <c r="AA679" i="27"/>
  <c r="AB679" i="27"/>
  <c r="AC679" i="27"/>
  <c r="AD679" i="27"/>
  <c r="AA680" i="27"/>
  <c r="AB680" i="27"/>
  <c r="AC680" i="27"/>
  <c r="AD680" i="27"/>
  <c r="AA681" i="27"/>
  <c r="AB681" i="27"/>
  <c r="AC681" i="27"/>
  <c r="AD681" i="27"/>
  <c r="AA682" i="27"/>
  <c r="AB682" i="27"/>
  <c r="AC682" i="27"/>
  <c r="AD682" i="27"/>
  <c r="AA683" i="27"/>
  <c r="AB683" i="27"/>
  <c r="AC683" i="27"/>
  <c r="AD683" i="27"/>
  <c r="AA684" i="27"/>
  <c r="AB684" i="27"/>
  <c r="AC684" i="27"/>
  <c r="AD684" i="27"/>
  <c r="AA685" i="27"/>
  <c r="AB685" i="27"/>
  <c r="AC685" i="27"/>
  <c r="AD685" i="27"/>
  <c r="AA686" i="27"/>
  <c r="AB686" i="27"/>
  <c r="AC686" i="27"/>
  <c r="AD686" i="27"/>
  <c r="AA687" i="27"/>
  <c r="AB687" i="27"/>
  <c r="AC687" i="27"/>
  <c r="AD687" i="27"/>
  <c r="AA2102" i="10"/>
  <c r="AB2102" i="10"/>
  <c r="AC2102" i="10"/>
  <c r="AD2102" i="10"/>
  <c r="AA2103" i="10"/>
  <c r="AB2103" i="10"/>
  <c r="AC2103" i="10"/>
  <c r="AD2103" i="10"/>
  <c r="AA2104" i="10"/>
  <c r="AB2104" i="10"/>
  <c r="AC2104" i="10"/>
  <c r="AD2104" i="10"/>
  <c r="AA2105" i="10"/>
  <c r="AB2105" i="10"/>
  <c r="AC2105" i="10"/>
  <c r="AD2105" i="10"/>
  <c r="AA2106" i="10"/>
  <c r="AB2106" i="10"/>
  <c r="AC2106" i="10"/>
  <c r="AD2106" i="10"/>
  <c r="AA2107" i="10"/>
  <c r="AB2107" i="10"/>
  <c r="AC2107" i="10"/>
  <c r="AD2107" i="10"/>
  <c r="AA2108" i="10"/>
  <c r="AB2108" i="10"/>
  <c r="AC2108" i="10"/>
  <c r="AD2108" i="10"/>
  <c r="AA2109" i="10"/>
  <c r="AB2109" i="10"/>
  <c r="AC2109" i="10"/>
  <c r="AD2109" i="10"/>
  <c r="AA2110" i="10"/>
  <c r="AB2110" i="10"/>
  <c r="AC2110" i="10"/>
  <c r="AD2110" i="10"/>
  <c r="AA2111" i="10"/>
  <c r="AB2111" i="10"/>
  <c r="AC2111" i="10"/>
  <c r="AD2111" i="10"/>
  <c r="AA2112" i="10"/>
  <c r="AB2112" i="10"/>
  <c r="AC2112" i="10"/>
  <c r="AD2112" i="10"/>
  <c r="AA2113" i="10"/>
  <c r="AB2113" i="10"/>
  <c r="AC2113" i="10"/>
  <c r="AD2113" i="10"/>
  <c r="AA2114" i="10"/>
  <c r="AB2114" i="10"/>
  <c r="AC2114" i="10"/>
  <c r="AD2114" i="10"/>
  <c r="AA2115" i="10"/>
  <c r="AB2115" i="10"/>
  <c r="AC2115" i="10"/>
  <c r="AD2115" i="10"/>
  <c r="AA658" i="27"/>
  <c r="AB658" i="27"/>
  <c r="AC658" i="27"/>
  <c r="AD658" i="27"/>
  <c r="AA659" i="27"/>
  <c r="AB659" i="27"/>
  <c r="AC659" i="27"/>
  <c r="AD659" i="27"/>
  <c r="AA660" i="27"/>
  <c r="AB660" i="27"/>
  <c r="AC660" i="27"/>
  <c r="AD660" i="27"/>
  <c r="AA661" i="27"/>
  <c r="AB661" i="27"/>
  <c r="AC661" i="27"/>
  <c r="AD661" i="27"/>
  <c r="AA662" i="27"/>
  <c r="AB662" i="27"/>
  <c r="AC662" i="27"/>
  <c r="AD662" i="27"/>
  <c r="AA663" i="27"/>
  <c r="AB663" i="27"/>
  <c r="AC663" i="27"/>
  <c r="AD663" i="27"/>
  <c r="AA664" i="27"/>
  <c r="AB664" i="27"/>
  <c r="AC664" i="27"/>
  <c r="AD664" i="27"/>
  <c r="AA665" i="27"/>
  <c r="AB665" i="27"/>
  <c r="AC665" i="27"/>
  <c r="AD665" i="27"/>
  <c r="AA666" i="27"/>
  <c r="AB666" i="27"/>
  <c r="AC666" i="27"/>
  <c r="AD666" i="27"/>
  <c r="AA667" i="27"/>
  <c r="AB667" i="27"/>
  <c r="AC667" i="27"/>
  <c r="AD667" i="27"/>
  <c r="AA668" i="27"/>
  <c r="AB668" i="27"/>
  <c r="AC668" i="27"/>
  <c r="AD668" i="27"/>
  <c r="AA669" i="27"/>
  <c r="AB669" i="27"/>
  <c r="AC669" i="27"/>
  <c r="AD669" i="27"/>
  <c r="AA670" i="27"/>
  <c r="AB670" i="27"/>
  <c r="AC670" i="27"/>
  <c r="AD670" i="27"/>
  <c r="AA671" i="27"/>
  <c r="AB671" i="27"/>
  <c r="AC671" i="27"/>
  <c r="AD671" i="27"/>
  <c r="AA2088" i="10"/>
  <c r="AB2088" i="10"/>
  <c r="AC2088" i="10"/>
  <c r="AD2088" i="10"/>
  <c r="AA2089" i="10"/>
  <c r="AB2089" i="10"/>
  <c r="AC2089" i="10"/>
  <c r="AD2089" i="10"/>
  <c r="AA2090" i="10"/>
  <c r="AB2090" i="10"/>
  <c r="AC2090" i="10"/>
  <c r="AD2090" i="10"/>
  <c r="AA2091" i="10"/>
  <c r="AB2091" i="10"/>
  <c r="AC2091" i="10"/>
  <c r="AD2091" i="10"/>
  <c r="AA2092" i="10"/>
  <c r="AB2092" i="10"/>
  <c r="AC2092" i="10"/>
  <c r="AD2092" i="10"/>
  <c r="AA2093" i="10"/>
  <c r="AB2093" i="10"/>
  <c r="AC2093" i="10"/>
  <c r="AD2093" i="10"/>
  <c r="AA2094" i="10"/>
  <c r="AB2094" i="10"/>
  <c r="AC2094" i="10"/>
  <c r="AD2094" i="10"/>
  <c r="AA2095" i="10"/>
  <c r="AB2095" i="10"/>
  <c r="AC2095" i="10"/>
  <c r="AD2095" i="10"/>
  <c r="AA2096" i="10"/>
  <c r="AB2096" i="10"/>
  <c r="AC2096" i="10"/>
  <c r="AD2096" i="10"/>
  <c r="AA2097" i="10"/>
  <c r="AB2097" i="10"/>
  <c r="AC2097" i="10"/>
  <c r="AD2097" i="10"/>
  <c r="AA2098" i="10"/>
  <c r="AB2098" i="10"/>
  <c r="AC2098" i="10"/>
  <c r="AD2098" i="10"/>
  <c r="AA2099" i="10"/>
  <c r="AB2099" i="10"/>
  <c r="AC2099" i="10"/>
  <c r="AD2099" i="10"/>
  <c r="AA2100" i="10"/>
  <c r="AB2100" i="10"/>
  <c r="AC2100" i="10"/>
  <c r="AD2100" i="10"/>
  <c r="AA2101" i="10"/>
  <c r="AB2101" i="10"/>
  <c r="AC2101" i="10"/>
  <c r="AD2101" i="10"/>
  <c r="AA644" i="27"/>
  <c r="AB644" i="27"/>
  <c r="AC644" i="27"/>
  <c r="AD644" i="27"/>
  <c r="AA645" i="27"/>
  <c r="AB645" i="27"/>
  <c r="AC645" i="27"/>
  <c r="AD645" i="27"/>
  <c r="AA646" i="27"/>
  <c r="AB646" i="27"/>
  <c r="AC646" i="27"/>
  <c r="AD646" i="27"/>
  <c r="AA647" i="27"/>
  <c r="AB647" i="27"/>
  <c r="AC647" i="27"/>
  <c r="AD647" i="27"/>
  <c r="AA648" i="27"/>
  <c r="AB648" i="27"/>
  <c r="AC648" i="27"/>
  <c r="AD648" i="27"/>
  <c r="AA649" i="27"/>
  <c r="AB649" i="27"/>
  <c r="AC649" i="27"/>
  <c r="AD649" i="27"/>
  <c r="AA650" i="27"/>
  <c r="AB650" i="27"/>
  <c r="AC650" i="27"/>
  <c r="AD650" i="27"/>
  <c r="AA651" i="27"/>
  <c r="AB651" i="27"/>
  <c r="AC651" i="27"/>
  <c r="AD651" i="27"/>
  <c r="AA652" i="27"/>
  <c r="AB652" i="27"/>
  <c r="AC652" i="27"/>
  <c r="AD652" i="27"/>
  <c r="AA653" i="27"/>
  <c r="AB653" i="27"/>
  <c r="AC653" i="27"/>
  <c r="AD653" i="27"/>
  <c r="AA654" i="27"/>
  <c r="AB654" i="27"/>
  <c r="AC654" i="27"/>
  <c r="AD654" i="27"/>
  <c r="AA655" i="27"/>
  <c r="AB655" i="27"/>
  <c r="AC655" i="27"/>
  <c r="AD655" i="27"/>
  <c r="AA656" i="27"/>
  <c r="AB656" i="27"/>
  <c r="AC656" i="27"/>
  <c r="AD656" i="27"/>
  <c r="AA657" i="27"/>
  <c r="AB657" i="27"/>
  <c r="AC657" i="27"/>
  <c r="AD657" i="27"/>
  <c r="AA634" i="27"/>
  <c r="AB634" i="27"/>
  <c r="AC634" i="27"/>
  <c r="AD634" i="27"/>
  <c r="AA635" i="27"/>
  <c r="AB635" i="27"/>
  <c r="AC635" i="27"/>
  <c r="AD635" i="27"/>
  <c r="AA636" i="27"/>
  <c r="AB636" i="27"/>
  <c r="AC636" i="27"/>
  <c r="AD636" i="27"/>
  <c r="AA637" i="27"/>
  <c r="AB637" i="27"/>
  <c r="AC637" i="27"/>
  <c r="AD637" i="27"/>
  <c r="AA638" i="27"/>
  <c r="AB638" i="27"/>
  <c r="AC638" i="27"/>
  <c r="AD638" i="27"/>
  <c r="AA639" i="27"/>
  <c r="AB639" i="27"/>
  <c r="AC639" i="27"/>
  <c r="AD639" i="27"/>
  <c r="AA640" i="27"/>
  <c r="AB640" i="27"/>
  <c r="AC640" i="27"/>
  <c r="AD640" i="27"/>
  <c r="AA641" i="27"/>
  <c r="AB641" i="27"/>
  <c r="AC641" i="27"/>
  <c r="AD641" i="27"/>
  <c r="AA642" i="27"/>
  <c r="AB642" i="27"/>
  <c r="AC642" i="27"/>
  <c r="AD642" i="27"/>
  <c r="AA643" i="27"/>
  <c r="AB643" i="27"/>
  <c r="AC643" i="27"/>
  <c r="AD643" i="27"/>
  <c r="AA2078" i="10"/>
  <c r="AB2078" i="10"/>
  <c r="AC2078" i="10"/>
  <c r="AD2078" i="10"/>
  <c r="AA2079" i="10"/>
  <c r="AB2079" i="10"/>
  <c r="AC2079" i="10"/>
  <c r="AD2079" i="10"/>
  <c r="AA2080" i="10"/>
  <c r="AB2080" i="10"/>
  <c r="AC2080" i="10"/>
  <c r="AD2080" i="10"/>
  <c r="AA2081" i="10"/>
  <c r="AB2081" i="10"/>
  <c r="AC2081" i="10"/>
  <c r="AD2081" i="10"/>
  <c r="AA2082" i="10"/>
  <c r="AB2082" i="10"/>
  <c r="AC2082" i="10"/>
  <c r="AD2082" i="10"/>
  <c r="AA2083" i="10"/>
  <c r="AB2083" i="10"/>
  <c r="AC2083" i="10"/>
  <c r="AD2083" i="10"/>
  <c r="AA2084" i="10"/>
  <c r="AB2084" i="10"/>
  <c r="AC2084" i="10"/>
  <c r="AD2084" i="10"/>
  <c r="AA2085" i="10"/>
  <c r="AB2085" i="10"/>
  <c r="AC2085" i="10"/>
  <c r="AD2085" i="10"/>
  <c r="AA2086" i="10"/>
  <c r="AB2086" i="10"/>
  <c r="AC2086" i="10"/>
  <c r="AD2086" i="10"/>
  <c r="AA2087" i="10"/>
  <c r="AB2087" i="10"/>
  <c r="AC2087" i="10"/>
  <c r="AD2087" i="10"/>
  <c r="AA352" i="18"/>
  <c r="AB352" i="18"/>
  <c r="AC352" i="18"/>
  <c r="AD352" i="18"/>
  <c r="AA353" i="18"/>
  <c r="AB353" i="18"/>
  <c r="AC353" i="18"/>
  <c r="AD353" i="18"/>
  <c r="AA354" i="18"/>
  <c r="AB354" i="18"/>
  <c r="AC354" i="18"/>
  <c r="AD354" i="18"/>
  <c r="AA355" i="18"/>
  <c r="AB355" i="18"/>
  <c r="AC355" i="18"/>
  <c r="AD355" i="18"/>
  <c r="AA356" i="18"/>
  <c r="AB356" i="18"/>
  <c r="AC356" i="18"/>
  <c r="AD356" i="18"/>
  <c r="AA357" i="18"/>
  <c r="AB357" i="18"/>
  <c r="AC357" i="18"/>
  <c r="AD357" i="18"/>
  <c r="AA358" i="18"/>
  <c r="AB358" i="18"/>
  <c r="AC358" i="18"/>
  <c r="AD358" i="18"/>
  <c r="AA359" i="18"/>
  <c r="AB359" i="18"/>
  <c r="AC359" i="18"/>
  <c r="AD359" i="18"/>
  <c r="AA360" i="18"/>
  <c r="AB360" i="18"/>
  <c r="AC360" i="18"/>
  <c r="AD360" i="18"/>
  <c r="AA361" i="18"/>
  <c r="AB361" i="18"/>
  <c r="AC361" i="18"/>
  <c r="AD361" i="18"/>
  <c r="AA362" i="18"/>
  <c r="AB362" i="18"/>
  <c r="AC362" i="18"/>
  <c r="AD362" i="18"/>
  <c r="AA363" i="18"/>
  <c r="AB363" i="18"/>
  <c r="AC363" i="18"/>
  <c r="AD363" i="18"/>
  <c r="AA622" i="27"/>
  <c r="AB622" i="27"/>
  <c r="AC622" i="27"/>
  <c r="AD622" i="27"/>
  <c r="AA623" i="27"/>
  <c r="AB623" i="27"/>
  <c r="AC623" i="27"/>
  <c r="AD623" i="27"/>
  <c r="AA624" i="27"/>
  <c r="AB624" i="27"/>
  <c r="AC624" i="27"/>
  <c r="AD624" i="27"/>
  <c r="AA625" i="27"/>
  <c r="AB625" i="27"/>
  <c r="AC625" i="27"/>
  <c r="AD625" i="27"/>
  <c r="AA626" i="27"/>
  <c r="AB626" i="27"/>
  <c r="AC626" i="27"/>
  <c r="AD626" i="27"/>
  <c r="AA627" i="27"/>
  <c r="AB627" i="27"/>
  <c r="AC627" i="27"/>
  <c r="AD627" i="27"/>
  <c r="AA628" i="27"/>
  <c r="AB628" i="27"/>
  <c r="AC628" i="27"/>
  <c r="AD628" i="27"/>
  <c r="AA629" i="27"/>
  <c r="AB629" i="27"/>
  <c r="AC629" i="27"/>
  <c r="AD629" i="27"/>
  <c r="AA630" i="27"/>
  <c r="AB630" i="27"/>
  <c r="AC630" i="27"/>
  <c r="AD630" i="27"/>
  <c r="AA631" i="27"/>
  <c r="AB631" i="27"/>
  <c r="AC631" i="27"/>
  <c r="AD631" i="27"/>
  <c r="AA632" i="27"/>
  <c r="AB632" i="27"/>
  <c r="AC632" i="27"/>
  <c r="AD632" i="27"/>
  <c r="AA633" i="27"/>
  <c r="AB633" i="27"/>
  <c r="AC633" i="27"/>
  <c r="AD633" i="27"/>
  <c r="AA2066" i="10"/>
  <c r="AB2066" i="10"/>
  <c r="AC2066" i="10"/>
  <c r="AD2066" i="10"/>
  <c r="AA2067" i="10"/>
  <c r="AB2067" i="10"/>
  <c r="AC2067" i="10"/>
  <c r="AD2067" i="10"/>
  <c r="AA2068" i="10"/>
  <c r="AB2068" i="10"/>
  <c r="AC2068" i="10"/>
  <c r="AD2068" i="10"/>
  <c r="AA2069" i="10"/>
  <c r="AB2069" i="10"/>
  <c r="AC2069" i="10"/>
  <c r="AD2069" i="10"/>
  <c r="AA2070" i="10"/>
  <c r="AB2070" i="10"/>
  <c r="AC2070" i="10"/>
  <c r="AD2070" i="10"/>
  <c r="AA2071" i="10"/>
  <c r="AB2071" i="10"/>
  <c r="AC2071" i="10"/>
  <c r="AD2071" i="10"/>
  <c r="AA2072" i="10"/>
  <c r="AB2072" i="10"/>
  <c r="AC2072" i="10"/>
  <c r="AD2072" i="10"/>
  <c r="AA2073" i="10"/>
  <c r="AB2073" i="10"/>
  <c r="AC2073" i="10"/>
  <c r="AD2073" i="10"/>
  <c r="AA2074" i="10"/>
  <c r="AB2074" i="10"/>
  <c r="AC2074" i="10"/>
  <c r="AD2074" i="10"/>
  <c r="AA2075" i="10"/>
  <c r="AB2075" i="10"/>
  <c r="AC2075" i="10"/>
  <c r="AD2075" i="10"/>
  <c r="AA2076" i="10"/>
  <c r="AB2076" i="10"/>
  <c r="AC2076" i="10"/>
  <c r="AD2076" i="10"/>
  <c r="AA2077" i="10"/>
  <c r="AB2077" i="10"/>
  <c r="AC2077" i="10"/>
  <c r="AD2077" i="10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S39" i="28"/>
  <c r="G39" i="28"/>
  <c r="H39" i="28"/>
  <c r="I39" i="28" a="1"/>
  <c r="I39" i="28" s="1"/>
  <c r="J39" i="28"/>
  <c r="K39" i="28"/>
  <c r="L39" i="28"/>
  <c r="M39" i="28"/>
  <c r="N39" i="28" s="1"/>
  <c r="O39" i="28"/>
  <c r="P39" i="28"/>
  <c r="Q39" i="28" s="1"/>
  <c r="R3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S30" i="28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T33" i="26"/>
  <c r="H33" i="26"/>
  <c r="I33" i="26"/>
  <c r="J33" i="26" a="1"/>
  <c r="J33" i="26" s="1"/>
  <c r="K33" i="26"/>
  <c r="L33" i="26"/>
  <c r="M33" i="26"/>
  <c r="N33" i="26"/>
  <c r="O33" i="26" s="1"/>
  <c r="P33" i="26"/>
  <c r="Q33" i="26"/>
  <c r="R33" i="26" s="1"/>
  <c r="S33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N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39" i="26" l="1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T39" i="26"/>
  <c r="H39" i="26"/>
  <c r="I39" i="26"/>
  <c r="J39" i="26" a="1"/>
  <c r="J39" i="26" s="1"/>
  <c r="K39" i="26"/>
  <c r="L39" i="26"/>
  <c r="M39" i="26"/>
  <c r="N39" i="26"/>
  <c r="O39" i="26" s="1"/>
  <c r="P39" i="26"/>
  <c r="Q39" i="26"/>
  <c r="R39" i="26" s="1"/>
  <c r="S39" i="26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U42" i="11"/>
  <c r="H42" i="11"/>
  <c r="I42" i="11"/>
  <c r="J42" i="11" a="1"/>
  <c r="J42" i="11" s="1"/>
  <c r="K42" i="11" a="1"/>
  <c r="K42" i="11" s="1"/>
  <c r="L42" i="11"/>
  <c r="M42" i="11"/>
  <c r="N42" i="11"/>
  <c r="O42" i="11"/>
  <c r="P42" i="11" s="1"/>
  <c r="R42" i="11"/>
  <c r="S42" i="11" s="1"/>
  <c r="T42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2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T64" i="26"/>
  <c r="H64" i="26"/>
  <c r="I64" i="26"/>
  <c r="J64" i="26" a="1"/>
  <c r="J64" i="26" s="1"/>
  <c r="K64" i="26"/>
  <c r="L64" i="26"/>
  <c r="M64" i="26"/>
  <c r="N64" i="26"/>
  <c r="O64" i="26" s="1"/>
  <c r="P64" i="26"/>
  <c r="Q64" i="26"/>
  <c r="R64" i="26" s="1"/>
  <c r="S64" i="26"/>
  <c r="U54" i="26"/>
  <c r="V54" i="26"/>
  <c r="W54" i="26"/>
  <c r="X54" i="26"/>
  <c r="Y54" i="26"/>
  <c r="Z54" i="26"/>
  <c r="AA54" i="26"/>
  <c r="AB54" i="26"/>
  <c r="AC54" i="26"/>
  <c r="AD54" i="26"/>
  <c r="AE54" i="26"/>
  <c r="AF54" i="26"/>
  <c r="AG54" i="26"/>
  <c r="AH54" i="26"/>
  <c r="AI54" i="26"/>
  <c r="T54" i="26"/>
  <c r="H54" i="26"/>
  <c r="I54" i="26"/>
  <c r="J54" i="26" a="1"/>
  <c r="J54" i="26" s="1"/>
  <c r="K54" i="26"/>
  <c r="L54" i="26"/>
  <c r="M54" i="26"/>
  <c r="N54" i="26"/>
  <c r="O54" i="26" s="1"/>
  <c r="P54" i="26"/>
  <c r="Q54" i="26"/>
  <c r="R54" i="26" s="1"/>
  <c r="S54" i="26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AJ71" i="11"/>
  <c r="U71" i="11"/>
  <c r="H71" i="11"/>
  <c r="I71" i="11"/>
  <c r="J71" i="11" a="1"/>
  <c r="J71" i="11" s="1"/>
  <c r="K71" i="11" a="1"/>
  <c r="K71" i="11" s="1"/>
  <c r="L71" i="11"/>
  <c r="M71" i="11"/>
  <c r="N71" i="11"/>
  <c r="O71" i="11"/>
  <c r="P71" i="11" s="1"/>
  <c r="Q71" i="11"/>
  <c r="R71" i="11"/>
  <c r="S71" i="11" s="1"/>
  <c r="T71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AJ60" i="11"/>
  <c r="U60" i="11"/>
  <c r="H60" i="11"/>
  <c r="I60" i="11"/>
  <c r="J60" i="11" a="1"/>
  <c r="J60" i="11" s="1"/>
  <c r="K60" i="11" a="1"/>
  <c r="K60" i="11" s="1"/>
  <c r="L60" i="11"/>
  <c r="M60" i="11"/>
  <c r="O60" i="11"/>
  <c r="P60" i="11" s="1"/>
  <c r="Q60" i="11"/>
  <c r="R60" i="11"/>
  <c r="S60" i="11" s="1"/>
  <c r="T60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60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S35" i="28"/>
  <c r="S34" i="28"/>
  <c r="S33" i="28"/>
  <c r="S32" i="28"/>
  <c r="S31" i="28"/>
  <c r="S29" i="28"/>
  <c r="S28" i="28"/>
  <c r="S27" i="28"/>
  <c r="S26" i="28"/>
  <c r="S25" i="28"/>
  <c r="S24" i="28"/>
  <c r="S23" i="28"/>
  <c r="S22" i="28"/>
  <c r="S21" i="28"/>
  <c r="S20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29" i="28"/>
  <c r="H29" i="28"/>
  <c r="I29" i="28" a="1"/>
  <c r="I29" i="28" s="1"/>
  <c r="J29" i="28"/>
  <c r="K29" i="28"/>
  <c r="L29" i="28"/>
  <c r="M29" i="28"/>
  <c r="N29" i="28" s="1"/>
  <c r="O29" i="28"/>
  <c r="P29" i="28"/>
  <c r="Q29" i="28" s="1"/>
  <c r="R29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7" i="28"/>
  <c r="G17" i="28"/>
  <c r="H17" i="28"/>
  <c r="I17" i="28" a="1"/>
  <c r="I17" i="28" s="1"/>
  <c r="J17" i="28"/>
  <c r="K17" i="28"/>
  <c r="L17" i="28"/>
  <c r="M17" i="28"/>
  <c r="N17" i="28" s="1"/>
  <c r="O17" i="28"/>
  <c r="P17" i="28"/>
  <c r="Q17" i="28" s="1"/>
  <c r="R17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2" i="28"/>
  <c r="H32" i="28"/>
  <c r="I32" i="28" a="1"/>
  <c r="I32" i="28" s="1"/>
  <c r="J32" i="28"/>
  <c r="K32" i="28"/>
  <c r="L32" i="28"/>
  <c r="M32" i="28"/>
  <c r="N32" i="28" s="1"/>
  <c r="O32" i="28"/>
  <c r="P32" i="28"/>
  <c r="Q32" i="28" s="1"/>
  <c r="R32" i="28"/>
  <c r="G26" i="28"/>
  <c r="H26" i="28"/>
  <c r="I26" i="28" a="1"/>
  <c r="I26" i="28" s="1"/>
  <c r="J26" i="28"/>
  <c r="K26" i="28"/>
  <c r="L26" i="28"/>
  <c r="M26" i="28"/>
  <c r="N26" i="28" s="1"/>
  <c r="O26" i="28"/>
  <c r="P26" i="28"/>
  <c r="Q26" i="28" s="1"/>
  <c r="R26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S14" i="28"/>
  <c r="G14" i="28"/>
  <c r="H14" i="28"/>
  <c r="I14" i="28" a="1"/>
  <c r="I14" i="28" s="1"/>
  <c r="J14" i="28"/>
  <c r="K14" i="28"/>
  <c r="L14" i="28"/>
  <c r="M14" i="28"/>
  <c r="N14" i="28" s="1"/>
  <c r="O14" i="28"/>
  <c r="P14" i="28"/>
  <c r="Q14" i="28" s="1"/>
  <c r="R14" i="28"/>
  <c r="S9" i="28"/>
  <c r="G9" i="28"/>
  <c r="H9" i="28"/>
  <c r="I9" i="28" a="1"/>
  <c r="I9" i="28" s="1"/>
  <c r="J9" i="28"/>
  <c r="K9" i="28"/>
  <c r="L9" i="28"/>
  <c r="M9" i="28"/>
  <c r="N9" i="28" s="1"/>
  <c r="O9" i="28"/>
  <c r="P9" i="28"/>
  <c r="Q9" i="28" s="1"/>
  <c r="R9" i="28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P22" i="26"/>
  <c r="Q22" i="26"/>
  <c r="R22" i="26" s="1"/>
  <c r="S22" i="26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AC446" i="27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U23" i="11"/>
  <c r="H23" i="11"/>
  <c r="I23" i="11"/>
  <c r="J23" i="11" a="1"/>
  <c r="J23" i="11" s="1"/>
  <c r="K23" i="11" a="1"/>
  <c r="K23" i="11" s="1"/>
  <c r="L23" i="11"/>
  <c r="M23" i="11"/>
  <c r="O23" i="11"/>
  <c r="P23" i="11" s="1"/>
  <c r="R23" i="11"/>
  <c r="S23" i="11" s="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AJ58" i="11"/>
  <c r="U58" i="11"/>
  <c r="H58" i="11"/>
  <c r="I58" i="11"/>
  <c r="J58" i="11" a="1"/>
  <c r="J58" i="11" s="1"/>
  <c r="K58" i="11" a="1"/>
  <c r="K58" i="11" s="1"/>
  <c r="L58" i="11"/>
  <c r="M58" i="11"/>
  <c r="N58" i="11"/>
  <c r="O58" i="11"/>
  <c r="P58" i="11" s="1"/>
  <c r="Q58" i="11"/>
  <c r="R58" i="11"/>
  <c r="S58" i="11" s="1"/>
  <c r="T58" i="11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T51" i="26"/>
  <c r="H51" i="26"/>
  <c r="I51" i="26"/>
  <c r="J51" i="26" a="1"/>
  <c r="J51" i="26" s="1"/>
  <c r="K51" i="26"/>
  <c r="L51" i="26"/>
  <c r="M51" i="26"/>
  <c r="N51" i="26"/>
  <c r="O51" i="26" s="1"/>
  <c r="P51" i="26"/>
  <c r="Q51" i="26"/>
  <c r="R51" i="26" s="1"/>
  <c r="S51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3" i="11" s="1"/>
  <c r="AC1858" i="10"/>
  <c r="T23" i="11" s="1"/>
  <c r="AD1858" i="10"/>
  <c r="N23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1" i="28"/>
  <c r="R41" i="28"/>
  <c r="P41" i="28"/>
  <c r="Q41" i="28" s="1"/>
  <c r="O41" i="28"/>
  <c r="M41" i="28"/>
  <c r="N41" i="28" s="1"/>
  <c r="L41" i="28"/>
  <c r="K41" i="28"/>
  <c r="J41" i="28"/>
  <c r="I41" i="28" a="1"/>
  <c r="I41" i="28" s="1"/>
  <c r="H41" i="28"/>
  <c r="G41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S36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R31" i="28"/>
  <c r="P31" i="28"/>
  <c r="Q31" i="28" s="1"/>
  <c r="O31" i="28"/>
  <c r="M31" i="28"/>
  <c r="N31" i="28" s="1"/>
  <c r="L31" i="28"/>
  <c r="K31" i="28"/>
  <c r="J31" i="28"/>
  <c r="I31" i="28" a="1"/>
  <c r="I31" i="28" s="1"/>
  <c r="H31" i="28"/>
  <c r="G31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7" i="28"/>
  <c r="P27" i="28"/>
  <c r="Q27" i="28" s="1"/>
  <c r="O27" i="28"/>
  <c r="M27" i="28"/>
  <c r="N27" i="28" s="1"/>
  <c r="L27" i="28"/>
  <c r="K27" i="28"/>
  <c r="J27" i="28"/>
  <c r="I27" i="28" a="1"/>
  <c r="I27" i="28" s="1"/>
  <c r="H27" i="28"/>
  <c r="G27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21" i="28"/>
  <c r="P21" i="28"/>
  <c r="Q21" i="28" s="1"/>
  <c r="O21" i="28"/>
  <c r="M21" i="28"/>
  <c r="N21" i="28" s="1"/>
  <c r="L21" i="28"/>
  <c r="K21" i="28"/>
  <c r="J21" i="28"/>
  <c r="I21" i="28" a="1"/>
  <c r="I21" i="28" s="1"/>
  <c r="H21" i="28"/>
  <c r="G21" i="28"/>
  <c r="R35" i="28"/>
  <c r="P35" i="28"/>
  <c r="Q35" i="28" s="1"/>
  <c r="O35" i="28"/>
  <c r="M35" i="28"/>
  <c r="N35" i="28" s="1"/>
  <c r="L35" i="28"/>
  <c r="K35" i="28"/>
  <c r="J35" i="28"/>
  <c r="I35" i="28" a="1"/>
  <c r="I35" i="28" s="1"/>
  <c r="H35" i="28"/>
  <c r="G35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5" i="28"/>
  <c r="R15" i="28"/>
  <c r="P15" i="28"/>
  <c r="Q15" i="28" s="1"/>
  <c r="O15" i="28"/>
  <c r="M15" i="28"/>
  <c r="N15" i="28" s="1"/>
  <c r="L15" i="28"/>
  <c r="K15" i="28"/>
  <c r="J15" i="28"/>
  <c r="I15" i="28" a="1"/>
  <c r="I15" i="28" s="1"/>
  <c r="H15" i="28"/>
  <c r="G15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11" i="28"/>
  <c r="R11" i="28"/>
  <c r="P11" i="28"/>
  <c r="Q11" i="28" s="1"/>
  <c r="O11" i="28"/>
  <c r="M11" i="28"/>
  <c r="N11" i="28" s="1"/>
  <c r="L11" i="28"/>
  <c r="K11" i="28"/>
  <c r="J11" i="28"/>
  <c r="I11" i="28" a="1"/>
  <c r="I11" i="28" s="1"/>
  <c r="H11" i="28"/>
  <c r="G11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7" i="28"/>
  <c r="R7" i="28"/>
  <c r="P7" i="28"/>
  <c r="Q7" i="28" s="1"/>
  <c r="O7" i="28"/>
  <c r="M7" i="28"/>
  <c r="N7" i="28" s="1"/>
  <c r="L7" i="28"/>
  <c r="K7" i="28"/>
  <c r="J7" i="28"/>
  <c r="I7" i="28" a="1"/>
  <c r="I7" i="28" s="1"/>
  <c r="H7" i="28"/>
  <c r="G7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F49" i="19" a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F47" i="19" a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F46" i="19" a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F45" i="19" a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K11" i="19"/>
  <c r="J11" i="19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3" i="26"/>
  <c r="AH63" i="26"/>
  <c r="AG63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Q63" i="26"/>
  <c r="R63" i="26" s="1"/>
  <c r="P63" i="26"/>
  <c r="O63" i="26"/>
  <c r="N63" i="26"/>
  <c r="M63" i="26"/>
  <c r="L63" i="26"/>
  <c r="K63" i="26"/>
  <c r="J63" i="26" a="1"/>
  <c r="J63" i="26" s="1"/>
  <c r="I63" i="26"/>
  <c r="H63" i="26"/>
  <c r="AI62" i="26"/>
  <c r="AH62" i="26"/>
  <c r="AG62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Q62" i="26"/>
  <c r="R62" i="26" s="1"/>
  <c r="P62" i="26"/>
  <c r="N62" i="26"/>
  <c r="O62" i="26" s="1"/>
  <c r="M62" i="26"/>
  <c r="L62" i="26"/>
  <c r="K62" i="26"/>
  <c r="J62" i="26" a="1"/>
  <c r="J62" i="26" s="1"/>
  <c r="I62" i="26"/>
  <c r="H62" i="26"/>
  <c r="AI61" i="26"/>
  <c r="AH61" i="26"/>
  <c r="AG61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Q61" i="26"/>
  <c r="R61" i="26" s="1"/>
  <c r="P61" i="26"/>
  <c r="N61" i="26"/>
  <c r="O61" i="26" s="1"/>
  <c r="M61" i="26"/>
  <c r="L61" i="26"/>
  <c r="K61" i="26"/>
  <c r="J61" i="26" a="1"/>
  <c r="J61" i="26" s="1"/>
  <c r="I61" i="26"/>
  <c r="H61" i="26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N60" i="26"/>
  <c r="O60" i="26" s="1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Q59" i="26"/>
  <c r="R59" i="26" s="1"/>
  <c r="P59" i="26"/>
  <c r="N59" i="26"/>
  <c r="O59" i="26" s="1"/>
  <c r="M59" i="26"/>
  <c r="L59" i="26"/>
  <c r="K59" i="26"/>
  <c r="J59" i="26" a="1"/>
  <c r="J59" i="26" s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N58" i="26"/>
  <c r="O58" i="26" s="1"/>
  <c r="M58" i="26"/>
  <c r="L58" i="26"/>
  <c r="K58" i="26"/>
  <c r="J58" i="26" a="1"/>
  <c r="J58" i="26" s="1"/>
  <c r="I58" i="26"/>
  <c r="H58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Q57" i="26"/>
  <c r="R57" i="26" s="1"/>
  <c r="P57" i="26"/>
  <c r="N57" i="26"/>
  <c r="O57" i="26" s="1"/>
  <c r="M57" i="26"/>
  <c r="L57" i="26"/>
  <c r="K57" i="26"/>
  <c r="J57" i="26" a="1"/>
  <c r="J57" i="26" s="1"/>
  <c r="I57" i="26"/>
  <c r="H57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Q55" i="26"/>
  <c r="R55" i="26" s="1"/>
  <c r="P55" i="26"/>
  <c r="N55" i="26"/>
  <c r="O55" i="26" s="1"/>
  <c r="M55" i="26"/>
  <c r="L55" i="26"/>
  <c r="K55" i="26"/>
  <c r="J55" i="26" a="1"/>
  <c r="J55" i="26" s="1"/>
  <c r="I55" i="26"/>
  <c r="H55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 a="1"/>
  <c r="J53" i="26" s="1"/>
  <c r="I53" i="26"/>
  <c r="H53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N44" i="26"/>
  <c r="O44" i="26" s="1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Q41" i="26"/>
  <c r="R41" i="26" s="1"/>
  <c r="P41" i="26"/>
  <c r="N41" i="26"/>
  <c r="O41" i="26" s="1"/>
  <c r="M41" i="26"/>
  <c r="L41" i="26"/>
  <c r="K41" i="26"/>
  <c r="J41" i="26" a="1"/>
  <c r="J41" i="26" s="1"/>
  <c r="I41" i="26"/>
  <c r="H41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Q38" i="26"/>
  <c r="R38" i="26" s="1"/>
  <c r="P38" i="26"/>
  <c r="N38" i="26"/>
  <c r="O38" i="26" s="1"/>
  <c r="M38" i="26"/>
  <c r="L38" i="26"/>
  <c r="K38" i="26"/>
  <c r="J38" i="26" a="1"/>
  <c r="J38" i="26" s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5" i="26"/>
  <c r="AH35" i="26"/>
  <c r="AG35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Q35" i="26"/>
  <c r="R35" i="26" s="1"/>
  <c r="P35" i="26"/>
  <c r="N35" i="26"/>
  <c r="O35" i="26" s="1"/>
  <c r="M35" i="26"/>
  <c r="L35" i="26"/>
  <c r="K35" i="26"/>
  <c r="J35" i="26" a="1"/>
  <c r="J35" i="26" s="1"/>
  <c r="I35" i="26"/>
  <c r="H35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Q34" i="26"/>
  <c r="R34" i="26" s="1"/>
  <c r="P34" i="26"/>
  <c r="N34" i="26"/>
  <c r="O34" i="26" s="1"/>
  <c r="M34" i="26"/>
  <c r="L34" i="26"/>
  <c r="K34" i="26"/>
  <c r="J34" i="26" a="1"/>
  <c r="J34" i="26" s="1"/>
  <c r="I34" i="26"/>
  <c r="H34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 a="1"/>
  <c r="J32" i="26" s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Q28" i="26"/>
  <c r="R28" i="26" s="1"/>
  <c r="P28" i="26"/>
  <c r="N28" i="26"/>
  <c r="O28" i="26" s="1"/>
  <c r="M28" i="26"/>
  <c r="L28" i="26"/>
  <c r="K28" i="26"/>
  <c r="J28" i="26" a="1"/>
  <c r="J28" i="26" s="1"/>
  <c r="I28" i="26"/>
  <c r="H28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Q26" i="26"/>
  <c r="R26" i="26" s="1"/>
  <c r="P26" i="26"/>
  <c r="N26" i="26"/>
  <c r="O26" i="26" s="1"/>
  <c r="M26" i="26"/>
  <c r="L26" i="26"/>
  <c r="K26" i="26"/>
  <c r="J26" i="26" a="1"/>
  <c r="J26" i="26" s="1"/>
  <c r="I26" i="26"/>
  <c r="H26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Q23" i="26"/>
  <c r="R23" i="26" s="1"/>
  <c r="P23" i="26"/>
  <c r="N23" i="26"/>
  <c r="O23" i="26" s="1"/>
  <c r="M23" i="26"/>
  <c r="L23" i="26"/>
  <c r="K23" i="26"/>
  <c r="J23" i="26" a="1"/>
  <c r="J23" i="26" s="1"/>
  <c r="I23" i="26"/>
  <c r="H23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Q20" i="26"/>
  <c r="R20" i="26" s="1"/>
  <c r="P20" i="26"/>
  <c r="N20" i="26"/>
  <c r="O20" i="26" s="1"/>
  <c r="M20" i="26"/>
  <c r="L20" i="26"/>
  <c r="K20" i="26"/>
  <c r="J20" i="26" a="1"/>
  <c r="J20" i="26" s="1"/>
  <c r="I20" i="26"/>
  <c r="H20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R70" i="11"/>
  <c r="S70" i="11" s="1"/>
  <c r="Q70" i="11"/>
  <c r="O70" i="11"/>
  <c r="P70" i="11" s="1"/>
  <c r="N70" i="11"/>
  <c r="M70" i="11"/>
  <c r="L70" i="11"/>
  <c r="K70" i="11" a="1"/>
  <c r="K70" i="11" s="1"/>
  <c r="J70" i="11" a="1"/>
  <c r="J70" i="11" s="1"/>
  <c r="B44" i="22" s="1"/>
  <c r="E44" i="22" s="1"/>
  <c r="I70" i="11"/>
  <c r="H70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R69" i="11"/>
  <c r="S69" i="11" s="1"/>
  <c r="Q69" i="11"/>
  <c r="O69" i="11"/>
  <c r="P69" i="11" s="1"/>
  <c r="N69" i="11"/>
  <c r="M69" i="11"/>
  <c r="L69" i="11"/>
  <c r="K69" i="11" a="1"/>
  <c r="K69" i="11" s="1"/>
  <c r="J69" i="11" a="1"/>
  <c r="J69" i="11" s="1"/>
  <c r="I69" i="11"/>
  <c r="H69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R68" i="11"/>
  <c r="S68" i="11" s="1"/>
  <c r="Q68" i="11"/>
  <c r="O68" i="11"/>
  <c r="P68" i="11" s="1"/>
  <c r="N68" i="11"/>
  <c r="M68" i="11"/>
  <c r="L68" i="11"/>
  <c r="K68" i="11" a="1"/>
  <c r="K68" i="11" s="1"/>
  <c r="J68" i="11" a="1"/>
  <c r="J68" i="11" s="1"/>
  <c r="B7" i="22" s="1"/>
  <c r="E7" i="22" s="1"/>
  <c r="I68" i="11"/>
  <c r="H68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5" i="22" s="1"/>
  <c r="E5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B18" i="22" s="1"/>
  <c r="E18" i="22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56" i="22" s="1"/>
  <c r="E56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28" i="22" s="1"/>
  <c r="E28" i="22" s="1"/>
  <c r="I64" i="11"/>
  <c r="H64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R63" i="11"/>
  <c r="S63" i="11" s="1"/>
  <c r="Q63" i="11"/>
  <c r="O63" i="11"/>
  <c r="P63" i="11" s="1"/>
  <c r="N63" i="11"/>
  <c r="M63" i="11"/>
  <c r="L63" i="11"/>
  <c r="K63" i="11" a="1"/>
  <c r="K63" i="11" s="1"/>
  <c r="J63" i="11" a="1"/>
  <c r="J63" i="11" s="1"/>
  <c r="B3" i="22" s="1"/>
  <c r="E3" i="22" s="1"/>
  <c r="I63" i="11"/>
  <c r="H63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29" i="22" s="1"/>
  <c r="E29" i="22" s="1"/>
  <c r="I62" i="11"/>
  <c r="H62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27" i="22" s="1"/>
  <c r="E27" i="22" s="1"/>
  <c r="I61" i="11"/>
  <c r="H61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I57" i="11"/>
  <c r="H57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4" i="22" s="1"/>
  <c r="E4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17" i="22" s="1"/>
  <c r="E17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25" i="22" s="1"/>
  <c r="E25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54" i="22" s="1"/>
  <c r="E54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15" i="22" s="1"/>
  <c r="E15" i="22" s="1"/>
  <c r="I51" i="11"/>
  <c r="H51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49" i="22" s="1"/>
  <c r="E49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4" i="22" s="1"/>
  <c r="E2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1" i="22" s="1"/>
  <c r="E11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2" i="22" s="1"/>
  <c r="E2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19" i="22" s="1"/>
  <c r="E1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53" i="22" s="1"/>
  <c r="E53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30" i="22" s="1"/>
  <c r="E30" i="22" s="1"/>
  <c r="I43" i="11"/>
  <c r="H43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3" i="22" s="1"/>
  <c r="E13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40" i="22" s="1"/>
  <c r="E40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16" i="22" s="1"/>
  <c r="E16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45" i="22" s="1"/>
  <c r="E45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33" i="22" s="1"/>
  <c r="E33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21" i="22" s="1"/>
  <c r="E21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39" i="22" s="1"/>
  <c r="E39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23" i="22" s="1"/>
  <c r="E2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42" i="22" s="1"/>
  <c r="E42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10" i="22" s="1"/>
  <c r="E10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1" i="22" s="1"/>
  <c r="E41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2" i="22" s="1"/>
  <c r="E2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9" i="22" s="1"/>
  <c r="E9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6" i="22" s="1"/>
  <c r="E26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6" i="22" s="1"/>
  <c r="E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32" i="22" s="1"/>
  <c r="E3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1" i="22" s="1"/>
  <c r="E31" i="22" s="1"/>
  <c r="I24" i="11"/>
  <c r="H24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57" i="22" s="1"/>
  <c r="E57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14" i="22" s="1"/>
  <c r="E14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43" i="22" s="1"/>
  <c r="E43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38" i="22" s="1"/>
  <c r="E38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5" i="22" s="1"/>
  <c r="E35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7" i="22" s="1"/>
  <c r="E37" i="22" s="1"/>
  <c r="I17" i="11"/>
  <c r="H17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<sst xmlns="http://schemas.openxmlformats.org/spreadsheetml/2006/main" count="9491" uniqueCount="264">
  <si>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</si>
  <si>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</si>
  <si>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</si>
  <si>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</si>
  <si>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</si>
  <si>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</si>
  <si>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</si>
  <si>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</si>
  <si>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</si>
  <si>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</si>
  <si>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</si>
  <si>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</si>
  <si>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</si>
  <si>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</si>
  <si>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</si>
  <si>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</si>
  <si>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</si>
  <si>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</si>
  <si>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</si>
  <si>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</si>
  <si>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</si>
  <si>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</si>
  <si>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</si>
  <si>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</si>
  <si>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</si>
  <si>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</si>
  <si>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</si>
  <si>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</si>
  <si>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</si>
  <si>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</si>
  <si>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</si>
  <si>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</si>
  <si>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</si>
  <si>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</si>
  <si>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</si>
  <si>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</si>
  <si>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</si>
  <si>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</si>
  <si>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</si>
  <si>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</si>
  <si>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</si>
  <si>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</si>
  <si>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</si>
  <si>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</si>
  <si>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</si>
  <si>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</si>
  <si>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</si>
  <si>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</si>
  <si>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</si>
  <si>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</si>
  <si>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</si>
  <si>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</si>
  <si>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</si>
  <si>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</si>
  <si>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</si>
  <si>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</si>
  <si>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</si>
  <si>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</si>
  <si>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</si>
  <si>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</si>
  <si>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</si>
  <si>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</si>
  <si>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</si>
  <si>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</si>
  <si>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</si>
  <si>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</si>
  <si>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</si>
  <si>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</si>
  <si>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</si>
  <si>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</si>
  <si>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</si>
  <si>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</si>
  <si>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</si>
  <si>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</si>
  <si>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</si>
  <si>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</si>
  <si>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</si>
  <si>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</si>
  <si>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</si>
  <si>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</si>
  <si>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</si>
  <si>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</si>
  <si>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</si>
  <si>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</si>
  <si>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</si>
  <si>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</si>
  <si>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</si>
  <si>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</si>
  <si>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</si>
  <si>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</si>
  <si>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</si>
  <si>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</si>
  <si>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</si>
  <si>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</si>
  <si>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</si>
  <si>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</si>
  <si>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</si>
  <si>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</si>
  <si>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</si>
  <si>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</si>
  <si>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</si>
  <si>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</si>
  <si>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</si>
  <si>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</si>
  <si>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</si>
  <si>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</si>
  <si>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</si>
  <si>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</si>
  <si>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</si>
  <si>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</si>
  <si>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</si>
  <si>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</si>
  <si>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</si>
  <si>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</si>
  <si>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</si>
  <si>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</si>
  <si>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</si>
  <si>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</si>
  <si>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</si>
  <si>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</si>
  <si>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</si>
  <si>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</si>
  <si>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</si>
  <si>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</si>
  <si>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</si>
  <si>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</si>
  <si>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</si>
  <si>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</si>
  <si>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</si>
  <si>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</si>
  <si>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</si>
  <si>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</si>
  <si>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</si>
  <si>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</si>
  <si>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</si>
  <si>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</si>
  <si>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</si>
  <si>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</si>
  <si>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</si>
  <si>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</si>
  <si>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</si>
  <si>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</si>
  <si>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</si>
  <si>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</si>
  <si>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</si>
  <si>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</si>
  <si>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</si>
  <si>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</si>
  <si>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</si>
  <si>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</si>
  <si>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</si>
  <si>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</si>
  <si>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</si>
  <si>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</si>
  <si>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</si>
  <si>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</si>
  <si>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</si>
  <si>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</si>
  <si>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</si>
  <si>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</si>
  <si>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</si>
  <si>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</si>
  <si>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</si>
  <si>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</si>
  <si>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</si>
  <si>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</si>
  <si>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</si>
  <si>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</si>
  <si>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</si>
  <si>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</si>
  <si>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</si>
  <si>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</si>
  <si>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</si>
  <si>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</si>
  <si>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</si>
  <si>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</si>
  <si>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</si>
  <si>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</si>
  <si>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</si>
  <si>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</si>
  <si>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</si>
  <si>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</si>
  <si>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</si>
  <si>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</si>
  <si>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</si>
  <si>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</si>
  <si>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</si>
  <si>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</si>
  <si>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</si>
  <si>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</si>
  <si>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</si>
  <si>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</si>
  <si>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</si>
  <si>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</si>
  <si>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</si>
  <si>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</si>
  <si>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</si>
  <si>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</si>
  <si>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</si>
  <si>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</si>
  <si>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</si>
  <si>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</si>
  <si>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</si>
  <si>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</si>
  <si>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</si>
  <si>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</si>
  <si>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</si>
  <si>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</si>
  <si>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</si>
  <si>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</si>
  <si>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</si>
  <si>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</si>
  <si>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</si>
  <si>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</si>
  <si>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</si>
  <si>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</si>
  <si>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</si>
  <si>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</si>
  <si>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</si>
  <si>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</si>
  <si>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</si>
  <si>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</si>
  <si>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</si>
  <si>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</si>
  <si>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</si>
  <si>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</si>
  <si>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</si>
  <si>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</si>
  <si>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</si>
  <si>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</si>
  <si>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</si>
  <si>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</si>
  <si>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</si>
  <si>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</si>
  <si>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</si>
  <si>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</si>
  <si>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</si>
  <si>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</si>
  <si>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</si>
  <si>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</si>
  <si>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</si>
  <si>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</si>
  <si>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</si>
  <si>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</si>
  <si>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</si>
  <si>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</si>
  <si>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</si>
  <si>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</si>
  <si>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</si>
  <si>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</si>
  <si>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</si>
  <si>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</si>
  <si>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</si>
  <si>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</si>
  <si>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</si>
  <si>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</si>
  <si>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</si>
  <si>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</si>
  <si>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</si>
  <si>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</si>
  <si>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</si>
  <si>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</si>
  <si>
    <t>SlyGuy</t>
  </si>
  <si>
    <t>Sarillo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</si>
</sst>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71"/>
  <sheetViews>
    <sheetView workbookViewId="0">
      <pane xSplit="1" ySplit="1" topLeftCell="R8" activePane="bottomRight" state="frozen"/>
      <selection pane="topRight" activeCell="B1" sqref="B1"/>
      <selection pane="bottomLeft" activeCell="A2" sqref="A2"/>
      <selection pane="bottomRight" activeCell="U16" sqref="U16:AJ1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368</v>
      </c>
      <c r="I3" s="4">
        <f>AVERAGEIFS('OB History'!C:C,'OB History'!B:B,A3)</f>
        <v>12.266666666666667</v>
      </c>
      <c r="J3" s="4">
        <f t="array" ref="J3">MEDIAN(IF('OB History'!B:B=A3, 'OB History'!C:C))</f>
        <v>10.5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15</v>
      </c>
      <c r="N3" s="42">
        <f>LOOKUP(2, 1/('OB History'!$B:$B=A3), 'OB History'!$AD:$AD)</f>
        <v>0.5</v>
      </c>
      <c r="O3" s="12">
        <f>SUMIFS('OB History'!F:F,'OB History'!B:B,A3)</f>
        <v>55</v>
      </c>
      <c r="P3" s="2">
        <f>SUMIFS('OB History'!E:E,'OB History'!B:B,A3)-O3</f>
        <v>63</v>
      </c>
      <c r="Q3" s="42">
        <f>LOOKUP(2, 1/('OB History'!$B:$B=A3), 'OB History'!$AB:$AB)</f>
        <v>0.44333333333333336</v>
      </c>
      <c r="R3" s="12">
        <f>SUMIFS('OB History'!H:H,'OB History'!B:B,A3)</f>
        <v>239</v>
      </c>
      <c r="S3" s="2">
        <f>SUMIFS('OB History'!G:G,'OB History'!B:B,A3)-R3</f>
        <v>251</v>
      </c>
      <c r="T3" s="42">
        <f>LOOKUP(2, 1/('OB History'!$B:$B=A3), 'OB History'!$AC:$AC)</f>
        <v>0.47799999999999992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622</v>
      </c>
      <c r="I4" s="4">
        <f>AVERAGEIFS('OB History'!C:C,'OB History'!B:B,A4)</f>
        <v>11.107142857142858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30</v>
      </c>
      <c r="N4" s="42">
        <f>LOOKUP(2, 1/('OB History'!$B:$B=A4), 'OB History'!$AD:$AD)</f>
        <v>0.4642857142857143</v>
      </c>
      <c r="O4" s="12">
        <f>SUMIFS('OB History'!F:F,'OB History'!B:B,A4)</f>
        <v>112</v>
      </c>
      <c r="P4" s="2">
        <f>SUMIFS('OB History'!E:E,'OB History'!B:B,A4)-O4</f>
        <v>116</v>
      </c>
      <c r="Q4" s="42">
        <f>LOOKUP(2, 1/('OB History'!$B:$B=A4), 'OB History'!$AB:$AB)</f>
        <v>0.49999999999999989</v>
      </c>
      <c r="R4" s="12">
        <f>SUMIFS('OB History'!H:H,'OB History'!B:B,A4)</f>
        <v>470</v>
      </c>
      <c r="S4" s="2">
        <f>SUMIFS('OB History'!G:G,'OB History'!B:B,A4)-R4</f>
        <v>482</v>
      </c>
      <c r="T4" s="42">
        <f>LOOKUP(2, 1/('OB History'!$B:$B=A4), 'OB History'!$AC:$AC)</f>
        <v>0.49999999999999989</v>
      </c>
      <c r="U4" s="2">
        <f>COUNTIFS('OB History'!$B:$B,$A$4,'OB History'!K:K, 1)</f>
        <v>9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12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1013</v>
      </c>
      <c r="I5" s="4">
        <f>AVERAGEIFS('OB History'!C:C,'OB History'!B:B,A5)</f>
        <v>19.48076923076923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26</v>
      </c>
      <c r="M5" s="2">
        <f>COUNTIFS('OB History'!B:B,A5,'OB History'!D:D, 0)</f>
        <v>26</v>
      </c>
      <c r="N5" s="42">
        <f>LOOKUP(2, 1/('OB History'!$B:$B=A5), 'OB History'!$AD:$AD)</f>
        <v>0.5</v>
      </c>
      <c r="O5" s="12">
        <f>SUMIFS('OB History'!F:F,'OB History'!B:B,A5)</f>
        <v>99</v>
      </c>
      <c r="P5" s="2">
        <f>SUMIFS('OB History'!E:E,'OB History'!B:B,A5)-O5</f>
        <v>110</v>
      </c>
      <c r="Q5" s="42">
        <f>LOOKUP(2, 1/('OB History'!$B:$B=A5), 'OB History'!$AB:$AB)</f>
        <v>0.46115384615384614</v>
      </c>
      <c r="R5" s="12">
        <f>SUMIFS('OB History'!H:H,'OB History'!B:B,A5)</f>
        <v>410</v>
      </c>
      <c r="S5" s="2">
        <f>SUMIFS('OB History'!G:G,'OB History'!B:B,A5)-R5</f>
        <v>442</v>
      </c>
      <c r="T5" s="42">
        <f>LOOKUP(2, 1/('OB History'!$B:$B=A5), 'OB History'!$AC:$AC)</f>
        <v>0.47365384615384615</v>
      </c>
      <c r="U5" s="2">
        <f>COUNTIFS('OB History'!$B:$B,$A$5,'OB History'!K:K, 1)</f>
        <v>4</v>
      </c>
      <c r="V5" s="2">
        <f>COUNTIFS('OB History'!$B:$B,$A$5,'OB History'!L:L, 1)</f>
        <v>6</v>
      </c>
      <c r="W5" s="2">
        <f>COUNTIFS('OB History'!$B:$B,$A$5,'OB History'!M:M, 1)</f>
        <v>4</v>
      </c>
      <c r="X5" s="2">
        <f>COUNTIFS('OB History'!$B:$B,$A$5,'OB History'!N:N, 1)</f>
        <v>13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14</v>
      </c>
      <c r="AI5" s="2">
        <f>COUNTIFS('OB History'!$B:$B,$A$5,'OB History'!Y:Y, 1)</f>
        <v>15</v>
      </c>
      <c r="AJ5" s="2">
        <f>COUNTIFS('OB History'!$B:$B,$A$5,'OB History'!Z:Z, 1)</f>
        <v>21</v>
      </c>
    </row>
    <row r="6" spans="1:36" x14ac:dyDescent="0.25">
      <c r="A6" s="2" t="s">
        <v>247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260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70</v>
      </c>
      <c r="C8" s="2" t="s">
        <v>70</v>
      </c>
      <c r="D8" s="3">
        <v>2</v>
      </c>
      <c r="E8" s="3">
        <v>1</v>
      </c>
      <c r="F8" s="3"/>
      <c r="G8" s="3"/>
      <c r="H8" s="12">
        <f>SUMIFS('OB History'!C:C,'OB History'!B:B,A8)</f>
        <v>538</v>
      </c>
      <c r="I8" s="4">
        <f>AVERAGEIFS('OB History'!C:C,'OB History'!B:B,A8)</f>
        <v>19.214285714285715</v>
      </c>
      <c r="J8" s="4">
        <f t="array" ref="J8">MEDIAN(IF('OB History'!B:B=A8, 'OB History'!C:C))</f>
        <v>19</v>
      </c>
      <c r="K8" s="13">
        <f t="array" ref="K8">MAX(IF('OB History'!B:B=A8, 'OB History'!C:C))</f>
        <v>37</v>
      </c>
      <c r="L8" s="12">
        <f>COUNTIFS('OB History'!B:B,A8,'OB History'!D:D, 1)</f>
        <v>18</v>
      </c>
      <c r="M8" s="2">
        <f>COUNTIFS('OB History'!B:B,A8,'OB History'!D:D, 0)</f>
        <v>10</v>
      </c>
      <c r="N8" s="42">
        <f>LOOKUP(2, 1/('OB History'!$B:$B=A8), 'OB History'!$AD:$AD)</f>
        <v>0.6428571428571429</v>
      </c>
      <c r="O8" s="12">
        <f>SUMIFS('OB History'!F:F,'OB History'!B:B,A8)</f>
        <v>66</v>
      </c>
      <c r="P8" s="2">
        <f>SUMIFS('OB History'!E:E,'OB History'!B:B,A8)-O8</f>
        <v>52</v>
      </c>
      <c r="Q8" s="42">
        <f>LOOKUP(2, 1/('OB History'!$B:$B=A8), 'OB History'!$AB:$AB)</f>
        <v>0.55964285714285711</v>
      </c>
      <c r="R8" s="12">
        <f>SUMIFS('OB History'!H:H,'OB History'!B:B,A8)</f>
        <v>257</v>
      </c>
      <c r="S8" s="2">
        <f>SUMIFS('OB History'!G:G,'OB History'!B:B,A8)-R8</f>
        <v>231</v>
      </c>
      <c r="T8" s="42">
        <f>LOOKUP(2, 1/('OB History'!$B:$B=A8), 'OB History'!$AC:$AC)</f>
        <v>0.53035714285714275</v>
      </c>
      <c r="U8" s="2">
        <f>COUNTIFS('OB History'!$B:$B,$A$8,'OB History'!K:K, 1)</f>
        <v>7</v>
      </c>
      <c r="V8" s="2">
        <f>COUNTIFS('OB History'!$B:$B,$A$8,'OB History'!L:L, 1)</f>
        <v>7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6</v>
      </c>
      <c r="Z8" s="2">
        <f>COUNTIFS('OB History'!$B:$B,$A$8,'OB History'!P:P, 1)</f>
        <v>2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3</v>
      </c>
      <c r="AH8" s="2">
        <f>COUNTIFS('OB History'!$B:$B,$A$8,'OB History'!X:X, 1)</f>
        <v>10</v>
      </c>
      <c r="AI8" s="2">
        <f>COUNTIFS('OB History'!$B:$B,$A$8,'OB History'!Y:Y, 1)</f>
        <v>10</v>
      </c>
      <c r="AJ8" s="2">
        <f>COUNTIFS('OB History'!$B:$B,$A$8,'OB History'!Z:Z, 1)</f>
        <v>7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113</v>
      </c>
      <c r="I9" s="4">
        <f>AVERAGEIFS('OB History'!C:C,'OB History'!B:B,A9)</f>
        <v>11.3</v>
      </c>
      <c r="J9" s="4">
        <f t="array" ref="J9">MEDIAN(IF('OB History'!B:B=A9, 'OB History'!C:C))</f>
        <v>10</v>
      </c>
      <c r="K9" s="13">
        <f t="array" ref="K9">MAX(IF('OB History'!B:B=A9, 'OB History'!C:C))</f>
        <v>18</v>
      </c>
      <c r="L9" s="12">
        <f>COUNTIFS('OB History'!B:B,A9,'OB History'!D:D, 1)</f>
        <v>5</v>
      </c>
      <c r="M9" s="2">
        <f>COUNTIFS('OB History'!B:B,A9,'OB History'!D:D, 0)</f>
        <v>5</v>
      </c>
      <c r="N9" s="42">
        <f>LOOKUP(2, 1/('OB History'!$B:$B=A9), 'OB History'!$AD:$AD)</f>
        <v>0.5</v>
      </c>
      <c r="O9" s="12">
        <f>SUMIFS('OB History'!F:F,'OB History'!B:B,A9)</f>
        <v>22</v>
      </c>
      <c r="P9" s="2">
        <f>SUMIFS('OB History'!E:E,'OB History'!B:B,A9)-O9</f>
        <v>19</v>
      </c>
      <c r="Q9" s="42">
        <f>LOOKUP(2, 1/('OB History'!$B:$B=A9), 'OB History'!$AB:$AB)</f>
        <v>0.55500000000000005</v>
      </c>
      <c r="R9" s="12">
        <f>SUMIFS('OB History'!H:H,'OB History'!B:B,'Old Bow v2'!A9)</f>
        <v>92</v>
      </c>
      <c r="S9" s="2">
        <f>SUMIFS('OB History'!G:G,'OB History'!B:B,'Old Bow v2'!A9)-R9</f>
        <v>80</v>
      </c>
      <c r="T9" s="42">
        <f>LOOKUP(2, 1/('OB History'!$B:$B=A9), 'OB History'!$AC:$AC)</f>
        <v>0.55599999999999983</v>
      </c>
      <c r="U9" s="2">
        <f>COUNTIFS('OB History'!$B:$B,$A$9,'OB History'!K:K, 1)</f>
        <v>1</v>
      </c>
      <c r="V9" s="2">
        <f>COUNTIFS('OB History'!$B:$B,$A$9,'OB History'!L:L, 1)</f>
        <v>4</v>
      </c>
      <c r="W9" s="2">
        <f>COUNTIFS('OB History'!$B:$B,$A$9,'OB History'!M:M, 1)</f>
        <v>0</v>
      </c>
      <c r="X9" s="2">
        <f>COUNTIFS('OB History'!$B:$B,$A$9,'OB History'!N:N, 1)</f>
        <v>3</v>
      </c>
      <c r="Y9" s="2">
        <f>COUNTIFS('OB History'!$B:$B,$A$9,'OB History'!O:O, 1)</f>
        <v>2</v>
      </c>
      <c r="Z9" s="2">
        <f>COUNTIFS('OB History'!$B:$B,$A$9,'OB History'!P:P, 1)</f>
        <v>1</v>
      </c>
      <c r="AA9" s="2">
        <f>COUNTIFS('OB History'!$B:$B,$A$9,'OB History'!Q:Q, 1)</f>
        <v>0</v>
      </c>
      <c r="AB9" s="2">
        <f>COUNTIFS('OB History'!$B:$B,$A$9,'OB History'!R:R, 1)</f>
        <v>1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4</v>
      </c>
      <c r="AI9" s="2">
        <f>COUNTIFS('OB History'!$B:$B,$A$9,'OB History'!Y:Y, 1)</f>
        <v>3</v>
      </c>
      <c r="AJ9" s="2">
        <f>COUNTIFS('OB History'!$B:$B,$A$9,'OB History'!Z:Z, 1)</f>
        <v>2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704</v>
      </c>
      <c r="I10" s="4">
        <f>AVERAGEIFS('OB History'!C:C,'OB History'!B:B,A10)</f>
        <v>11.932203389830509</v>
      </c>
      <c r="J10" s="4">
        <f t="array" ref="J10">MEDIAN(IF('OB History'!B:B=A10, 'OB History'!C:C))</f>
        <v>12</v>
      </c>
      <c r="K10" s="13">
        <f t="array" ref="K10">MAX(IF('OB History'!B:B=A10, 'OB History'!C:C))</f>
        <v>32</v>
      </c>
      <c r="L10" s="12">
        <f>COUNTIFS('OB History'!B:B,A10,'OB History'!D:D, 1)</f>
        <v>33</v>
      </c>
      <c r="M10" s="2">
        <f>COUNTIFS('OB History'!B:B,A10,'OB History'!D:D, 0)</f>
        <v>26</v>
      </c>
      <c r="N10" s="42">
        <f>LOOKUP(2, 1/('OB History'!$B:$B=A10), 'OB History'!$AD:$AD)</f>
        <v>0.55932203389830504</v>
      </c>
      <c r="O10" s="12">
        <f>SUMIFS('OB History'!F:F,'OB History'!B:B,A10)</f>
        <v>122</v>
      </c>
      <c r="P10" s="2">
        <f>SUMIFS('OB History'!E:E,'OB History'!B:B,A10)-O10</f>
        <v>118</v>
      </c>
      <c r="Q10" s="42">
        <f>LOOKUP(2, 1/('OB History'!$B:$B=A10), 'OB History'!$AB:$AB)</f>
        <v>0.49830508474576274</v>
      </c>
      <c r="R10" s="12">
        <f>SUMIFS('OB History'!H:H,'OB History'!B:B,'Old Bow v2'!A10)</f>
        <v>498</v>
      </c>
      <c r="S10" s="2">
        <f>SUMIFS('OB History'!G:G,'OB History'!B:B,'Old Bow v2'!A10)-R10</f>
        <v>489</v>
      </c>
      <c r="T10" s="42">
        <f>LOOKUP(2, 1/('OB History'!$B:$B=A10), 'OB History'!$AC:$AC)</f>
        <v>0.49949152542372882</v>
      </c>
      <c r="U10" s="2">
        <f>COUNTIFS('OB History'!$B:$B,$A$10,'OB History'!K:K, 1)</f>
        <v>11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19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1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11</v>
      </c>
      <c r="AH10" s="2">
        <f>COUNTIFS('OB History'!$B:$B,$A$10,'OB History'!X:X, 1)</f>
        <v>21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863</v>
      </c>
      <c r="I11" s="4">
        <f>AVERAGEIFS('OB History'!C:C,'OB History'!B:B,A11)</f>
        <v>12.154929577464788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31</v>
      </c>
      <c r="M11" s="2">
        <f>COUNTIFS('OB History'!B:B,A11,'OB History'!D:D, 0)</f>
        <v>40</v>
      </c>
      <c r="N11" s="42">
        <f>LOOKUP(2, 1/('OB History'!$B:$B=A11), 'OB History'!$AD:$AD)</f>
        <v>0.43661971830985913</v>
      </c>
      <c r="O11" s="12">
        <f>SUMIFS('OB History'!F:F,'OB History'!B:B,A11)</f>
        <v>142</v>
      </c>
      <c r="P11" s="2">
        <f>SUMIFS('OB History'!E:E,'OB History'!B:B,A11)-O11</f>
        <v>155</v>
      </c>
      <c r="Q11" s="42">
        <f>LOOKUP(2, 1/('OB History'!$B:$B=A11), 'OB History'!$AB:$AB)</f>
        <v>0.48028169014084499</v>
      </c>
      <c r="R11" s="12">
        <f>SUMIFS('OB History'!H:H,'OB History'!B:B,'Old Bow v2'!A11)</f>
        <v>599</v>
      </c>
      <c r="S11" s="2">
        <f>SUMIFS('OB History'!G:G,'OB History'!B:B,'Old Bow v2'!A11)-R11</f>
        <v>629</v>
      </c>
      <c r="T11" s="42">
        <f>LOOKUP(2, 1/('OB History'!$B:$B=A11), 'OB History'!$AC:$AC)</f>
        <v>0.48549295774647888</v>
      </c>
      <c r="U11" s="2">
        <f>COUNTIFS('OB History'!$B:$B,$A$11,'OB History'!K:K, 1)</f>
        <v>10</v>
      </c>
      <c r="V11" s="2">
        <f>COUNTIFS('OB History'!$B:$B,$A$11,'OB History'!L:L, 1)</f>
        <v>9</v>
      </c>
      <c r="W11" s="2">
        <f>COUNTIFS('OB History'!$B:$B,$A$11,'OB History'!M:M, 1)</f>
        <v>2</v>
      </c>
      <c r="X11" s="2">
        <f>COUNTIFS('OB History'!$B:$B,$A$11,'OB History'!N:N, 1)</f>
        <v>21</v>
      </c>
      <c r="Y11" s="2">
        <f>COUNTIFS('OB History'!$B:$B,$A$11,'OB History'!O:O, 1)</f>
        <v>4</v>
      </c>
      <c r="Z11" s="2">
        <f>COUNTIFS('OB History'!$B:$B,$A$11,'OB History'!P:P, 1)</f>
        <v>13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2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2</v>
      </c>
      <c r="AG11" s="2">
        <f>COUNTIFS('OB History'!$B:$B,$A$11,'OB History'!W:W, 1)</f>
        <v>10</v>
      </c>
      <c r="AH11" s="2">
        <f>COUNTIFS('OB History'!$B:$B,$A$11,'OB History'!X:X, 1)</f>
        <v>29</v>
      </c>
      <c r="AI11" s="2">
        <f>COUNTIFS('OB History'!$B:$B,$A$11,'OB History'!Y:Y, 1)</f>
        <v>10</v>
      </c>
      <c r="AJ11" s="2">
        <f>COUNTIFS('OB History'!$B:$B,$A$11,'OB History'!Z:Z, 1)</f>
        <v>24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327</v>
      </c>
      <c r="I12" s="4">
        <f>AVERAGEIFS('OB History'!C:C,'OB History'!B:B,A12)</f>
        <v>15.571428571428571</v>
      </c>
      <c r="J12" s="4">
        <f t="array" ref="J12">MEDIAN(IF('OB History'!B:B=A12, 'OB History'!C:C))</f>
        <v>13</v>
      </c>
      <c r="K12" s="13">
        <f t="array" ref="K12">MAX(IF('OB History'!B:B=A12, 'OB History'!C:C))</f>
        <v>42</v>
      </c>
      <c r="L12" s="12">
        <f>COUNTIFS('OB History'!B:B,A12,'OB History'!D:D, 1)</f>
        <v>9</v>
      </c>
      <c r="M12" s="2">
        <f>COUNTIFS('OB History'!B:B,A12,'OB History'!D:D, 0)</f>
        <v>12</v>
      </c>
      <c r="N12" s="42">
        <f>LOOKUP(2, 1/('OB History'!$B:$B=A12), 'OB History'!$AD:$AD)</f>
        <v>0.42857142857142855</v>
      </c>
      <c r="O12" s="12">
        <f>SUMIFS('OB History'!F:F,'OB History'!B:B,A12)</f>
        <v>40</v>
      </c>
      <c r="P12" s="2">
        <f>SUMIFS('OB History'!E:E,'OB History'!B:B,A12)-O12</f>
        <v>46</v>
      </c>
      <c r="Q12" s="42">
        <f>LOOKUP(2, 1/('OB History'!$B:$B=A12), 'OB History'!$AB:$AB)</f>
        <v>0.45476190476190481</v>
      </c>
      <c r="R12" s="12">
        <f>SUMIFS('OB History'!H:H,'OB History'!B:B,'Old Bow v2'!A12)</f>
        <v>166</v>
      </c>
      <c r="S12" s="2">
        <f>SUMIFS('OB History'!G:G,'OB History'!B:B,'Old Bow v2'!A12)-R12</f>
        <v>188</v>
      </c>
      <c r="T12" s="42">
        <f>LOOKUP(2, 1/('OB History'!$B:$B=A12), 'OB History'!$AC:$AC)</f>
        <v>0.45809523809523822</v>
      </c>
      <c r="U12" s="2">
        <f>COUNTIFS('OB History'!$B:$B,$A$12,'OB History'!K:K, 1)</f>
        <v>7</v>
      </c>
      <c r="V12" s="2">
        <f>COUNTIFS('OB History'!$B:$B,$A$12,'OB History'!L:L, 1)</f>
        <v>3</v>
      </c>
      <c r="W12" s="2">
        <f>COUNTIFS('OB History'!$B:$B,$A$12,'OB History'!M:M, 1)</f>
        <v>3</v>
      </c>
      <c r="X12" s="2">
        <f>COUNTIFS('OB History'!$B:$B,$A$12,'OB History'!N:N, 1)</f>
        <v>3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1</v>
      </c>
      <c r="AF12" s="2">
        <f>COUNTIFS('OB History'!$B:$B,$A$12,'OB History'!V:V, 1)</f>
        <v>1</v>
      </c>
      <c r="AG12" s="2">
        <f>COUNTIFS('OB History'!$B:$B,$A$12,'OB History'!W:W, 1)</f>
        <v>4</v>
      </c>
      <c r="AH12" s="2">
        <f>COUNTIFS('OB History'!$B:$B,$A$12,'OB History'!X:X, 1)</f>
        <v>4</v>
      </c>
      <c r="AI12" s="2">
        <f>COUNTIFS('OB History'!$B:$B,$A$12,'OB History'!Y:Y, 1)</f>
        <v>6</v>
      </c>
      <c r="AJ12" s="2">
        <f>COUNTIFS('OB History'!$B:$B,$A$12,'OB History'!Z:Z, 1)</f>
        <v>5</v>
      </c>
    </row>
    <row r="13" spans="1:36" x14ac:dyDescent="0.25">
      <c r="A13" s="1" t="s">
        <v>151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366</v>
      </c>
      <c r="I13" s="4">
        <f>AVERAGEIFS('OB History'!C:C,'OB History'!B:B,A13)</f>
        <v>18.3</v>
      </c>
      <c r="J13" s="4">
        <f t="array" ref="J13">MEDIAN(IF('OB History'!B:B=A13, 'OB History'!C:C))</f>
        <v>16</v>
      </c>
      <c r="K13" s="13">
        <f t="array" ref="K13">MAX(IF('OB History'!B:B=A13, 'OB History'!C:C))</f>
        <v>34</v>
      </c>
      <c r="L13" s="12">
        <f>COUNTIFS('OB History'!B:B,A13,'OB History'!D:D, 1)</f>
        <v>18</v>
      </c>
      <c r="M13" s="2">
        <f>COUNTIFS('OB History'!B:B,A13,'OB History'!D:D, 0)</f>
        <v>2</v>
      </c>
      <c r="N13" s="42">
        <f>LOOKUP(2, 1/('OB History'!$B:$B=A13), 'OB History'!$AD:$AD)</f>
        <v>0.9</v>
      </c>
      <c r="O13" s="12">
        <f>SUMIFS('OB History'!F:F,'OB History'!B:B,A13)</f>
        <v>57</v>
      </c>
      <c r="P13" s="2">
        <f>SUMIFS('OB History'!E:E,'OB History'!B:B,A13)-O13</f>
        <v>21</v>
      </c>
      <c r="Q13" s="42">
        <f>LOOKUP(2, 1/('OB History'!$B:$B=A13), 'OB History'!$AB:$AB)</f>
        <v>0.7609999999999999</v>
      </c>
      <c r="R13" s="12">
        <f>SUMIFS('OB History'!H:H,'OB History'!B:B,'Old Bow v2'!A13)</f>
        <v>194</v>
      </c>
      <c r="S13" s="2">
        <f>SUMIFS('OB History'!G:G,'OB History'!B:B,'Old Bow v2'!A13)-R13</f>
        <v>130</v>
      </c>
      <c r="T13" s="42">
        <f>LOOKUP(2, 1/('OB History'!$B:$B=A13), 'OB History'!$AC:$AC)</f>
        <v>0.6130000000000001</v>
      </c>
      <c r="U13" s="2">
        <f>COUNTIFS('OB History'!$B:$B,$A$13,'OB History'!K:K, 1)</f>
        <v>5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11</v>
      </c>
    </row>
    <row r="14" spans="1:36" x14ac:dyDescent="0.25">
      <c r="A14" s="1" t="s">
        <v>186</v>
      </c>
      <c r="B14" s="6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540</v>
      </c>
      <c r="I14" s="4">
        <f>AVERAGEIFS('OB History'!C:C,'OB History'!B:B,A14)</f>
        <v>14.210526315789474</v>
      </c>
      <c r="J14" s="4">
        <f t="array" ref="J14">MEDIAN(IF('OB History'!B:B=A14, 'OB History'!C:C))</f>
        <v>14.5</v>
      </c>
      <c r="K14" s="13">
        <f t="array" ref="K14">MAX(IF('OB History'!B:B=A14, 'OB History'!C:C))</f>
        <v>31</v>
      </c>
      <c r="L14" s="12">
        <f>COUNTIFS('OB History'!B:B,A14,'OB History'!D:D, 1)</f>
        <v>27</v>
      </c>
      <c r="M14" s="2">
        <f>COUNTIFS('OB History'!B:B,A14,'OB History'!D:D, 0)</f>
        <v>11</v>
      </c>
      <c r="N14" s="42">
        <f>LOOKUP(2, 1/('OB History'!$B:$B=A14), 'OB History'!$AD:$AD)</f>
        <v>0.71052631578947367</v>
      </c>
      <c r="O14" s="12">
        <f>SUMIFS('OB History'!F:F,'OB History'!B:B,A14)</f>
        <v>96</v>
      </c>
      <c r="P14" s="2">
        <f>SUMIFS('OB History'!E:E,'OB History'!B:B,A14)-O14</f>
        <v>63</v>
      </c>
      <c r="Q14" s="42">
        <f>LOOKUP(2, 1/('OB History'!$B:$B=A14), 'OB History'!$AB:$AB)</f>
        <v>0.62368421052631584</v>
      </c>
      <c r="R14" s="12">
        <f>SUMIFS('OB History'!H:H,'OB History'!B:B,'Old Bow v2'!A14)</f>
        <v>370</v>
      </c>
      <c r="S14" s="2">
        <f>SUMIFS('OB History'!G:G,'OB History'!B:B,'Old Bow v2'!A14)-R14</f>
        <v>298</v>
      </c>
      <c r="T14" s="42">
        <f>LOOKUP(2, 1/('OB History'!$B:$B=A14), 'OB History'!$AC:$AC)</f>
        <v>0.56157894736842107</v>
      </c>
      <c r="U14" s="2">
        <f>COUNTIFS('OB History'!$B:$B,$A$14,'OB History'!K:K, 1)</f>
        <v>7</v>
      </c>
      <c r="V14" s="2">
        <f>COUNTIFS('OB History'!$B:$B,$A$14,'OB History'!L:L, 1)</f>
        <v>8</v>
      </c>
      <c r="W14" s="2">
        <f>COUNTIFS('OB History'!$B:$B,$A$14,'OB History'!M:M, 1)</f>
        <v>1</v>
      </c>
      <c r="X14" s="2">
        <f>COUNTIFS('OB History'!$B:$B,$A$14,'OB History'!N:N, 1)</f>
        <v>11</v>
      </c>
      <c r="Y14" s="2">
        <f>COUNTIFS('OB History'!$B:$B,$A$14,'OB History'!O:O, 1)</f>
        <v>3</v>
      </c>
      <c r="Z14" s="2">
        <f>COUNTIFS('OB History'!$B:$B,$A$14,'OB History'!P:P, 1)</f>
        <v>4</v>
      </c>
      <c r="AA14" s="2">
        <f>COUNTIFS('OB History'!$B:$B,$A$14,'OB History'!Q:Q, 1)</f>
        <v>2</v>
      </c>
      <c r="AB14" s="2">
        <f>COUNTIFS('OB History'!$B:$B,$A$14,'OB History'!R:R, 1)</f>
        <v>5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1</v>
      </c>
      <c r="AF14" s="2">
        <f>COUNTIFS('OB History'!$B:$B,$A$14,'OB History'!V:V, 1)</f>
        <v>0</v>
      </c>
      <c r="AG14" s="2">
        <f>COUNTIFS('OB History'!$B:$B,$A$14,'OB History'!W:W, 1)</f>
        <v>7</v>
      </c>
      <c r="AH14" s="2">
        <f>COUNTIFS('OB History'!$B:$B,$A$14,'OB History'!X:X, 1)</f>
        <v>17</v>
      </c>
      <c r="AI14" s="2">
        <f>COUNTIFS('OB History'!$B:$B,$A$14,'OB History'!Y:Y, 1)</f>
        <v>17</v>
      </c>
      <c r="AJ14" s="2">
        <f>COUNTIFS('OB History'!$B:$B,$A$14,'OB History'!Z:Z, 1)</f>
        <v>12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722</v>
      </c>
      <c r="I15" s="4">
        <f>AVERAGEIFS('OB History'!C:C,'OB History'!B:B,A15)</f>
        <v>19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19</v>
      </c>
      <c r="M15" s="2">
        <f>COUNTIFS('OB History'!B:B,A15,'OB History'!D:D, 0)</f>
        <v>19</v>
      </c>
      <c r="N15" s="42">
        <f>LOOKUP(2, 1/('OB History'!$B:$B=A15), 'OB History'!$AD:$AD)</f>
        <v>0.5</v>
      </c>
      <c r="O15" s="12">
        <f>SUMIFS('OB History'!F:F,'OB History'!B:B,A15)</f>
        <v>84</v>
      </c>
      <c r="P15" s="2">
        <f>SUMIFS('OB History'!E:E,'OB History'!B:B,A15)-O15</f>
        <v>76</v>
      </c>
      <c r="Q15" s="42">
        <f>LOOKUP(2, 1/('OB History'!$B:$B=A15), 'OB History'!$AB:$AB)</f>
        <v>0.54026315789473667</v>
      </c>
      <c r="R15" s="12">
        <f>SUMIFS('OB History'!H:H,'OB History'!B:B,'Old Bow v2'!A15)</f>
        <v>335</v>
      </c>
      <c r="S15" s="2">
        <f>SUMIFS('OB History'!G:G,'OB History'!B:B,'Old Bow v2'!A15)-R15</f>
        <v>333</v>
      </c>
      <c r="T15" s="42">
        <f>LOOKUP(2, 1/('OB History'!$B:$B=A15), 'OB History'!$AC:$AC)</f>
        <v>0.5094736842105263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7</v>
      </c>
      <c r="AA15" s="2">
        <f>COUNTIFS('OB History'!$B:$B,$A$15,'OB History'!Q:Q, 1)</f>
        <v>6</v>
      </c>
      <c r="AB15" s="2">
        <f>COUNTIFS('OB History'!$B:$B,$A$15,'OB History'!R:R, 1)</f>
        <v>4</v>
      </c>
      <c r="AC15" s="2">
        <f>COUNTIFS('OB History'!$B:$B,$A$15,'OB History'!S:S, 1)</f>
        <v>3</v>
      </c>
      <c r="AD15" s="2">
        <f>COUNTIFS('OB History'!$B:$B,$A$15,'OB History'!T:T, 1)</f>
        <v>1</v>
      </c>
      <c r="AE15" s="2">
        <f>COUNTIFS('OB History'!$B:$B,$A$15,'OB History'!U:U, 1)</f>
        <v>0</v>
      </c>
      <c r="AF15" s="2">
        <f>COUNTIFS('OB History'!$B:$B,$A$15,'OB History'!V:V, 1)</f>
        <v>2</v>
      </c>
      <c r="AG15" s="2">
        <f>COUNTIFS('OB History'!$B:$B,$A$15,'OB History'!W:W, 1)</f>
        <v>6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92</v>
      </c>
      <c r="B16" s="2" t="s">
        <v>70</v>
      </c>
      <c r="C16" s="2" t="s">
        <v>70</v>
      </c>
      <c r="D16" s="3"/>
      <c r="E16" s="3"/>
      <c r="F16" s="3"/>
      <c r="G16" s="3"/>
      <c r="H16" s="12">
        <f>SUMIFS('OB History'!C:C,'OB History'!B:B,A16)</f>
        <v>30</v>
      </c>
      <c r="I16" s="4">
        <f>AVERAGEIFS('OB History'!C:C,'OB History'!B:B,A16)</f>
        <v>15</v>
      </c>
      <c r="J16" s="4">
        <f t="array" ref="J16">MEDIAN(IF('OB History'!B:B=A16, 'OB History'!C:C))</f>
        <v>15</v>
      </c>
      <c r="K16" s="13">
        <f t="array" ref="K16">MAX(IF('OB History'!B:B=A16, 'OB History'!C:C))</f>
        <v>19</v>
      </c>
      <c r="L16" s="12">
        <f>COUNTIFS('OB History'!B:B,A16,'OB History'!D:D, 1)</f>
        <v>1</v>
      </c>
      <c r="M16" s="2">
        <f>COUNTIFS('OB History'!B:B,A16,'OB History'!D:D, 0)</f>
        <v>1</v>
      </c>
      <c r="N16" s="42">
        <f>LOOKUP(2, 1/('OB History'!$B:$B=A16), 'OB History'!$AD:$AD)</f>
        <v>0.5</v>
      </c>
      <c r="O16" s="12">
        <f>SUMIFS('OB History'!F:F,'OB History'!B:B,A16)</f>
        <v>4</v>
      </c>
      <c r="P16" s="2">
        <f>SUMIFS('OB History'!E:E,'OB History'!B:B,A16)-O16</f>
        <v>4</v>
      </c>
      <c r="Q16" s="42">
        <f>LOOKUP(2, 1/('OB History'!$B:$B=A16), 'OB History'!$AB:$AB)</f>
        <v>0.5</v>
      </c>
      <c r="R16" s="12">
        <f>SUMIFS('OB History'!H:H,'OB History'!B:B,'Old Bow v2'!A16)</f>
        <v>18</v>
      </c>
      <c r="S16" s="2">
        <f>SUMIFS('OB History'!G:G,'OB History'!B:B,'Old Bow v2'!A16)-R16</f>
        <v>15</v>
      </c>
      <c r="T16" s="42">
        <f>LOOKUP(2, 1/('OB History'!$B:$B=A16), 'OB History'!$AC:$AC)</f>
        <v>0.55000000000000004</v>
      </c>
      <c r="U16" s="2">
        <f>COUNTIFS('OB History'!$B:$B,$A$16,'OB History'!K:K, 1)</f>
        <v>0</v>
      </c>
      <c r="V16" s="2">
        <f>COUNTIFS('OB History'!$B:$B,$A$16,'OB History'!L:L, 1)</f>
        <v>1</v>
      </c>
      <c r="W16" s="2">
        <f>COUNTIFS('OB History'!$B:$B,$A$16,'OB History'!M:M, 1)</f>
        <v>0</v>
      </c>
      <c r="X16" s="2">
        <f>COUNTIFS('OB History'!$B:$B,$A$16,'OB History'!N:N, 1)</f>
        <v>0</v>
      </c>
      <c r="Y16" s="2">
        <f>COUNTIFS('OB History'!$B:$B,$A$16,'OB History'!O:O, 1)</f>
        <v>0</v>
      </c>
      <c r="Z16" s="2">
        <f>COUNTIFS('OB History'!$B:$B,$A$16,'OB History'!P:P, 1)</f>
        <v>0</v>
      </c>
      <c r="AA16" s="2">
        <f>COUNTIFS('OB History'!$B:$B,$A$16,'OB History'!Q:Q, 1)</f>
        <v>0</v>
      </c>
      <c r="AB16" s="2">
        <f>COUNTIFS('OB History'!$B:$B,$A$16,'OB History'!R:R, 1)</f>
        <v>0</v>
      </c>
      <c r="AC16" s="2">
        <f>COUNTIFS('OB History'!$B:$B,$A$16,'OB History'!S:S, 1)</f>
        <v>1</v>
      </c>
      <c r="AD16" s="2">
        <f>COUNTIFS('OB History'!$B:$B,$A$16,'OB History'!T:T, 1)</f>
        <v>0</v>
      </c>
      <c r="AE16" s="2">
        <f>COUNTIFS('OB History'!$B:$B,$A$16,'OB History'!U:U, 1)</f>
        <v>1</v>
      </c>
      <c r="AF16" s="2">
        <f>COUNTIFS('OB History'!$B:$B,$A$16,'OB History'!V:V, 1)</f>
        <v>0</v>
      </c>
      <c r="AG16" s="2">
        <f>COUNTIFS('OB History'!$B:$B,$A$16,'OB History'!W:W, 1)</f>
        <v>0</v>
      </c>
      <c r="AH16" s="2">
        <f>COUNTIFS('OB History'!$B:$B,$A$16,'OB History'!X:X, 1)</f>
        <v>1</v>
      </c>
      <c r="AI16" s="2">
        <f>COUNTIFS('OB History'!$B:$B,$A$16,'OB History'!Y:Y, 1)</f>
        <v>0</v>
      </c>
      <c r="AJ16" s="2">
        <f>COUNTIFS('OB History'!$B:$B,$A$16,'OB History'!Z:Z, 1)</f>
        <v>0</v>
      </c>
    </row>
    <row r="17" spans="1:36" x14ac:dyDescent="0.25">
      <c r="A17" s="2" t="s">
        <v>118</v>
      </c>
      <c r="B17" s="6" t="s">
        <v>54</v>
      </c>
      <c r="C17" s="2" t="s">
        <v>70</v>
      </c>
      <c r="D17" s="3"/>
      <c r="E17" s="3"/>
      <c r="F17" s="3"/>
      <c r="G17" s="3"/>
      <c r="H17" s="12">
        <f>SUMIFS('OB History'!C:C,'OB History'!B:B,A17)</f>
        <v>463</v>
      </c>
      <c r="I17" s="4">
        <f>AVERAGEIFS('OB History'!C:C,'OB History'!B:B,A17)</f>
        <v>14.46875</v>
      </c>
      <c r="J17" s="4">
        <f t="array" ref="J17">MEDIAN(IF('OB History'!B:B=A17, 'OB History'!C:C))</f>
        <v>13</v>
      </c>
      <c r="K17" s="13">
        <f t="array" ref="K17">MAX(IF('OB History'!B:B=A17, 'OB History'!C:C))</f>
        <v>27</v>
      </c>
      <c r="L17" s="12">
        <f>COUNTIFS('OB History'!B:B,A17,'OB History'!D:D, 1)</f>
        <v>16</v>
      </c>
      <c r="M17" s="2">
        <f>COUNTIFS('OB History'!B:B,A17,'OB History'!D:D, 0)</f>
        <v>16</v>
      </c>
      <c r="N17" s="42">
        <f>LOOKUP(2, 1/('OB History'!$B:$B=A17), 'OB History'!$AD:$AD)</f>
        <v>0.5</v>
      </c>
      <c r="O17" s="12">
        <f>SUMIFS('OB History'!F:F,'OB History'!B:B,A17)</f>
        <v>66</v>
      </c>
      <c r="P17" s="2">
        <f>SUMIFS('OB History'!E:E,'OB History'!B:B,A17)-O17</f>
        <v>69</v>
      </c>
      <c r="Q17" s="42">
        <f>LOOKUP(2, 1/('OB History'!$B:$B=A17), 'OB History'!$AB:$AB)</f>
        <v>0.47875000000000001</v>
      </c>
      <c r="R17" s="12">
        <f>SUMIFS('OB History'!H:H,'OB History'!B:B,'Old Bow v2'!A17)</f>
        <v>291</v>
      </c>
      <c r="S17" s="2">
        <f>SUMIFS('OB History'!G:G,'OB History'!B:B,'Old Bow v2'!A17)-R17</f>
        <v>282</v>
      </c>
      <c r="T17" s="42">
        <f>LOOKUP(2, 1/('OB History'!$B:$B=A17), 'OB History'!$AC:$AC)</f>
        <v>0.50593750000000004</v>
      </c>
      <c r="U17" s="2">
        <f>COUNTIFS('OB History'!$B:$B,$A$17,'OB History'!K:K, 1)</f>
        <v>5</v>
      </c>
      <c r="V17" s="2">
        <f>COUNTIFS('OB History'!$B:$B,$A$17,'OB History'!L:L, 1)</f>
        <v>5</v>
      </c>
      <c r="W17" s="2">
        <f>COUNTIFS('OB History'!$B:$B,$A$17,'OB History'!M:M, 1)</f>
        <v>9</v>
      </c>
      <c r="X17" s="2">
        <f>COUNTIFS('OB History'!$B:$B,$A$17,'OB History'!N:N, 1)</f>
        <v>10</v>
      </c>
      <c r="Y17" s="2">
        <f>COUNTIFS('OB History'!$B:$B,$A$17,'OB History'!O:O, 1)</f>
        <v>4</v>
      </c>
      <c r="Z17" s="2">
        <f>COUNTIFS('OB History'!$B:$B,$A$17,'OB History'!P:P, 1)</f>
        <v>2</v>
      </c>
      <c r="AA17" s="2">
        <f>COUNTIFS('OB History'!$B:$B,$A$17,'OB History'!Q:Q, 1)</f>
        <v>2</v>
      </c>
      <c r="AB17" s="2">
        <f>COUNTIFS('OB History'!$B:$B,$A$17,'OB History'!R:R, 1)</f>
        <v>2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1</v>
      </c>
      <c r="AG17" s="2">
        <f>COUNTIFS('OB History'!$B:$B,$A$17,'OB History'!W:W, 1)</f>
        <v>3</v>
      </c>
      <c r="AH17" s="2">
        <f>COUNTIFS('OB History'!$B:$B,$A$17,'OB History'!X:X, 1)</f>
        <v>10</v>
      </c>
      <c r="AI17" s="2">
        <f>COUNTIFS('OB History'!$B:$B,$A$17,'OB History'!Y:Y, 1)</f>
        <v>8</v>
      </c>
      <c r="AJ17" s="2">
        <f>COUNTIFS('OB History'!$B:$B,$A$17,'OB History'!Z:Z, 1)</f>
        <v>5</v>
      </c>
    </row>
    <row r="18" spans="1:36" x14ac:dyDescent="0.25">
      <c r="A18" s="2" t="s">
        <v>21</v>
      </c>
      <c r="B18" s="6" t="s">
        <v>69</v>
      </c>
      <c r="C18" s="6" t="s">
        <v>70</v>
      </c>
      <c r="D18" s="3">
        <v>3</v>
      </c>
      <c r="E18" s="3">
        <v>1</v>
      </c>
      <c r="F18" s="3"/>
      <c r="G18" s="3"/>
      <c r="H18" s="12">
        <f>SUMIFS('OB History'!C:C,'OB History'!B:B,A18)</f>
        <v>756</v>
      </c>
      <c r="I18" s="4">
        <f>AVERAGEIFS('OB History'!C:C,'OB History'!B:B,A18)</f>
        <v>15.75</v>
      </c>
      <c r="J18" s="4">
        <f t="array" ref="J18">MEDIAN(IF('OB History'!B:B=A18, 'OB History'!C:C))</f>
        <v>15</v>
      </c>
      <c r="K18" s="13">
        <f t="array" ref="K18">MAX(IF('OB History'!B:B=A18, 'OB History'!C:C))</f>
        <v>44</v>
      </c>
      <c r="L18" s="12">
        <f>COUNTIFS('OB History'!B:B,A18,'OB History'!D:D, 1)</f>
        <v>24</v>
      </c>
      <c r="M18" s="2">
        <f>COUNTIFS('OB History'!B:B,A18,'OB History'!D:D, 0)</f>
        <v>24</v>
      </c>
      <c r="N18" s="42">
        <f>LOOKUP(2, 1/('OB History'!$B:$B=A18), 'OB History'!$AD:$AD)</f>
        <v>0.5</v>
      </c>
      <c r="O18" s="12">
        <f>SUMIFS('OB History'!F:F,'OB History'!B:B,A18)</f>
        <v>99</v>
      </c>
      <c r="P18" s="2">
        <f>SUMIFS('OB History'!E:E,'OB History'!B:B,A18)-O18</f>
        <v>102</v>
      </c>
      <c r="Q18" s="42">
        <f>LOOKUP(2, 1/('OB History'!$B:$B=A18), 'OB History'!$AB:$AB)</f>
        <v>0.48499999999999988</v>
      </c>
      <c r="R18" s="12">
        <f>SUMIFS('OB History'!H:H,'OB History'!B:B,'Old Bow v2'!A18)</f>
        <v>410</v>
      </c>
      <c r="S18" s="2">
        <f>SUMIFS('OB History'!G:G,'OB History'!B:B,'Old Bow v2'!A18)-R18</f>
        <v>420</v>
      </c>
      <c r="T18" s="42">
        <f>LOOKUP(2, 1/('OB History'!$B:$B=A18), 'OB History'!$AC:$AC)</f>
        <v>0.49166666666666664</v>
      </c>
      <c r="U18" s="2">
        <f>COUNTIFS('OB History'!$B:$B,$A$18,'OB History'!K:K, 1)</f>
        <v>3</v>
      </c>
      <c r="V18" s="2">
        <f>COUNTIFS('OB History'!$B:$B,$A$18,'OB History'!L:L, 1)</f>
        <v>6</v>
      </c>
      <c r="W18" s="2">
        <f>COUNTIFS('OB History'!$B:$B,$A$18,'OB History'!M:M, 1)</f>
        <v>3</v>
      </c>
      <c r="X18" s="2">
        <f>COUNTIFS('OB History'!$B:$B,$A$18,'OB History'!N:N, 1)</f>
        <v>11</v>
      </c>
      <c r="Y18" s="2">
        <f>COUNTIFS('OB History'!$B:$B,$A$18,'OB History'!O:O, 1)</f>
        <v>8</v>
      </c>
      <c r="Z18" s="2">
        <f>COUNTIFS('OB History'!$B:$B,$A$18,'OB History'!P:P, 1)</f>
        <v>8</v>
      </c>
      <c r="AA18" s="2">
        <f>COUNTIFS('OB History'!$B:$B,$A$18,'OB History'!Q:Q, 1)</f>
        <v>5</v>
      </c>
      <c r="AB18" s="2">
        <f>COUNTIFS('OB History'!$B:$B,$A$18,'OB History'!R:R, 1)</f>
        <v>6</v>
      </c>
      <c r="AC18" s="2">
        <f>COUNTIFS('OB History'!$B:$B,$A$18,'OB History'!S:S, 1)</f>
        <v>0</v>
      </c>
      <c r="AD18" s="2">
        <f>COUNTIFS('OB History'!$B:$B,$A$18,'OB History'!T:T, 1)</f>
        <v>1</v>
      </c>
      <c r="AE18" s="2">
        <f>COUNTIFS('OB History'!$B:$B,$A$18,'OB History'!U:U, 1)</f>
        <v>1</v>
      </c>
      <c r="AF18" s="2">
        <f>COUNTIFS('OB History'!$B:$B,$A$18,'OB History'!V:V, 1)</f>
        <v>1</v>
      </c>
      <c r="AG18" s="2">
        <f>COUNTIFS('OB History'!$B:$B,$A$18,'OB History'!W:W, 1)</f>
        <v>9</v>
      </c>
      <c r="AH18" s="2">
        <f>COUNTIFS('OB History'!$B:$B,$A$18,'OB History'!X:X, 1)</f>
        <v>20</v>
      </c>
      <c r="AI18" s="2">
        <f>COUNTIFS('OB History'!$B:$B,$A$18,'OB History'!Y:Y, 1)</f>
        <v>8</v>
      </c>
      <c r="AJ18" s="2">
        <f>COUNTIFS('OB History'!$B:$B,$A$18,'OB History'!Z:Z, 1)</f>
        <v>9</v>
      </c>
    </row>
    <row r="19" spans="1:36" x14ac:dyDescent="0.25">
      <c r="A19" s="2" t="s">
        <v>20</v>
      </c>
      <c r="B19" s="6" t="s">
        <v>98</v>
      </c>
      <c r="C19" s="6" t="s">
        <v>70</v>
      </c>
      <c r="D19" s="3"/>
      <c r="E19" s="3"/>
      <c r="F19" s="3">
        <v>1</v>
      </c>
      <c r="G19" s="3"/>
      <c r="H19" s="12">
        <f>SUMIFS('OB History'!C:C,'OB History'!B:B,A19)</f>
        <v>867</v>
      </c>
      <c r="I19" s="4">
        <f>AVERAGEIFS('OB History'!C:C,'OB History'!B:B,A19)</f>
        <v>14.694915254237289</v>
      </c>
      <c r="J19" s="4">
        <f t="array" ref="J19">MEDIAN(IF('OB History'!B:B=A19, 'OB History'!C:C))</f>
        <v>13</v>
      </c>
      <c r="K19" s="13">
        <f t="array" ref="K19">MAX(IF('OB History'!B:B=A19, 'OB History'!C:C))</f>
        <v>41</v>
      </c>
      <c r="L19" s="12">
        <f>COUNTIFS('OB History'!B:B,A19,'OB History'!D:D, 1)</f>
        <v>34</v>
      </c>
      <c r="M19" s="2">
        <f>COUNTIFS('OB History'!B:B,A19,'OB History'!D:D, 0)</f>
        <v>25</v>
      </c>
      <c r="N19" s="42">
        <f>LOOKUP(2, 1/('OB History'!$B:$B=A19), 'OB History'!$AD:$AD)</f>
        <v>0.57627118644067798</v>
      </c>
      <c r="O19" s="12">
        <f>SUMIFS('OB History'!F:F,'OB History'!B:B,A19)</f>
        <v>133</v>
      </c>
      <c r="P19" s="2">
        <f>SUMIFS('OB History'!E:E,'OB History'!B:B,A19)-O19</f>
        <v>109</v>
      </c>
      <c r="Q19" s="42">
        <f>LOOKUP(2, 1/('OB History'!$B:$B=A19), 'OB History'!$AB:$AB)</f>
        <v>0.56067796610169485</v>
      </c>
      <c r="R19" s="12">
        <f>SUMIFS('OB History'!H:H,'OB History'!B:B,'Old Bow v2'!A19)</f>
        <v>521</v>
      </c>
      <c r="S19" s="2">
        <f>SUMIFS('OB History'!G:G,'OB History'!B:B,'Old Bow v2'!A19)-R19</f>
        <v>483</v>
      </c>
      <c r="T19" s="42">
        <f>LOOKUP(2, 1/('OB History'!$B:$B=A19), 'OB History'!$AC:$AC)</f>
        <v>0.51966101694915257</v>
      </c>
      <c r="U19" s="2">
        <f>COUNTIFS('OB History'!$B:$B,$A$19,'OB History'!K:K, 1)</f>
        <v>6</v>
      </c>
      <c r="V19" s="2">
        <f>COUNTIFS('OB History'!$B:$B,$A$19,'OB History'!L:L, 1)</f>
        <v>10</v>
      </c>
      <c r="W19" s="2">
        <f>COUNTIFS('OB History'!$B:$B,$A$19,'OB History'!M:M, 1)</f>
        <v>6</v>
      </c>
      <c r="X19" s="2">
        <f>COUNTIFS('OB History'!$B:$B,$A$19,'OB History'!N:N, 1)</f>
        <v>16</v>
      </c>
      <c r="Y19" s="2">
        <f>COUNTIFS('OB History'!$B:$B,$A$19,'OB History'!O:O, 1)</f>
        <v>5</v>
      </c>
      <c r="Z19" s="2">
        <f>COUNTIFS('OB History'!$B:$B,$A$19,'OB History'!P:P, 1)</f>
        <v>16</v>
      </c>
      <c r="AA19" s="2">
        <f>COUNTIFS('OB History'!$B:$B,$A$19,'OB History'!Q:Q, 1)</f>
        <v>6</v>
      </c>
      <c r="AB19" s="2">
        <f>COUNTIFS('OB History'!$B:$B,$A$19,'OB History'!R:R, 1)</f>
        <v>4</v>
      </c>
      <c r="AC19" s="2">
        <f>COUNTIFS('OB History'!$B:$B,$A$19,'OB History'!S:S, 1)</f>
        <v>2</v>
      </c>
      <c r="AD19" s="2">
        <f>COUNTIFS('OB History'!$B:$B,$A$19,'OB History'!T:T, 1)</f>
        <v>2</v>
      </c>
      <c r="AE19" s="2">
        <f>COUNTIFS('OB History'!$B:$B,$A$19,'OB History'!U:U, 1)</f>
        <v>1</v>
      </c>
      <c r="AF19" s="2">
        <f>COUNTIFS('OB History'!$B:$B,$A$19,'OB History'!V:V, 1)</f>
        <v>3</v>
      </c>
      <c r="AG19" s="2">
        <f>COUNTIFS('OB History'!$B:$B,$A$19,'OB History'!W:W, 1)</f>
        <v>10</v>
      </c>
      <c r="AH19" s="2">
        <f>COUNTIFS('OB History'!$B:$B,$A$19,'OB History'!X:X, 1)</f>
        <v>18</v>
      </c>
      <c r="AI19" s="2">
        <f>COUNTIFS('OB History'!$B:$B,$A$19,'OB History'!Y:Y, 1)</f>
        <v>11</v>
      </c>
      <c r="AJ19" s="2">
        <f>COUNTIFS('OB History'!$B:$B,$A$19,'OB History'!Z:Z, 1)</f>
        <v>17</v>
      </c>
    </row>
    <row r="20" spans="1:36" x14ac:dyDescent="0.25">
      <c r="A20" s="2" t="s">
        <v>68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10</v>
      </c>
      <c r="I20" s="4">
        <f>AVERAGEIFS('OB History'!C:C,'OB History'!B:B,A20)</f>
        <v>10</v>
      </c>
      <c r="J20" s="4">
        <f t="array" ref="J20">MEDIAN(IF('OB History'!B:B=A20, 'OB History'!C:C))</f>
        <v>10</v>
      </c>
      <c r="K20" s="13">
        <f t="array" ref="K20">MAX(IF('OB History'!B:B=A20, 'OB History'!C:C))</f>
        <v>10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2</v>
      </c>
      <c r="P20" s="2">
        <f>SUMIFS('OB History'!E:E,'OB History'!B:B,A20)-O20</f>
        <v>3</v>
      </c>
      <c r="Q20" s="42">
        <f>LOOKUP(2, 1/('OB History'!$B:$B=A20), 'OB History'!$AB:$AB)</f>
        <v>0.4</v>
      </c>
      <c r="R20" s="12">
        <f>SUMIFS('OB History'!H:H,'OB History'!B:B,'Old Bow v2'!A20)</f>
        <v>6</v>
      </c>
      <c r="S20" s="2">
        <f>SUMIFS('OB History'!G:G,'OB History'!B:B,'Old Bow v2'!A20)-R20</f>
        <v>14</v>
      </c>
      <c r="T20" s="42">
        <f>LOOKUP(2, 1/('OB History'!$B:$B=A20), 'OB History'!$AC:$AC)</f>
        <v>0.3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0</v>
      </c>
      <c r="AI20" s="2">
        <f>COUNTIFS('OB History'!$B:$B,$A$20,'OB History'!Y:Y, 1)</f>
        <v>1</v>
      </c>
      <c r="AJ20" s="2">
        <f>COUNTIFS('OB History'!$B:$B,$A$20,'OB History'!Z:Z, 1)</f>
        <v>0</v>
      </c>
    </row>
    <row r="21" spans="1:36" x14ac:dyDescent="0.25">
      <c r="A21" s="2" t="s">
        <v>124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261</v>
      </c>
      <c r="I21" s="4">
        <f>AVERAGEIFS('OB History'!C:C,'OB History'!B:B,A21)</f>
        <v>13.736842105263158</v>
      </c>
      <c r="J21" s="4">
        <f t="array" ref="J21">MEDIAN(IF('OB History'!B:B=A21, 'OB History'!C:C))</f>
        <v>15</v>
      </c>
      <c r="K21" s="13">
        <f t="array" ref="K21">MAX(IF('OB History'!B:B=A21, 'OB History'!C:C))</f>
        <v>19</v>
      </c>
      <c r="L21" s="12">
        <f>COUNTIFS('OB History'!B:B,A21,'OB History'!D:D, 1)</f>
        <v>7</v>
      </c>
      <c r="M21" s="2">
        <f>COUNTIFS('OB History'!B:B,A21,'OB History'!D:D, 0)</f>
        <v>12</v>
      </c>
      <c r="N21" s="42">
        <f>LOOKUP(2, 1/('OB History'!$B:$B=A21), 'OB History'!$AD:$AD)</f>
        <v>0.36842105263157893</v>
      </c>
      <c r="O21" s="12">
        <f>SUMIFS('OB History'!F:F,'OB History'!B:B,A21)</f>
        <v>29</v>
      </c>
      <c r="P21" s="2">
        <f>SUMIFS('OB History'!E:E,'OB History'!B:B,A21)-O21</f>
        <v>43</v>
      </c>
      <c r="Q21" s="42">
        <f>LOOKUP(2, 1/('OB History'!$B:$B=A21), 'OB History'!$AB:$AB)</f>
        <v>0.38789473684210529</v>
      </c>
      <c r="R21" s="12">
        <f>SUMIFS('OB History'!H:H,'OB History'!B:B,'Old Bow v2'!A21)</f>
        <v>137</v>
      </c>
      <c r="S21" s="2">
        <f>SUMIFS('OB History'!G:G,'OB History'!B:B,'Old Bow v2'!A21)-R21</f>
        <v>166</v>
      </c>
      <c r="T21" s="42">
        <f>LOOKUP(2, 1/('OB History'!$B:$B=A21), 'OB History'!$AC:$AC)</f>
        <v>0.44000000000000006</v>
      </c>
      <c r="U21" s="2">
        <f>COUNTIFS('OB History'!$B:$B,$A$21,'OB History'!K:K, 1)</f>
        <v>4</v>
      </c>
      <c r="V21" s="2">
        <f>COUNTIFS('OB History'!$B:$B,$A$21,'OB History'!L:L, 1)</f>
        <v>2</v>
      </c>
      <c r="W21" s="2">
        <f>COUNTIFS('OB History'!$B:$B,$A$21,'OB History'!M:M, 1)</f>
        <v>4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3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6</v>
      </c>
      <c r="AI21" s="2">
        <f>COUNTIFS('OB History'!$B:$B,$A$21,'OB History'!Y:Y, 1)</f>
        <v>1</v>
      </c>
      <c r="AJ21" s="2">
        <f>COUNTIFS('OB History'!$B:$B,$A$21,'OB History'!Z:Z, 1)</f>
        <v>3</v>
      </c>
    </row>
    <row r="22" spans="1:36" x14ac:dyDescent="0.25">
      <c r="A22" s="2" t="s">
        <v>185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0</v>
      </c>
      <c r="I22" s="4">
        <f>AVERAGEIFS('OB History'!C:C,'OB History'!B:B,A22)</f>
        <v>0</v>
      </c>
      <c r="J22" s="4">
        <f t="array" ref="J22">MEDIAN(IF('OB History'!B:B=A22, 'OB History'!C:C))</f>
        <v>0</v>
      </c>
      <c r="K22" s="13">
        <f t="array" ref="K22">MAX(IF('OB History'!B:B=A22, 'OB History'!C:C))</f>
        <v>0</v>
      </c>
      <c r="L22" s="12">
        <f>COUNTIFS('OB History'!B:B,A22,'OB History'!D:D, 1)</f>
        <v>0</v>
      </c>
      <c r="M22" s="2">
        <f>COUNTIFS('OB History'!B:B,A22,'OB History'!D:D, 0)</f>
        <v>1</v>
      </c>
      <c r="N22" s="42">
        <f>LOOKUP(2, 1/('OB History'!$B:$B=A22), 'OB History'!$AD:$AD)</f>
        <v>0</v>
      </c>
      <c r="O22" s="12">
        <f>SUMIFS('OB History'!F:F,'OB History'!B:B,A22)</f>
        <v>0</v>
      </c>
      <c r="P22" s="2">
        <f>SUMIFS('OB History'!E:E,'OB History'!B:B,A22)-O22</f>
        <v>3</v>
      </c>
      <c r="Q22" s="42">
        <f>LOOKUP(2, 1/('OB History'!$B:$B=A22), 'OB History'!$AB:$AB)</f>
        <v>0</v>
      </c>
      <c r="R22" s="12">
        <f>SUMIFS('OB History'!H:H,'OB History'!B:B,'Old Bow v2'!A22)</f>
        <v>3</v>
      </c>
      <c r="S22" s="2">
        <f>SUMIFS('OB History'!G:G,'OB History'!B:B,'Old Bow v2'!A22)-R22</f>
        <v>9</v>
      </c>
      <c r="T22" s="42">
        <f>LOOKUP(2, 1/('OB History'!$B:$B=A22), 'OB History'!$AC:$AC)</f>
        <v>0.25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2" t="s">
        <v>254</v>
      </c>
      <c r="B23" s="6" t="s">
        <v>70</v>
      </c>
      <c r="C23" s="6" t="s">
        <v>70</v>
      </c>
      <c r="D23" s="3"/>
      <c r="E23" s="3"/>
      <c r="F23" s="3"/>
      <c r="G23" s="3"/>
      <c r="H23" s="12">
        <f>SUMIFS('OB History'!C:C,'OB History'!B:B,A23)</f>
        <v>9</v>
      </c>
      <c r="I23" s="4">
        <f>AVERAGEIFS('OB History'!C:C,'OB History'!B:B,A23)</f>
        <v>4.5</v>
      </c>
      <c r="J23" s="4">
        <f t="array" ref="J23">MEDIAN(IF('OB History'!B:B=A23, 'OB History'!C:C))</f>
        <v>4.5</v>
      </c>
      <c r="K23" s="13">
        <f t="array" ref="K23">MAX(IF('OB History'!B:B=A23, 'OB History'!C:C))</f>
        <v>8</v>
      </c>
      <c r="L23" s="12">
        <f>COUNTIFS('OB History'!B:B,A23,'OB History'!D:D, 1)</f>
        <v>2</v>
      </c>
      <c r="M23" s="2">
        <f>COUNTIFS('OB History'!B:B,A23,'OB History'!D:D, 0)</f>
        <v>0</v>
      </c>
      <c r="N23" s="42">
        <f>LOOKUP(2, 1/('OB History'!$B:$B=A23), 'OB History'!$AD:$AD)</f>
        <v>1</v>
      </c>
      <c r="O23" s="12">
        <f>SUMIFS('OB History'!F:F,'OB History'!B:B,A23)</f>
        <v>6</v>
      </c>
      <c r="P23" s="2">
        <f>SUMIFS('OB History'!E:E,'OB History'!B:B,A23)-O23</f>
        <v>3</v>
      </c>
      <c r="Q23" s="42">
        <f>LOOKUP(2, 1/('OB History'!$B:$B=A23), 'OB History'!$AB:$AB)</f>
        <v>0.67500000000000004</v>
      </c>
      <c r="R23" s="12">
        <f>SUMIFS('OB History'!H:H,'OB History'!B:B,'Old Bow v2'!A23)</f>
        <v>21</v>
      </c>
      <c r="S23" s="2">
        <f>SUMIFS('OB History'!G:G,'OB History'!B:B,'Old Bow v2'!A23)-R23</f>
        <v>15</v>
      </c>
      <c r="T23" s="42">
        <f>LOOKUP(2, 1/('OB History'!$B:$B=A23), 'OB History'!$AC:$AC)</f>
        <v>0.59000000000000008</v>
      </c>
      <c r="U23" s="2">
        <f>COUNTIFS('OB History'!$B:$B,$A$23,'OB History'!K:K, 1)</f>
        <v>1</v>
      </c>
      <c r="V23" s="2">
        <f>COUNTIFS('OB History'!$B:$B,$A$23,'OB History'!L:L, 1)</f>
        <v>1</v>
      </c>
      <c r="W23" s="2">
        <f>COUNTIFS('OB History'!$B:$B,$A$23,'OB History'!M:M, 1)</f>
        <v>0</v>
      </c>
      <c r="X23" s="2">
        <f>COUNTIFS('OB History'!$B:$B,$A$23,'OB History'!N:N, 1)</f>
        <v>2</v>
      </c>
      <c r="Y23" s="2">
        <f>COUNTIFS('OB History'!$B:$B,$A$23,'OB History'!O:O, 1)</f>
        <v>0</v>
      </c>
      <c r="Z23" s="2">
        <f>COUNTIFS('OB History'!$B:$B,$A$23,'OB History'!P:P, 1)</f>
        <v>0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0</v>
      </c>
      <c r="AI23" s="2">
        <f>COUNTIFS('OB History'!$B:$B,$A$23,'OB History'!Y:Y, 1)</f>
        <v>1</v>
      </c>
      <c r="AJ23" s="2">
        <f>COUNTIFS('OB History'!$B:$B,$A$23,'OB History'!Z:Z, 1)</f>
        <v>1</v>
      </c>
    </row>
    <row r="24" spans="1:36" ht="15.75" x14ac:dyDescent="0.25">
      <c r="A24" s="1" t="s">
        <v>39</v>
      </c>
      <c r="B24" s="36" t="s">
        <v>54</v>
      </c>
      <c r="C24" s="2" t="s">
        <v>70</v>
      </c>
      <c r="D24" s="3"/>
      <c r="E24" s="3"/>
      <c r="F24" s="3"/>
      <c r="G24" s="3"/>
      <c r="H24" s="12">
        <f>SUMIFS('OB History'!C:C,'OB History'!B:B,A24)</f>
        <v>321</v>
      </c>
      <c r="I24" s="4">
        <f>AVERAGEIFS('OB History'!C:C,'OB History'!B:B,A24)</f>
        <v>13.375</v>
      </c>
      <c r="J24" s="4">
        <f t="array" ref="J24">MEDIAN(IF('OB History'!B:B=A24, 'OB History'!C:C))</f>
        <v>12.5</v>
      </c>
      <c r="K24" s="13">
        <f t="array" ref="K24">MAX(IF('OB History'!B:B=A24, 'OB History'!C:C))</f>
        <v>29</v>
      </c>
      <c r="L24" s="12">
        <f>COUNTIFS('OB History'!B:B,A24,'OB History'!D:D, 1)</f>
        <v>9</v>
      </c>
      <c r="M24" s="2">
        <f>COUNTIFS('OB History'!B:B,A24,'OB History'!D:D, 0)</f>
        <v>15</v>
      </c>
      <c r="N24" s="42">
        <f>LOOKUP(2, 1/('OB History'!$B:$B=A24), 'OB History'!$AD:$AD)</f>
        <v>0.375</v>
      </c>
      <c r="O24" s="12">
        <f>SUMIFS('OB History'!F:F,'OB History'!B:B,A24)</f>
        <v>47</v>
      </c>
      <c r="P24" s="2">
        <f>SUMIFS('OB History'!E:E,'OB History'!B:B,A24)-O24</f>
        <v>56</v>
      </c>
      <c r="Q24" s="42">
        <f>LOOKUP(2, 1/('OB History'!$B:$B=A24), 'OB History'!$AB:$AB)</f>
        <v>0.45208333333333339</v>
      </c>
      <c r="R24" s="12">
        <f>SUMIFS('OB History'!H:H,'OB History'!B:B,'Old Bow v2'!A24)</f>
        <v>201</v>
      </c>
      <c r="S24" s="2">
        <f>SUMIFS('OB History'!G:G,'OB History'!B:B,'Old Bow v2'!A24)-R24</f>
        <v>216</v>
      </c>
      <c r="T24" s="42">
        <f>LOOKUP(2, 1/('OB History'!$B:$B=A24), 'OB History'!$AC:$AC)</f>
        <v>0.48208333333333342</v>
      </c>
      <c r="U24" s="2">
        <f>COUNTIFS('OB History'!$B:$B,$A$24,'OB History'!K:K, 1)</f>
        <v>1</v>
      </c>
      <c r="V24" s="2">
        <f>COUNTIFS('OB History'!$B:$B,$A$24,'OB History'!L:L, 1)</f>
        <v>3</v>
      </c>
      <c r="W24" s="2">
        <f>COUNTIFS('OB History'!$B:$B,$A$24,'OB History'!M:M, 1)</f>
        <v>2</v>
      </c>
      <c r="X24" s="2">
        <f>COUNTIFS('OB History'!$B:$B,$A$24,'OB History'!N:N, 1)</f>
        <v>7</v>
      </c>
      <c r="Y24" s="2">
        <f>COUNTIFS('OB History'!$B:$B,$A$24,'OB History'!O:O, 1)</f>
        <v>0</v>
      </c>
      <c r="Z24" s="2">
        <f>COUNTIFS('OB History'!$B:$B,$A$24,'OB History'!P:P, 1)</f>
        <v>6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8</v>
      </c>
      <c r="AI24" s="2">
        <f>COUNTIFS('OB History'!$B:$B,$A$24,'OB History'!Y:Y, 1)</f>
        <v>6</v>
      </c>
      <c r="AJ24" s="2">
        <f>COUNTIFS('OB History'!$B:$B,$A$24,'OB History'!Z:Z, 1)</f>
        <v>8</v>
      </c>
    </row>
    <row r="25" spans="1:36" x14ac:dyDescent="0.25">
      <c r="A25" s="2" t="s">
        <v>44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97</v>
      </c>
      <c r="I25" s="4">
        <f>AVERAGEIFS('OB History'!C:C,'OB History'!B:B,A25)</f>
        <v>12.125</v>
      </c>
      <c r="J25" s="4">
        <f t="array" ref="J25">MEDIAN(IF('OB History'!B:B=A25, 'OB History'!C:C))</f>
        <v>12.5</v>
      </c>
      <c r="K25" s="13">
        <f t="array" ref="K25">MAX(IF('OB History'!B:B=A25, 'OB History'!C:C))</f>
        <v>17</v>
      </c>
      <c r="L25" s="12">
        <f>COUNTIFS('OB History'!B:B,A25,'OB History'!D:D, 1)</f>
        <v>2</v>
      </c>
      <c r="M25" s="2">
        <f>COUNTIFS('OB History'!B:B,A25,'OB History'!D:D, 0)</f>
        <v>6</v>
      </c>
      <c r="N25" s="42">
        <f>LOOKUP(2, 1/('OB History'!$B:$B=A25), 'OB History'!$AD:$AD)</f>
        <v>0.25</v>
      </c>
      <c r="O25" s="12">
        <f>SUMIFS('OB History'!F:F,'OB History'!B:B,A25)</f>
        <v>13</v>
      </c>
      <c r="P25" s="2">
        <f>SUMIFS('OB History'!E:E,'OB History'!B:B,A25)-O25</f>
        <v>19</v>
      </c>
      <c r="Q25" s="42">
        <f>LOOKUP(2, 1/('OB History'!$B:$B=A25), 'OB History'!$AB:$AB)</f>
        <v>0.42499999999999999</v>
      </c>
      <c r="R25" s="12">
        <f>SUMIFS('OB History'!H:H,'OB History'!B:B,'Old Bow v2'!A25)</f>
        <v>64</v>
      </c>
      <c r="S25" s="2">
        <f>SUMIFS('OB History'!G:G,'OB History'!B:B,'Old Bow v2'!A25)-R25</f>
        <v>72</v>
      </c>
      <c r="T25" s="42">
        <f>LOOKUP(2, 1/('OB History'!$B:$B=A25), 'OB History'!$AC:$AC)</f>
        <v>0.47749999999999998</v>
      </c>
      <c r="U25" s="2">
        <f>COUNTIFS('OB History'!$B:$B,$A$25,'OB History'!K:K, 1)</f>
        <v>1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2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1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2" t="s">
        <v>46</v>
      </c>
      <c r="B26" s="2" t="s">
        <v>70</v>
      </c>
      <c r="C26" s="2" t="s">
        <v>70</v>
      </c>
      <c r="D26" s="3"/>
      <c r="E26" s="3"/>
      <c r="F26" s="3"/>
      <c r="G26" s="3"/>
      <c r="H26" s="12">
        <f>SUMIFS('OB History'!C:C,'OB History'!B:B,A26)</f>
        <v>111</v>
      </c>
      <c r="I26" s="4">
        <f>AVERAGEIFS('OB History'!C:C,'OB History'!B:B,A26)</f>
        <v>13.875</v>
      </c>
      <c r="J26" s="4">
        <f t="array" ref="J26">MEDIAN(IF('OB History'!B:B=A26, 'OB History'!C:C))</f>
        <v>10.5</v>
      </c>
      <c r="K26" s="13">
        <f t="array" ref="K26">MAX(IF('OB History'!B:B=A26, 'OB History'!C:C))</f>
        <v>34</v>
      </c>
      <c r="L26" s="12">
        <f>COUNTIFS('OB History'!B:B,A26,'OB History'!D:D, 1)</f>
        <v>3</v>
      </c>
      <c r="M26" s="2">
        <f>COUNTIFS('OB History'!B:B,A26,'OB History'!D:D, 0)</f>
        <v>5</v>
      </c>
      <c r="N26" s="42">
        <f>LOOKUP(2, 1/('OB History'!$B:$B=A26), 'OB History'!$AD:$AD)</f>
        <v>0.375</v>
      </c>
      <c r="O26" s="12">
        <f>SUMIFS('OB History'!F:F,'OB History'!B:B,A26)</f>
        <v>12</v>
      </c>
      <c r="P26" s="2">
        <f>SUMIFS('OB History'!E:E,'OB History'!B:B,A26)-O26</f>
        <v>19</v>
      </c>
      <c r="Q26" s="42">
        <f>LOOKUP(2, 1/('OB History'!$B:$B=A26), 'OB History'!$AB:$AB)</f>
        <v>0.34375</v>
      </c>
      <c r="R26" s="12">
        <f>SUMIFS('OB History'!H:H,'OB History'!B:B,'Old Bow v2'!A26)</f>
        <v>54</v>
      </c>
      <c r="S26" s="2">
        <f>SUMIFS('OB History'!G:G,'OB History'!B:B,'Old Bow v2'!A26)-R26</f>
        <v>77</v>
      </c>
      <c r="T26" s="42">
        <f>LOOKUP(2, 1/('OB History'!$B:$B=A26), 'OB History'!$AC:$AC)</f>
        <v>0.39750000000000002</v>
      </c>
      <c r="U26" s="2">
        <f>COUNTIFS('OB History'!$B:$B,$A$26,'OB History'!K:K, 1)</f>
        <v>0</v>
      </c>
      <c r="V26" s="2">
        <f>COUNTIFS('OB History'!$B:$B,$A$26,'OB History'!L:L, 1)</f>
        <v>1</v>
      </c>
      <c r="W26" s="2">
        <f>COUNTIFS('OB History'!$B:$B,$A$26,'OB History'!M:M, 1)</f>
        <v>1</v>
      </c>
      <c r="X26" s="2">
        <f>COUNTIFS('OB History'!$B:$B,$A$26,'OB History'!N:N, 1)</f>
        <v>1</v>
      </c>
      <c r="Y26" s="2">
        <f>COUNTIFS('OB History'!$B:$B,$A$26,'OB History'!O:O, 1)</f>
        <v>1</v>
      </c>
      <c r="Z26" s="2">
        <f>COUNTIFS('OB History'!$B:$B,$A$26,'OB History'!P:P, 1)</f>
        <v>1</v>
      </c>
      <c r="AA26" s="2">
        <f>COUNTIFS('OB History'!$B:$B,$A$26,'OB History'!Q:Q, 1)</f>
        <v>0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1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1</v>
      </c>
      <c r="AH26" s="2">
        <f>COUNTIFS('OB History'!$B:$B,$A$26,'OB History'!X:X, 1)</f>
        <v>3</v>
      </c>
      <c r="AI26" s="2">
        <f>COUNTIFS('OB History'!$B:$B,$A$26,'OB History'!Y:Y, 1)</f>
        <v>1</v>
      </c>
      <c r="AJ26" s="2">
        <f>COUNTIFS('OB History'!$B:$B,$A$26,'OB History'!Z:Z, 1)</f>
        <v>0</v>
      </c>
    </row>
    <row r="27" spans="1:36" x14ac:dyDescent="0.25">
      <c r="A27" s="1" t="s">
        <v>38</v>
      </c>
      <c r="B27" s="2" t="s">
        <v>70</v>
      </c>
      <c r="C27" s="2" t="s">
        <v>70</v>
      </c>
      <c r="D27" s="3">
        <v>2</v>
      </c>
      <c r="E27" s="3"/>
      <c r="F27" s="3"/>
      <c r="G27" s="3"/>
      <c r="H27" s="12">
        <f>SUMIFS('OB History'!C:C,'OB History'!B:B,A27)</f>
        <v>186</v>
      </c>
      <c r="I27" s="4">
        <f>AVERAGEIFS('OB History'!C:C,'OB History'!B:B,A27)</f>
        <v>15.5</v>
      </c>
      <c r="J27" s="4">
        <f t="array" ref="J27">MEDIAN(IF('OB History'!B:B=A27, 'OB History'!C:C))</f>
        <v>15</v>
      </c>
      <c r="K27" s="13">
        <f t="array" ref="K27">MAX(IF('OB History'!B:B=A27, 'OB History'!C:C))</f>
        <v>28</v>
      </c>
      <c r="L27" s="12">
        <f>COUNTIFS('OB History'!B:B,A27,'OB History'!D:D, 1)</f>
        <v>11</v>
      </c>
      <c r="M27" s="2">
        <f>COUNTIFS('OB History'!B:B,A27,'OB History'!D:D, 0)</f>
        <v>1</v>
      </c>
      <c r="N27" s="42">
        <f>LOOKUP(2, 1/('OB History'!$B:$B=A27), 'OB History'!$AD:$AD)</f>
        <v>0.91666666666666663</v>
      </c>
      <c r="O27" s="12">
        <f>SUMIFS('OB History'!F:F,'OB History'!B:B,A27)</f>
        <v>34</v>
      </c>
      <c r="P27" s="2">
        <f>SUMIFS('OB History'!E:E,'OB History'!B:B,A27)-O27</f>
        <v>12</v>
      </c>
      <c r="Q27" s="42">
        <f>LOOKUP(2, 1/('OB History'!$B:$B=A27), 'OB History'!$AB:$AB)</f>
        <v>0.77500000000000002</v>
      </c>
      <c r="R27" s="12">
        <f>SUMIFS('OB History'!H:H,'OB History'!B:B,'Old Bow v2'!A27)</f>
        <v>116</v>
      </c>
      <c r="S27" s="2">
        <f>SUMIFS('OB History'!G:G,'OB History'!B:B,'Old Bow v2'!A27)-R27</f>
        <v>71</v>
      </c>
      <c r="T27" s="42">
        <f>LOOKUP(2, 1/('OB History'!$B:$B=A27), 'OB History'!$AC:$AC)</f>
        <v>0.63749999999999996</v>
      </c>
      <c r="U27" s="2">
        <f>COUNTIFS('OB History'!$B:$B,$A$27,'OB History'!K:K, 1)</f>
        <v>3</v>
      </c>
      <c r="V27" s="2">
        <f>COUNTIFS('OB History'!$B:$B,$A$27,'OB History'!L:L, 1)</f>
        <v>3</v>
      </c>
      <c r="W27" s="2">
        <f>COUNTIFS('OB History'!$B:$B,$A$27,'OB History'!M:M, 1)</f>
        <v>3</v>
      </c>
      <c r="X27" s="2">
        <f>COUNTIFS('OB History'!$B:$B,$A$27,'OB History'!N:N, 1)</f>
        <v>1</v>
      </c>
      <c r="Y27" s="2">
        <f>COUNTIFS('OB History'!$B:$B,$A$27,'OB History'!O:O, 1)</f>
        <v>0</v>
      </c>
      <c r="Z27" s="2">
        <f>COUNTIFS('OB History'!$B:$B,$A$27,'OB History'!P:P, 1)</f>
        <v>2</v>
      </c>
      <c r="AA27" s="2">
        <f>COUNTIFS('OB History'!$B:$B,$A$27,'OB History'!Q:Q, 1)</f>
        <v>1</v>
      </c>
      <c r="AB27" s="2">
        <f>COUNTIFS('OB History'!$B:$B,$A$27,'OB History'!R:R, 1)</f>
        <v>1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3</v>
      </c>
      <c r="AH27" s="2">
        <f>COUNTIFS('OB History'!$B:$B,$A$27,'OB History'!X:X, 1)</f>
        <v>6</v>
      </c>
      <c r="AI27" s="2">
        <f>COUNTIFS('OB History'!$B:$B,$A$27,'OB History'!Y:Y, 1)</f>
        <v>5</v>
      </c>
      <c r="AJ27" s="2">
        <f>COUNTIFS('OB History'!$B:$B,$A$27,'OB History'!Z:Z, 1)</f>
        <v>5</v>
      </c>
    </row>
    <row r="28" spans="1:36" x14ac:dyDescent="0.25">
      <c r="A28" s="2" t="s">
        <v>1</v>
      </c>
      <c r="B28" s="6" t="s">
        <v>98</v>
      </c>
      <c r="C28" s="2" t="s">
        <v>70</v>
      </c>
      <c r="D28" s="3">
        <v>2</v>
      </c>
      <c r="E28" s="3">
        <v>1</v>
      </c>
      <c r="F28" s="3"/>
      <c r="G28" s="3"/>
      <c r="H28" s="12">
        <f>SUMIFS('OB History'!C:C,'OB History'!B:B,A28)</f>
        <v>697</v>
      </c>
      <c r="I28" s="4">
        <f>AVERAGEIFS('OB History'!C:C,'OB History'!B:B,A28)</f>
        <v>26.807692307692307</v>
      </c>
      <c r="J28" s="4">
        <f t="array" ref="J28">MEDIAN(IF('OB History'!B:B=A28, 'OB History'!C:C))</f>
        <v>28</v>
      </c>
      <c r="K28" s="13">
        <f t="array" ref="K28">MAX(IF('OB History'!B:B=A28, 'OB History'!C:C))</f>
        <v>48</v>
      </c>
      <c r="L28" s="12">
        <f>COUNTIFS('OB History'!B:B,A28,'OB History'!D:D, 1)</f>
        <v>17</v>
      </c>
      <c r="M28" s="2">
        <f>COUNTIFS('OB History'!B:B,A28,'OB History'!D:D, 0)</f>
        <v>9</v>
      </c>
      <c r="N28" s="42">
        <f>LOOKUP(2, 1/('OB History'!$B:$B=A28), 'OB History'!$AD:$AD)</f>
        <v>0.65384615384615385</v>
      </c>
      <c r="O28" s="12">
        <f>SUMIFS('OB History'!F:F,'OB History'!B:B,A28)</f>
        <v>60</v>
      </c>
      <c r="P28" s="2">
        <f>SUMIFS('OB History'!E:E,'OB History'!B:B,A28)-O28</f>
        <v>50</v>
      </c>
      <c r="Q28" s="42">
        <f>LOOKUP(2, 1/('OB History'!$B:$B=A28), 'OB History'!$AB:$AB)</f>
        <v>0.5461538461538461</v>
      </c>
      <c r="R28" s="12">
        <f>SUMIFS('OB History'!H:H,'OB History'!B:B,'Old Bow v2'!A28)</f>
        <v>226</v>
      </c>
      <c r="S28" s="2">
        <f>SUMIFS('OB History'!G:G,'OB History'!B:B,'Old Bow v2'!A28)-R28</f>
        <v>220</v>
      </c>
      <c r="T28" s="42">
        <f>LOOKUP(2, 1/('OB History'!$B:$B=A28), 'OB History'!$AC:$AC)</f>
        <v>0.50384615384615394</v>
      </c>
      <c r="U28" s="2">
        <f>COUNTIFS('OB History'!$B:$B,$A$28,'OB History'!K:K, 1)</f>
        <v>3</v>
      </c>
      <c r="V28" s="2">
        <f>COUNTIFS('OB History'!$B:$B,$A$28,'OB History'!L:L, 1)</f>
        <v>6</v>
      </c>
      <c r="W28" s="2">
        <f>COUNTIFS('OB History'!$B:$B,$A$28,'OB History'!M:M, 1)</f>
        <v>5</v>
      </c>
      <c r="X28" s="2">
        <f>COUNTIFS('OB History'!$B:$B,$A$28,'OB History'!N:N, 1)</f>
        <v>2</v>
      </c>
      <c r="Y28" s="2">
        <f>COUNTIFS('OB History'!$B:$B,$A$28,'OB History'!O:O, 1)</f>
        <v>9</v>
      </c>
      <c r="Z28" s="2">
        <f>COUNTIFS('OB History'!$B:$B,$A$28,'OB History'!P:P, 1)</f>
        <v>4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5</v>
      </c>
      <c r="AH28" s="2">
        <f>COUNTIFS('OB History'!$B:$B,$A$28,'OB History'!X:X, 1)</f>
        <v>8</v>
      </c>
      <c r="AI28" s="2">
        <f>COUNTIFS('OB History'!$B:$B,$A$28,'OB History'!Y:Y, 1)</f>
        <v>8</v>
      </c>
      <c r="AJ28" s="2">
        <f>COUNTIFS('OB History'!$B:$B,$A$28,'OB History'!Z:Z, 1)</f>
        <v>8</v>
      </c>
    </row>
    <row r="29" spans="1:36" x14ac:dyDescent="0.25">
      <c r="A29" s="2" t="s">
        <v>252</v>
      </c>
      <c r="B29" s="6" t="s">
        <v>70</v>
      </c>
      <c r="C29" s="2" t="s">
        <v>70</v>
      </c>
      <c r="D29" s="3">
        <v>3</v>
      </c>
      <c r="E29" s="3"/>
      <c r="F29" s="3"/>
      <c r="G29" s="3"/>
      <c r="H29" s="12">
        <f>SUMIFS('OB History'!C:C,'OB History'!B:B,A29)</f>
        <v>747</v>
      </c>
      <c r="I29" s="4">
        <f>AVERAGEIFS('OB History'!C:C,'OB History'!B:B,A29)</f>
        <v>20.189189189189189</v>
      </c>
      <c r="J29" s="4">
        <f t="array" ref="J29">MEDIAN(IF('OB History'!B:B=A29, 'OB History'!C:C))</f>
        <v>20</v>
      </c>
      <c r="K29" s="13">
        <f t="array" ref="K29">MAX(IF('OB History'!B:B=A29, 'OB History'!C:C))</f>
        <v>41</v>
      </c>
      <c r="L29" s="12">
        <f>COUNTIFS('OB History'!B:B,A29,'OB History'!D:D, 1)</f>
        <v>21</v>
      </c>
      <c r="M29" s="2">
        <f>COUNTIFS('OB History'!B:B,A29,'OB History'!D:D, 0)</f>
        <v>16</v>
      </c>
      <c r="N29" s="42">
        <f>LOOKUP(2, 1/('OB History'!$B:$B=A29), 'OB History'!$AD:$AD)</f>
        <v>0.56756756756756754</v>
      </c>
      <c r="O29" s="12">
        <f>SUMIFS('OB History'!F:F,'OB History'!B:B,A29)</f>
        <v>79</v>
      </c>
      <c r="P29" s="2">
        <f>SUMIFS('OB History'!E:E,'OB History'!B:B,A29)-O29</f>
        <v>68</v>
      </c>
      <c r="Q29" s="42">
        <f>LOOKUP(2, 1/('OB History'!$B:$B=A29), 'OB History'!$AB:$AB)</f>
        <v>0.55189189189189192</v>
      </c>
      <c r="R29" s="12">
        <f>SUMIFS('OB History'!H:H,'OB History'!B:B,'Old Bow v2'!A29)</f>
        <v>321</v>
      </c>
      <c r="S29" s="2">
        <f>SUMIFS('OB History'!G:G,'OB History'!B:B,'Old Bow v2'!A29)-R29</f>
        <v>289</v>
      </c>
      <c r="T29" s="42">
        <f>LOOKUP(2, 1/('OB History'!$B:$B=A29), 'OB History'!$AC:$AC)</f>
        <v>0.53297297297297275</v>
      </c>
      <c r="U29" s="2">
        <f>COUNTIFS('OB History'!$B:$B,$A$29,'OB History'!K:K, 1)</f>
        <v>5</v>
      </c>
      <c r="V29" s="2">
        <f>COUNTIFS('OB History'!$B:$B,$A$29,'OB History'!L:L, 1)</f>
        <v>3</v>
      </c>
      <c r="W29" s="2">
        <f>COUNTIFS('OB History'!$B:$B,$A$29,'OB History'!M:M, 1)</f>
        <v>4</v>
      </c>
      <c r="X29" s="2">
        <f>COUNTIFS('OB History'!$B:$B,$A$29,'OB History'!N:N, 1)</f>
        <v>11</v>
      </c>
      <c r="Y29" s="2">
        <f>COUNTIFS('OB History'!$B:$B,$A$29,'OB History'!O:O, 1)</f>
        <v>0</v>
      </c>
      <c r="Z29" s="2">
        <f>COUNTIFS('OB History'!$B:$B,$A$29,'OB History'!P:P, 1)</f>
        <v>5</v>
      </c>
      <c r="AA29" s="2">
        <f>COUNTIFS('OB History'!$B:$B,$A$29,'OB History'!Q:Q, 1)</f>
        <v>4</v>
      </c>
      <c r="AB29" s="2">
        <f>COUNTIFS('OB History'!$B:$B,$A$29,'OB History'!R:R, 1)</f>
        <v>2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0</v>
      </c>
      <c r="AG29" s="2">
        <f>COUNTIFS('OB History'!$B:$B,$A$29,'OB History'!W:W, 1)</f>
        <v>7</v>
      </c>
      <c r="AH29" s="2">
        <f>COUNTIFS('OB History'!$B:$B,$A$29,'OB History'!X:X, 1)</f>
        <v>14</v>
      </c>
      <c r="AI29" s="2">
        <f>COUNTIFS('OB History'!$B:$B,$A$29,'OB History'!Y:Y, 1)</f>
        <v>13</v>
      </c>
      <c r="AJ29" s="2">
        <f>COUNTIFS('OB History'!$B:$B,$A$29,'OB History'!Z:Z, 1)</f>
        <v>9</v>
      </c>
    </row>
    <row r="30" spans="1:36" x14ac:dyDescent="0.25">
      <c r="A30" s="2" t="s">
        <v>23</v>
      </c>
      <c r="B30" s="6" t="s">
        <v>143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1128</v>
      </c>
      <c r="I30" s="4">
        <f>AVERAGEIFS('OB History'!C:C,'OB History'!B:B,A30)</f>
        <v>11.393939393939394</v>
      </c>
      <c r="J30" s="4">
        <f t="array" ref="J30">MEDIAN(IF('OB History'!B:B=A30, 'OB History'!C:C))</f>
        <v>12</v>
      </c>
      <c r="K30" s="13">
        <f t="array" ref="K30">MAX(IF('OB History'!B:B=A30, 'OB History'!C:C))</f>
        <v>22</v>
      </c>
      <c r="L30" s="12">
        <f>COUNTIFS('OB History'!B:B,A30,'OB History'!D:D, 1)</f>
        <v>43</v>
      </c>
      <c r="M30" s="2">
        <f>COUNTIFS('OB History'!B:B,A30,'OB History'!D:D, 0)</f>
        <v>56</v>
      </c>
      <c r="N30" s="42">
        <f>LOOKUP(2, 1/('OB History'!$B:$B=A30), 'OB History'!$AD:$AD)</f>
        <v>0.43434343434343436</v>
      </c>
      <c r="O30" s="12">
        <f>SUMIFS('OB History'!F:F,'OB History'!B:B,A30)</f>
        <v>195</v>
      </c>
      <c r="P30" s="2">
        <f>SUMIFS('OB History'!E:E,'OB History'!B:B,A30)-O30</f>
        <v>214</v>
      </c>
      <c r="Q30" s="42">
        <f>LOOKUP(2, 1/('OB History'!$B:$B=A30), 'OB History'!$AB:$AB)</f>
        <v>0.47373737373737373</v>
      </c>
      <c r="R30" s="12">
        <f>SUMIFS('OB History'!H:H,'OB History'!B:B,'Old Bow v2'!A30)</f>
        <v>834</v>
      </c>
      <c r="S30" s="2">
        <f>SUMIFS('OB History'!G:G,'OB History'!B:B,'Old Bow v2'!A30)-R30</f>
        <v>871</v>
      </c>
      <c r="T30" s="42">
        <f>LOOKUP(2, 1/('OB History'!$B:$B=A30), 'OB History'!$AC:$AC)</f>
        <v>0.49070707070707081</v>
      </c>
      <c r="U30" s="2">
        <f>COUNTIFS('OB History'!$B:$B,$A$30,'OB History'!K:K, 1)</f>
        <v>13</v>
      </c>
      <c r="V30" s="2">
        <f>COUNTIFS('OB History'!$B:$B,$A$30,'OB History'!L:L, 1)</f>
        <v>19</v>
      </c>
      <c r="W30" s="2">
        <f>COUNTIFS('OB History'!$B:$B,$A$30,'OB History'!M:M, 1)</f>
        <v>4</v>
      </c>
      <c r="X30" s="2">
        <f>COUNTIFS('OB History'!$B:$B,$A$30,'OB History'!N:N, 1)</f>
        <v>25</v>
      </c>
      <c r="Y30" s="2">
        <f>COUNTIFS('OB History'!$B:$B,$A$30,'OB History'!O:O, 1)</f>
        <v>8</v>
      </c>
      <c r="Z30" s="2">
        <f>COUNTIFS('OB History'!$B:$B,$A$30,'OB History'!P:P, 1)</f>
        <v>10</v>
      </c>
      <c r="AA30" s="2">
        <f>COUNTIFS('OB History'!$B:$B,$A$30,'OB History'!Q:Q, 1)</f>
        <v>4</v>
      </c>
      <c r="AB30" s="2">
        <f>COUNTIFS('OB History'!$B:$B,$A$30,'OB History'!R:R, 1)</f>
        <v>4</v>
      </c>
      <c r="AC30" s="2">
        <f>COUNTIFS('OB History'!$B:$B,$A$30,'OB History'!S:S, 1)</f>
        <v>1</v>
      </c>
      <c r="AD30" s="2">
        <f>COUNTIFS('OB History'!$B:$B,$A$30,'OB History'!T:T, 1)</f>
        <v>1</v>
      </c>
      <c r="AE30" s="2">
        <f>COUNTIFS('OB History'!$B:$B,$A$30,'OB History'!U:U, 1)</f>
        <v>0</v>
      </c>
      <c r="AF30" s="2">
        <f>COUNTIFS('OB History'!$B:$B,$A$30,'OB History'!V:V, 1)</f>
        <v>3</v>
      </c>
      <c r="AG30" s="2">
        <f>COUNTIFS('OB History'!$B:$B,$A$30,'OB History'!W:W, 1)</f>
        <v>20</v>
      </c>
      <c r="AH30" s="2">
        <f>COUNTIFS('OB History'!$B:$B,$A$30,'OB History'!X:X, 1)</f>
        <v>37</v>
      </c>
      <c r="AI30" s="2">
        <f>COUNTIFS('OB History'!$B:$B,$A$30,'OB History'!Y:Y, 1)</f>
        <v>24</v>
      </c>
      <c r="AJ30" s="2">
        <f>COUNTIFS('OB History'!$B:$B,$A$30,'OB History'!Z:Z, 1)</f>
        <v>21</v>
      </c>
    </row>
    <row r="31" spans="1:36" x14ac:dyDescent="0.25">
      <c r="A31" s="2" t="s">
        <v>40</v>
      </c>
      <c r="B31" s="2" t="s">
        <v>70</v>
      </c>
      <c r="C31" s="2" t="s">
        <v>70</v>
      </c>
      <c r="D31" s="3"/>
      <c r="E31" s="3"/>
      <c r="F31" s="3"/>
      <c r="G31" s="3"/>
      <c r="H31" s="12">
        <f>SUMIFS('OB History'!C:C,'OB History'!B:B,A31)</f>
        <v>277</v>
      </c>
      <c r="I31" s="4">
        <f>AVERAGEIFS('OB History'!C:C,'OB History'!B:B,A31)</f>
        <v>19.785714285714285</v>
      </c>
      <c r="J31" s="4">
        <f t="array" ref="J31">MEDIAN(IF('OB History'!B:B=A31, 'OB History'!C:C))</f>
        <v>17.5</v>
      </c>
      <c r="K31" s="13">
        <f t="array" ref="K31">MAX(IF('OB History'!B:B=A31, 'OB History'!C:C))</f>
        <v>36</v>
      </c>
      <c r="L31" s="12">
        <f>COUNTIFS('OB History'!B:B,A31,'OB History'!D:D, 1)</f>
        <v>7</v>
      </c>
      <c r="M31" s="2">
        <f>COUNTIFS('OB History'!B:B,A31,'OB History'!D:D, 0)</f>
        <v>7</v>
      </c>
      <c r="N31" s="42">
        <f>LOOKUP(2, 1/('OB History'!$B:$B=A31), 'OB History'!$AD:$AD)</f>
        <v>0.5</v>
      </c>
      <c r="O31" s="12">
        <f>SUMIFS('OB History'!F:F,'OB History'!B:B,A31)</f>
        <v>28</v>
      </c>
      <c r="P31" s="2">
        <f>SUMIFS('OB History'!E:E,'OB History'!B:B,A31)-O31</f>
        <v>28</v>
      </c>
      <c r="Q31" s="42">
        <f>LOOKUP(2, 1/('OB History'!$B:$B=A31), 'OB History'!$AB:$AB)</f>
        <v>0.49285714285714288</v>
      </c>
      <c r="R31" s="12">
        <f>SUMIFS('OB History'!H:H,'OB History'!B:B,'Old Bow v2'!A31)</f>
        <v>111</v>
      </c>
      <c r="S31" s="2">
        <f>SUMIFS('OB History'!G:G,'OB History'!B:B,'Old Bow v2'!A31)-R31</f>
        <v>119</v>
      </c>
      <c r="T31" s="42">
        <f>LOOKUP(2, 1/('OB History'!$B:$B=A31), 'OB History'!$AC:$AC)</f>
        <v>0.48142857142857137</v>
      </c>
      <c r="U31" s="2">
        <f>COUNTIFS('OB History'!$B:$B,$A$31,'OB History'!K:K, 1)</f>
        <v>2</v>
      </c>
      <c r="V31" s="2">
        <f>COUNTIFS('OB History'!$B:$B,$A$31,'OB History'!L:L, 1)</f>
        <v>1</v>
      </c>
      <c r="W31" s="2">
        <f>COUNTIFS('OB History'!$B:$B,$A$31,'OB History'!M:M, 1)</f>
        <v>1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6</v>
      </c>
      <c r="AA31" s="2">
        <f>COUNTIFS('OB History'!$B:$B,$A$31,'OB History'!Q:Q, 1)</f>
        <v>0</v>
      </c>
      <c r="AB31" s="2">
        <f>COUNTIFS('OB History'!$B:$B,$A$31,'OB History'!R:R, 1)</f>
        <v>2</v>
      </c>
      <c r="AC31" s="2">
        <f>COUNTIFS('OB History'!$B:$B,$A$31,'OB History'!S:S, 1)</f>
        <v>1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5</v>
      </c>
      <c r="AI31" s="2">
        <f>COUNTIFS('OB History'!$B:$B,$A$31,'OB History'!Y:Y, 1)</f>
        <v>2</v>
      </c>
      <c r="AJ31" s="2">
        <f>COUNTIFS('OB History'!$B:$B,$A$31,'OB History'!Z:Z, 1)</f>
        <v>3</v>
      </c>
    </row>
    <row r="32" spans="1:36" x14ac:dyDescent="0.25">
      <c r="A32" s="2" t="s">
        <v>111</v>
      </c>
      <c r="B32" s="2" t="s">
        <v>70</v>
      </c>
      <c r="C32" s="2" t="s">
        <v>70</v>
      </c>
      <c r="D32" s="3">
        <v>1</v>
      </c>
      <c r="E32" s="3"/>
      <c r="F32" s="3"/>
      <c r="G32" s="3"/>
      <c r="H32" s="12">
        <f>SUMIFS('OB History'!C:C,'OB History'!B:B,A32)</f>
        <v>995</v>
      </c>
      <c r="I32" s="4">
        <f>AVERAGEIFS('OB History'!C:C,'OB History'!B:B,A32)</f>
        <v>12.922077922077921</v>
      </c>
      <c r="J32" s="4">
        <f t="array" ref="J32">MEDIAN(IF('OB History'!B:B=A32, 'OB History'!C:C))</f>
        <v>13</v>
      </c>
      <c r="K32" s="13">
        <f t="array" ref="K32">MAX(IF('OB History'!B:B=A32, 'OB History'!C:C))</f>
        <v>26</v>
      </c>
      <c r="L32" s="12">
        <f>COUNTIFS('OB History'!B:B,A32,'OB History'!D:D, 1)</f>
        <v>37</v>
      </c>
      <c r="M32" s="2">
        <f>COUNTIFS('OB History'!B:B,A32,'OB History'!D:D, 0)</f>
        <v>40</v>
      </c>
      <c r="N32" s="42">
        <f>LOOKUP(2, 1/('OB History'!$B:$B=A32), 'OB History'!$AD:$AD)</f>
        <v>0.48051948051948051</v>
      </c>
      <c r="O32" s="12">
        <f>SUMIFS('OB History'!F:F,'OB History'!B:B,A32)</f>
        <v>154</v>
      </c>
      <c r="P32" s="2">
        <f>SUMIFS('OB History'!E:E,'OB History'!B:B,A32)-O32</f>
        <v>168</v>
      </c>
      <c r="Q32" s="42">
        <f>LOOKUP(2, 1/('OB History'!$B:$B=A32), 'OB History'!$AB:$AB)</f>
        <v>0.46623376623376622</v>
      </c>
      <c r="R32" s="12">
        <f>SUMIFS('OB History'!H:H,'OB History'!B:B,'Old Bow v2'!A32)</f>
        <v>662</v>
      </c>
      <c r="S32" s="2">
        <f>SUMIFS('OB History'!G:G,'OB History'!B:B,'Old Bow v2'!A32)-R32</f>
        <v>672</v>
      </c>
      <c r="T32" s="42">
        <f>LOOKUP(2, 1/('OB History'!$B:$B=A32), 'OB History'!$AC:$AC)</f>
        <v>0.49454545454545462</v>
      </c>
      <c r="U32" s="2">
        <f>COUNTIFS('OB History'!$B:$B,$A$32,'OB History'!K:K, 1)</f>
        <v>13</v>
      </c>
      <c r="V32" s="2">
        <f>COUNTIFS('OB History'!$B:$B,$A$32,'OB History'!L:L, 1)</f>
        <v>15</v>
      </c>
      <c r="W32" s="2">
        <f>COUNTIFS('OB History'!$B:$B,$A$32,'OB History'!M:M, 1)</f>
        <v>3</v>
      </c>
      <c r="X32" s="2">
        <f>COUNTIFS('OB History'!$B:$B,$A$32,'OB History'!N:N, 1)</f>
        <v>20</v>
      </c>
      <c r="Y32" s="2">
        <f>COUNTIFS('OB History'!$B:$B,$A$32,'OB History'!O:O, 1)</f>
        <v>3</v>
      </c>
      <c r="Z32" s="2">
        <f>COUNTIFS('OB History'!$B:$B,$A$32,'OB History'!P:P, 1)</f>
        <v>8</v>
      </c>
      <c r="AA32" s="2">
        <f>COUNTIFS('OB History'!$B:$B,$A$32,'OB History'!Q:Q, 1)</f>
        <v>7</v>
      </c>
      <c r="AB32" s="2">
        <f>COUNTIFS('OB History'!$B:$B,$A$32,'OB History'!R:R, 1)</f>
        <v>9</v>
      </c>
      <c r="AC32" s="2">
        <f>COUNTIFS('OB History'!$B:$B,$A$32,'OB History'!S:S, 1)</f>
        <v>0</v>
      </c>
      <c r="AD32" s="2">
        <f>COUNTIFS('OB History'!$B:$B,$A$32,'OB History'!T:T, 1)</f>
        <v>2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6</v>
      </c>
      <c r="AH32" s="2">
        <f>COUNTIFS('OB History'!$B:$B,$A$32,'OB History'!X:X, 1)</f>
        <v>24</v>
      </c>
      <c r="AI32" s="2">
        <f>COUNTIFS('OB History'!$B:$B,$A$32,'OB History'!Y:Y, 1)</f>
        <v>24</v>
      </c>
      <c r="AJ32" s="2">
        <f>COUNTIFS('OB History'!$B:$B,$A$32,'OB History'!Z:Z, 1)</f>
        <v>17</v>
      </c>
    </row>
    <row r="33" spans="1:36" x14ac:dyDescent="0.25">
      <c r="A33" s="2" t="s">
        <v>22</v>
      </c>
      <c r="B33" s="6" t="s">
        <v>54</v>
      </c>
      <c r="C33" s="2" t="s">
        <v>70</v>
      </c>
      <c r="D33" s="3">
        <v>3</v>
      </c>
      <c r="E33" s="3"/>
      <c r="F33" s="3"/>
      <c r="G33" s="3"/>
      <c r="H33" s="12">
        <f>SUMIFS('OB History'!C:C,'OB History'!B:B,A33)</f>
        <v>656</v>
      </c>
      <c r="I33" s="4">
        <f>AVERAGEIFS('OB History'!C:C,'OB History'!B:B,A33)</f>
        <v>15.619047619047619</v>
      </c>
      <c r="J33" s="4">
        <f t="array" ref="J33">MEDIAN(IF('OB History'!B:B=A33, 'OB History'!C:C))</f>
        <v>15.5</v>
      </c>
      <c r="K33" s="13">
        <f t="array" ref="K33">MAX(IF('OB History'!B:B=A33, 'OB History'!C:C))</f>
        <v>43</v>
      </c>
      <c r="L33" s="12">
        <f>COUNTIFS('OB History'!B:B,A33,'OB History'!D:D, 1)</f>
        <v>18</v>
      </c>
      <c r="M33" s="2">
        <f>COUNTIFS('OB History'!B:B,A33,'OB History'!D:D, 0)</f>
        <v>24</v>
      </c>
      <c r="N33" s="42">
        <f>LOOKUP(2, 1/('OB History'!$B:$B=A33), 'OB History'!$AD:$AD)</f>
        <v>0.42857142857142855</v>
      </c>
      <c r="O33" s="12">
        <f>SUMIFS('OB History'!F:F,'OB History'!B:B,A33)</f>
        <v>81</v>
      </c>
      <c r="P33" s="2">
        <f>SUMIFS('OB History'!E:E,'OB History'!B:B,A33)-O33</f>
        <v>95</v>
      </c>
      <c r="Q33" s="42">
        <f>LOOKUP(2, 1/('OB History'!$B:$B=A33), 'OB History'!$AB:$AB)</f>
        <v>0.44833333333333336</v>
      </c>
      <c r="R33" s="12">
        <f>SUMIFS('OB History'!H:H,'OB History'!B:B,'Old Bow v2'!A33)</f>
        <v>349</v>
      </c>
      <c r="S33" s="2">
        <f>SUMIFS('OB History'!G:G,'OB History'!B:B,'Old Bow v2'!A33)-R33</f>
        <v>381</v>
      </c>
      <c r="T33" s="42">
        <f>LOOKUP(2, 1/('OB History'!$B:$B=A33), 'OB History'!$AC:$AC)</f>
        <v>0.47023809523809534</v>
      </c>
      <c r="U33" s="2">
        <f>COUNTIFS('OB History'!$B:$B,$A$33,'OB History'!K:K, 1)</f>
        <v>12</v>
      </c>
      <c r="V33" s="2">
        <f>COUNTIFS('OB History'!$B:$B,$A$33,'OB History'!L:L, 1)</f>
        <v>6</v>
      </c>
      <c r="W33" s="2">
        <f>COUNTIFS('OB History'!$B:$B,$A$33,'OB History'!M:M, 1)</f>
        <v>2</v>
      </c>
      <c r="X33" s="2">
        <f>COUNTIFS('OB History'!$B:$B,$A$33,'OB History'!N:N, 1)</f>
        <v>4</v>
      </c>
      <c r="Y33" s="2">
        <f>COUNTIFS('OB History'!$B:$B,$A$33,'OB History'!O:O, 1)</f>
        <v>2</v>
      </c>
      <c r="Z33" s="2">
        <f>COUNTIFS('OB History'!$B:$B,$A$33,'OB History'!P:P, 1)</f>
        <v>5</v>
      </c>
      <c r="AA33" s="2">
        <f>COUNTIFS('OB History'!$B:$B,$A$33,'OB History'!Q:Q, 1)</f>
        <v>4</v>
      </c>
      <c r="AB33" s="2">
        <f>COUNTIFS('OB History'!$B:$B,$A$33,'OB History'!R:R, 1)</f>
        <v>1</v>
      </c>
      <c r="AC33" s="2">
        <f>COUNTIFS('OB History'!$B:$B,$A$33,'OB History'!S:S, 1)</f>
        <v>1</v>
      </c>
      <c r="AD33" s="2">
        <f>COUNTIFS('OB History'!$B:$B,$A$33,'OB History'!T:T, 1)</f>
        <v>0</v>
      </c>
      <c r="AE33" s="2">
        <f>COUNTIFS('OB History'!$B:$B,$A$33,'OB History'!U:U, 1)</f>
        <v>1</v>
      </c>
      <c r="AF33" s="2">
        <f>COUNTIFS('OB History'!$B:$B,$A$33,'OB History'!V:V, 1)</f>
        <v>1</v>
      </c>
      <c r="AG33" s="2">
        <f>COUNTIFS('OB History'!$B:$B,$A$33,'OB History'!W:W, 1)</f>
        <v>3</v>
      </c>
      <c r="AH33" s="2">
        <f>COUNTIFS('OB History'!$B:$B,$A$33,'OB History'!X:X, 1)</f>
        <v>15</v>
      </c>
      <c r="AI33" s="2">
        <f>COUNTIFS('OB History'!$B:$B,$A$33,'OB History'!Y:Y, 1)</f>
        <v>8</v>
      </c>
      <c r="AJ33" s="2">
        <f>COUNTIFS('OB History'!$B:$B,$A$33,'OB History'!Z:Z, 1)</f>
        <v>16</v>
      </c>
    </row>
    <row r="34" spans="1:36" x14ac:dyDescent="0.25">
      <c r="A34" s="2" t="s">
        <v>47</v>
      </c>
      <c r="B34" s="6" t="s">
        <v>54</v>
      </c>
      <c r="C34" s="6" t="s">
        <v>70</v>
      </c>
      <c r="D34" s="3"/>
      <c r="E34" s="3"/>
      <c r="F34" s="3"/>
      <c r="G34" s="3"/>
      <c r="H34" s="12">
        <f>SUMIFS('OB History'!C:C,'OB History'!B:B,A34)</f>
        <v>138</v>
      </c>
      <c r="I34" s="4">
        <f>AVERAGEIFS('OB History'!C:C,'OB History'!B:B,A34)</f>
        <v>15.333333333333334</v>
      </c>
      <c r="J34" s="4">
        <f t="array" ref="J34">MEDIAN(IF('OB History'!B:B=A34, 'OB History'!C:C))</f>
        <v>12</v>
      </c>
      <c r="K34" s="13">
        <f t="array" ref="K34">MAX(IF('OB History'!B:B=A34, 'OB History'!C:C))</f>
        <v>25</v>
      </c>
      <c r="L34" s="12">
        <f>COUNTIFS('OB History'!B:B,A34,'OB History'!D:D, 1)</f>
        <v>5</v>
      </c>
      <c r="M34" s="2">
        <f>COUNTIFS('OB History'!B:B,A34,'OB History'!D:D, 0)</f>
        <v>4</v>
      </c>
      <c r="N34" s="42">
        <f>LOOKUP(2, 1/('OB History'!$B:$B=A34), 'OB History'!$AD:$AD)</f>
        <v>0.55555555555555558</v>
      </c>
      <c r="O34" s="12">
        <f>SUMIFS('OB History'!F:F,'OB History'!B:B,A34)</f>
        <v>19</v>
      </c>
      <c r="P34" s="2">
        <f>SUMIFS('OB History'!E:E,'OB History'!B:B,A34)-O34</f>
        <v>19</v>
      </c>
      <c r="Q34" s="42">
        <f>LOOKUP(2, 1/('OB History'!$B:$B=A34), 'OB History'!$AB:$AB)</f>
        <v>0.48333333333333339</v>
      </c>
      <c r="R34" s="12">
        <f>SUMIFS('OB History'!H:H,'OB History'!B:B,'Old Bow v2'!A34)</f>
        <v>79</v>
      </c>
      <c r="S34" s="2">
        <f>SUMIFS('OB History'!G:G,'OB History'!B:B,'Old Bow v2'!A34)-R34</f>
        <v>77</v>
      </c>
      <c r="T34" s="42">
        <f>LOOKUP(2, 1/('OB History'!$B:$B=A34), 'OB History'!$AC:$AC)</f>
        <v>0.50222222222222224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0</v>
      </c>
      <c r="X34" s="2">
        <f>COUNTIFS('OB History'!$B:$B,$A$34,'OB History'!N:N, 1)</f>
        <v>2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1</v>
      </c>
    </row>
    <row r="35" spans="1:36" x14ac:dyDescent="0.25">
      <c r="A35" s="2" t="s">
        <v>45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234</v>
      </c>
      <c r="I35" s="4">
        <f>AVERAGEIFS('OB History'!C:C,'OB History'!B:B,A35)</f>
        <v>13.764705882352942</v>
      </c>
      <c r="J35" s="4">
        <f t="array" ref="J35">MEDIAN(IF('OB History'!B:B=A35, 'OB History'!C:C))</f>
        <v>14</v>
      </c>
      <c r="K35" s="13">
        <f t="array" ref="K35">MAX(IF('OB History'!B:B=A35, 'OB History'!C:C))</f>
        <v>22</v>
      </c>
      <c r="L35" s="12">
        <f>COUNTIFS('OB History'!B:B,A35,'OB History'!D:D, 1)</f>
        <v>7</v>
      </c>
      <c r="M35" s="2">
        <f>COUNTIFS('OB History'!B:B,A35,'OB History'!D:D, 0)</f>
        <v>10</v>
      </c>
      <c r="N35" s="42">
        <f>LOOKUP(2, 1/('OB History'!$B:$B=A35), 'OB History'!$AD:$AD)</f>
        <v>0.41176470588235292</v>
      </c>
      <c r="O35" s="12">
        <f>SUMIFS('OB History'!F:F,'OB History'!B:B,A35)</f>
        <v>35</v>
      </c>
      <c r="P35" s="2">
        <f>SUMIFS('OB History'!E:E,'OB History'!B:B,A35)-O35</f>
        <v>38</v>
      </c>
      <c r="Q35" s="42">
        <f>LOOKUP(2, 1/('OB History'!$B:$B=A35), 'OB History'!$AB:$AB)</f>
        <v>0.48235294117647065</v>
      </c>
      <c r="R35" s="12">
        <f>SUMIFS('OB History'!H:H,'OB History'!B:B,'Old Bow v2'!A35)</f>
        <v>146</v>
      </c>
      <c r="S35" s="2">
        <f>SUMIFS('OB History'!G:G,'OB History'!B:B,'Old Bow v2'!A35)-R35</f>
        <v>152</v>
      </c>
      <c r="T35" s="42">
        <f>LOOKUP(2, 1/('OB History'!$B:$B=A35), 'OB History'!$AC:$AC)</f>
        <v>0.48941176470588238</v>
      </c>
      <c r="U35" s="2">
        <f>COUNTIFS('OB History'!$B:$B,$A$35,'OB History'!K:K, 1)</f>
        <v>6</v>
      </c>
      <c r="V35" s="2">
        <f>COUNTIFS('OB History'!$B:$B,$A$35,'OB History'!L:L, 1)</f>
        <v>1</v>
      </c>
      <c r="W35" s="2">
        <f>COUNTIFS('OB History'!$B:$B,$A$35,'OB History'!M:M, 1)</f>
        <v>0</v>
      </c>
      <c r="X35" s="2">
        <f>COUNTIFS('OB History'!$B:$B,$A$35,'OB History'!N:N, 1)</f>
        <v>3</v>
      </c>
      <c r="Y35" s="2">
        <f>COUNTIFS('OB History'!$B:$B,$A$35,'OB History'!O:O, 1)</f>
        <v>0</v>
      </c>
      <c r="Z35" s="2">
        <f>COUNTIFS('OB History'!$B:$B,$A$35,'OB History'!P:P, 1)</f>
        <v>3</v>
      </c>
      <c r="AA35" s="2">
        <f>COUNTIFS('OB History'!$B:$B,$A$35,'OB History'!Q:Q, 1)</f>
        <v>0</v>
      </c>
      <c r="AB35" s="2">
        <f>COUNTIFS('OB History'!$B:$B,$A$35,'OB History'!R:R, 1)</f>
        <v>1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2</v>
      </c>
      <c r="AG35" s="2">
        <f>COUNTIFS('OB History'!$B:$B,$A$35,'OB History'!W:W, 1)</f>
        <v>5</v>
      </c>
      <c r="AH35" s="2">
        <f>COUNTIFS('OB History'!$B:$B,$A$35,'OB History'!X:X, 1)</f>
        <v>5</v>
      </c>
      <c r="AI35" s="2">
        <f>COUNTIFS('OB History'!$B:$B,$A$35,'OB History'!Y:Y, 1)</f>
        <v>3</v>
      </c>
      <c r="AJ35" s="2">
        <f>COUNTIFS('OB History'!$B:$B,$A$35,'OB History'!Z:Z, 1)</f>
        <v>6</v>
      </c>
    </row>
    <row r="36" spans="1:36" ht="15.75" x14ac:dyDescent="0.25">
      <c r="A36" s="2" t="s">
        <v>18</v>
      </c>
      <c r="B36" s="36" t="s">
        <v>54</v>
      </c>
      <c r="C36" s="2" t="s">
        <v>70</v>
      </c>
      <c r="D36" s="3"/>
      <c r="E36" s="3"/>
      <c r="F36" s="3"/>
      <c r="G36" s="3"/>
      <c r="H36" s="12">
        <f>SUMIFS('OB History'!C:C,'OB History'!B:B,A36)</f>
        <v>788</v>
      </c>
      <c r="I36" s="4">
        <f>AVERAGEIFS('OB History'!C:C,'OB History'!B:B,A36)</f>
        <v>15.76</v>
      </c>
      <c r="J36" s="4">
        <f t="array" ref="J36">MEDIAN(IF('OB History'!B:B=A36, 'OB History'!C:C))</f>
        <v>15</v>
      </c>
      <c r="K36" s="13">
        <f t="array" ref="K36">MAX(IF('OB History'!B:B=A36, 'OB History'!C:C))</f>
        <v>37</v>
      </c>
      <c r="L36" s="12">
        <f>COUNTIFS('OB History'!B:B,A36,'OB History'!D:D, 1)</f>
        <v>19</v>
      </c>
      <c r="M36" s="2">
        <f>COUNTIFS('OB History'!B:B,A36,'OB History'!D:D, 0)</f>
        <v>31</v>
      </c>
      <c r="N36" s="42">
        <f>LOOKUP(2, 1/('OB History'!$B:$B=A36), 'OB History'!$AD:$AD)</f>
        <v>0.38</v>
      </c>
      <c r="O36" s="12">
        <f>SUMIFS('OB History'!F:F,'OB History'!B:B,A36)</f>
        <v>97</v>
      </c>
      <c r="P36" s="2">
        <f>SUMIFS('OB History'!E:E,'OB History'!B:B,A36)-O36</f>
        <v>116</v>
      </c>
      <c r="Q36" s="42">
        <f>LOOKUP(2, 1/('OB History'!$B:$B=A36), 'OB History'!$AB:$AB)</f>
        <v>0.44900000000000007</v>
      </c>
      <c r="R36" s="12">
        <f>SUMIFS('OB History'!H:H,'OB History'!B:B,'Old Bow v2'!A36)</f>
        <v>432</v>
      </c>
      <c r="S36" s="2">
        <f>SUMIFS('OB History'!G:G,'OB History'!B:B,'Old Bow v2'!A36)-R36</f>
        <v>457</v>
      </c>
      <c r="T36" s="42">
        <f>LOOKUP(2, 1/('OB History'!$B:$B=A36), 'OB History'!$AC:$AC)</f>
        <v>0.48180000000000006</v>
      </c>
      <c r="U36" s="2">
        <f>COUNTIFS('OB History'!$B:$B,$A$36,'OB History'!K:K, 1)</f>
        <v>9</v>
      </c>
      <c r="V36" s="2">
        <f>COUNTIFS('OB History'!$B:$B,$A$36,'OB History'!L:L, 1)</f>
        <v>7</v>
      </c>
      <c r="W36" s="2">
        <f>COUNTIFS('OB History'!$B:$B,$A$36,'OB History'!M:M, 1)</f>
        <v>2</v>
      </c>
      <c r="X36" s="2">
        <f>COUNTIFS('OB History'!$B:$B,$A$36,'OB History'!N:N, 1)</f>
        <v>15</v>
      </c>
      <c r="Y36" s="2">
        <f>COUNTIFS('OB History'!$B:$B,$A$36,'OB History'!O:O, 1)</f>
        <v>0</v>
      </c>
      <c r="Z36" s="2">
        <f>COUNTIFS('OB History'!$B:$B,$A$36,'OB History'!P:P, 1)</f>
        <v>8</v>
      </c>
      <c r="AA36" s="2">
        <f>COUNTIFS('OB History'!$B:$B,$A$36,'OB History'!Q:Q, 1)</f>
        <v>2</v>
      </c>
      <c r="AB36" s="2">
        <f>COUNTIFS('OB History'!$B:$B,$A$36,'OB History'!R:R, 1)</f>
        <v>3</v>
      </c>
      <c r="AC36" s="2">
        <f>COUNTIFS('OB History'!$B:$B,$A$36,'OB History'!S:S, 1)</f>
        <v>0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3</v>
      </c>
      <c r="AG36" s="2">
        <f>COUNTIFS('OB History'!$B:$B,$A$36,'OB History'!W:W, 1)</f>
        <v>12</v>
      </c>
      <c r="AH36" s="2">
        <f>COUNTIFS('OB History'!$B:$B,$A$36,'OB History'!X:X, 1)</f>
        <v>13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ht="15.75" x14ac:dyDescent="0.25">
      <c r="A37" s="2" t="s">
        <v>219</v>
      </c>
      <c r="B37" s="36" t="s">
        <v>70</v>
      </c>
      <c r="C37" s="2" t="s">
        <v>70</v>
      </c>
      <c r="D37" s="3"/>
      <c r="E37" s="3"/>
      <c r="F37" s="3"/>
      <c r="G37" s="3"/>
      <c r="H37" s="12">
        <f>SUMIFS('OB History'!C:C,'OB History'!B:B,A37)</f>
        <v>23</v>
      </c>
      <c r="I37" s="4">
        <f>AVERAGEIFS('OB History'!C:C,'OB History'!B:B,A37)</f>
        <v>4.5999999999999996</v>
      </c>
      <c r="J37" s="4">
        <f t="array" ref="J37">MEDIAN(IF('OB History'!B:B=A37, 'OB History'!C:C))</f>
        <v>5</v>
      </c>
      <c r="K37" s="13">
        <f t="array" ref="K37">MAX(IF('OB History'!B:B=A37, 'OB History'!C:C))</f>
        <v>6</v>
      </c>
      <c r="L37" s="12">
        <f>COUNTIFS('OB History'!B:B,A37,'OB History'!D:D, 1)</f>
        <v>3</v>
      </c>
      <c r="M37" s="2">
        <f>COUNTIFS('OB History'!B:B,A37,'OB History'!D:D, 0)</f>
        <v>2</v>
      </c>
      <c r="N37" s="42">
        <f>LOOKUP(2, 1/('OB History'!$B:$B=A37), 'OB History'!$AD:$AD)</f>
        <v>0.6</v>
      </c>
      <c r="O37" s="12">
        <f>SUMIFS('OB History'!F:F,'OB History'!B:B,A37)</f>
        <v>11</v>
      </c>
      <c r="P37" s="2">
        <f>SUMIFS('OB History'!E:E,'OB History'!B:B,A37)-O37</f>
        <v>9</v>
      </c>
      <c r="Q37" s="42">
        <f>LOOKUP(2, 1/('OB History'!$B:$B=A37), 'OB History'!$AB:$AB)</f>
        <v>0.55000000000000004</v>
      </c>
      <c r="R37" s="12">
        <f>SUMIFS('OB History'!H:H,'OB History'!B:B,'Old Bow v2'!A37)</f>
        <v>46</v>
      </c>
      <c r="S37" s="2">
        <f>SUMIFS('OB History'!G:G,'OB History'!B:B,'Old Bow v2'!A37)-R37</f>
        <v>38</v>
      </c>
      <c r="T37" s="42">
        <f>LOOKUP(2, 1/('OB History'!$B:$B=A37), 'OB History'!$AC:$AC)</f>
        <v>0.55199999999999994</v>
      </c>
      <c r="U37" s="2">
        <f>COUNTIFS('OB History'!$B:$B,$A$37,'OB History'!K:K, 1)</f>
        <v>1</v>
      </c>
      <c r="V37" s="2">
        <f>COUNTIFS('OB History'!$B:$B,$A$37,'OB History'!L:L, 1)</f>
        <v>2</v>
      </c>
      <c r="W37" s="2">
        <f>COUNTIFS('OB History'!$B:$B,$A$37,'OB History'!M:M, 1)</f>
        <v>1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2</v>
      </c>
      <c r="AH37" s="2">
        <f>COUNTIFS('OB History'!$B:$B,$A$37,'OB History'!X:X, 1)</f>
        <v>3</v>
      </c>
      <c r="AI37" s="2">
        <f>COUNTIFS('OB History'!$B:$B,$A$37,'OB History'!Y:Y, 1)</f>
        <v>0</v>
      </c>
      <c r="AJ37" s="2">
        <f>COUNTIFS('OB History'!$B:$B,$A$37,'OB History'!Z:Z, 1)</f>
        <v>2</v>
      </c>
    </row>
    <row r="38" spans="1:36" x14ac:dyDescent="0.25">
      <c r="A38" s="1" t="s">
        <v>41</v>
      </c>
      <c r="B38" s="2" t="s">
        <v>70</v>
      </c>
      <c r="C38" s="2" t="s">
        <v>70</v>
      </c>
      <c r="D38" s="3"/>
      <c r="E38" s="3"/>
      <c r="F38" s="3"/>
      <c r="G38" s="3"/>
      <c r="H38" s="12">
        <f>SUMIFS('OB History'!C:C,'OB History'!B:B,A38)</f>
        <v>178</v>
      </c>
      <c r="I38" s="4">
        <f>AVERAGEIFS('OB History'!C:C,'OB History'!B:B,A38)</f>
        <v>8.9</v>
      </c>
      <c r="J38" s="4">
        <f t="array" ref="J38">MEDIAN(IF('OB History'!B:B=A38, 'OB History'!C:C))</f>
        <v>8.5</v>
      </c>
      <c r="K38" s="13">
        <f t="array" ref="K38">MAX(IF('OB History'!B:B=A38, 'OB History'!C:C))</f>
        <v>21</v>
      </c>
      <c r="L38" s="12">
        <f>COUNTIFS('OB History'!B:B,A38,'OB History'!D:D, 1)</f>
        <v>10</v>
      </c>
      <c r="M38" s="2">
        <f>COUNTIFS('OB History'!B:B,A38,'OB History'!D:D, 0)</f>
        <v>10</v>
      </c>
      <c r="N38" s="42">
        <f>LOOKUP(2, 1/('OB History'!$B:$B=A38), 'OB History'!$AD:$AD)</f>
        <v>0.5</v>
      </c>
      <c r="O38" s="12">
        <f>SUMIFS('OB History'!F:F,'OB History'!B:B,A38)</f>
        <v>42</v>
      </c>
      <c r="P38" s="2">
        <f>SUMIFS('OB History'!E:E,'OB History'!B:B,A38)-O38</f>
        <v>44</v>
      </c>
      <c r="Q38" s="42">
        <f>LOOKUP(2, 1/('OB History'!$B:$B=A38), 'OB History'!$AB:$AB)</f>
        <v>0.48</v>
      </c>
      <c r="R38" s="12">
        <f>SUMIFS('OB History'!H:H,'OB History'!B:B,'Old Bow v2'!A38)</f>
        <v>173</v>
      </c>
      <c r="S38" s="2">
        <f>SUMIFS('OB History'!G:G,'OB History'!B:B,'Old Bow v2'!A38)-R38</f>
        <v>185</v>
      </c>
      <c r="T38" s="42">
        <f>LOOKUP(2, 1/('OB History'!$B:$B=A38), 'OB History'!$AC:$AC)</f>
        <v>0.47649999999999998</v>
      </c>
      <c r="U38" s="2">
        <f>COUNTIFS('OB History'!$B:$B,$A$38,'OB History'!K:K, 1)</f>
        <v>7</v>
      </c>
      <c r="V38" s="2">
        <f>COUNTIFS('OB History'!$B:$B,$A$38,'OB History'!L:L, 1)</f>
        <v>3</v>
      </c>
      <c r="W38" s="2">
        <f>COUNTIFS('OB History'!$B:$B,$A$38,'OB History'!M:M, 1)</f>
        <v>2</v>
      </c>
      <c r="X38" s="2">
        <f>COUNTIFS('OB History'!$B:$B,$A$38,'OB History'!N:N, 1)</f>
        <v>5</v>
      </c>
      <c r="Y38" s="2">
        <f>COUNTIFS('OB History'!$B:$B,$A$38,'OB History'!O:O, 1)</f>
        <v>1</v>
      </c>
      <c r="Z38" s="2">
        <f>COUNTIFS('OB History'!$B:$B,$A$38,'OB History'!P:P, 1)</f>
        <v>2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1</v>
      </c>
      <c r="AG38" s="2">
        <f>COUNTIFS('OB History'!$B:$B,$A$38,'OB History'!W:W, 1)</f>
        <v>6</v>
      </c>
      <c r="AH38" s="2">
        <f>COUNTIFS('OB History'!$B:$B,$A$38,'OB History'!X:X, 1)</f>
        <v>5</v>
      </c>
      <c r="AI38" s="2">
        <f>COUNTIFS('OB History'!$B:$B,$A$38,'OB History'!Y:Y, 1)</f>
        <v>4</v>
      </c>
      <c r="AJ38" s="2">
        <f>COUNTIFS('OB History'!$B:$B,$A$38,'OB History'!Z:Z, 1)</f>
        <v>6</v>
      </c>
    </row>
    <row r="39" spans="1:36" x14ac:dyDescent="0.25">
      <c r="A39" s="2" t="s">
        <v>3</v>
      </c>
      <c r="B39" s="6" t="s">
        <v>54</v>
      </c>
      <c r="C39" s="1" t="s">
        <v>131</v>
      </c>
      <c r="D39" s="3"/>
      <c r="E39" s="3">
        <v>3</v>
      </c>
      <c r="F39" s="3"/>
      <c r="G39" s="3"/>
      <c r="H39" s="12">
        <f>SUMIFS('OB History'!C:C,'OB History'!B:B,A39)</f>
        <v>694</v>
      </c>
      <c r="I39" s="4">
        <f>AVERAGEIFS('OB History'!C:C,'OB History'!B:B,A39)</f>
        <v>23.133333333333333</v>
      </c>
      <c r="J39" s="4">
        <f t="array" ref="J39">MEDIAN(IF('OB History'!B:B=A39, 'OB History'!C:C))</f>
        <v>21.5</v>
      </c>
      <c r="K39" s="13">
        <f t="array" ref="K39">MAX(IF('OB History'!B:B=A39, 'OB History'!C:C))</f>
        <v>44</v>
      </c>
      <c r="L39" s="12">
        <f>COUNTIFS('OB History'!B:B,A39,'OB History'!D:D, 1)</f>
        <v>16</v>
      </c>
      <c r="M39" s="2">
        <f>COUNTIFS('OB History'!B:B,A39,'OB History'!D:D, 0)</f>
        <v>14</v>
      </c>
      <c r="N39" s="42">
        <f>LOOKUP(2, 1/('OB History'!$B:$B=A39), 'OB History'!$AD:$AD)</f>
        <v>0.53333333333333333</v>
      </c>
      <c r="O39" s="12">
        <f>SUMIFS('OB History'!F:F,'OB History'!B:B,A39)</f>
        <v>63</v>
      </c>
      <c r="P39" s="2">
        <f>SUMIFS('OB History'!E:E,'OB History'!B:B,A39)-O39</f>
        <v>63</v>
      </c>
      <c r="Q39" s="42">
        <f>LOOKUP(2, 1/('OB History'!$B:$B=A39), 'OB History'!$AB:$AB)</f>
        <v>0.49999999999999994</v>
      </c>
      <c r="R39" s="12">
        <f>SUMIFS('OB History'!H:H,'OB History'!B:B,'Old Bow v2'!A39)</f>
        <v>253</v>
      </c>
      <c r="S39" s="2">
        <f>SUMIFS('OB History'!G:G,'OB History'!B:B,'Old Bow v2'!A39)-R39</f>
        <v>263</v>
      </c>
      <c r="T39" s="42">
        <f>LOOKUP(2, 1/('OB History'!$B:$B=A39), 'OB History'!$AC:$AC)</f>
        <v>0.49099999999999994</v>
      </c>
      <c r="U39" s="2">
        <f>COUNTIFS('OB History'!$B:$B,$A$39,'OB History'!K:K, 1)</f>
        <v>6</v>
      </c>
      <c r="V39" s="2">
        <f>COUNTIFS('OB History'!$B:$B,$A$39,'OB History'!L:L, 1)</f>
        <v>8</v>
      </c>
      <c r="W39" s="2">
        <f>COUNTIFS('OB History'!$B:$B,$A$39,'OB History'!M:M, 1)</f>
        <v>1</v>
      </c>
      <c r="X39" s="2">
        <f>COUNTIFS('OB History'!$B:$B,$A$39,'OB History'!N:N, 1)</f>
        <v>4</v>
      </c>
      <c r="Y39" s="2">
        <f>COUNTIFS('OB History'!$B:$B,$A$39,'OB History'!O:O, 1)</f>
        <v>5</v>
      </c>
      <c r="Z39" s="2">
        <f>COUNTIFS('OB History'!$B:$B,$A$39,'OB History'!P:P, 1)</f>
        <v>3</v>
      </c>
      <c r="AA39" s="2">
        <f>COUNTIFS('OB History'!$B:$B,$A$39,'OB History'!Q:Q, 1)</f>
        <v>6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1</v>
      </c>
      <c r="AF39" s="2">
        <f>COUNTIFS('OB History'!$B:$B,$A$39,'OB History'!V:V, 1)</f>
        <v>1</v>
      </c>
      <c r="AG39" s="2">
        <f>COUNTIFS('OB History'!$B:$B,$A$39,'OB History'!W:W, 1)</f>
        <v>3</v>
      </c>
      <c r="AH39" s="2">
        <f>COUNTIFS('OB History'!$B:$B,$A$39,'OB History'!X:X, 1)</f>
        <v>5</v>
      </c>
      <c r="AI39" s="2">
        <f>COUNTIFS('OB History'!$B:$B,$A$39,'OB History'!Y:Y, 1)</f>
        <v>12</v>
      </c>
      <c r="AJ39" s="2">
        <f>COUNTIFS('OB History'!$B:$B,$A$39,'OB History'!Z:Z, 1)</f>
        <v>8</v>
      </c>
    </row>
    <row r="40" spans="1:36" x14ac:dyDescent="0.25">
      <c r="A40" s="2" t="s">
        <v>120</v>
      </c>
      <c r="B40" s="6" t="s">
        <v>70</v>
      </c>
      <c r="C40" s="6" t="s">
        <v>70</v>
      </c>
      <c r="D40" s="3">
        <v>5</v>
      </c>
      <c r="E40" s="3">
        <v>1</v>
      </c>
      <c r="F40" s="3"/>
      <c r="G40" s="3"/>
      <c r="H40" s="12">
        <f>SUMIFS('OB History'!C:C,'OB History'!B:B,A40)</f>
        <v>1322</v>
      </c>
      <c r="I40" s="4">
        <f>AVERAGEIFS('OB History'!C:C,'OB History'!B:B,A40)</f>
        <v>14.527472527472527</v>
      </c>
      <c r="J40" s="4">
        <f t="array" ref="J40">MEDIAN(IF('OB History'!B:B=A40, 'OB History'!C:C))</f>
        <v>13</v>
      </c>
      <c r="K40" s="13">
        <f t="array" ref="K40">MAX(IF('OB History'!B:B=A40, 'OB History'!C:C))</f>
        <v>31</v>
      </c>
      <c r="L40" s="12">
        <f>COUNTIFS('OB History'!B:B,A40,'OB History'!D:D, 1)</f>
        <v>45</v>
      </c>
      <c r="M40" s="2">
        <f>COUNTIFS('OB History'!B:B,A40,'OB History'!D:D, 0)</f>
        <v>46</v>
      </c>
      <c r="N40" s="42">
        <f>LOOKUP(2, 1/('OB History'!$B:$B=A40), 'OB History'!$AD:$AD)</f>
        <v>0.49450549450549453</v>
      </c>
      <c r="O40" s="12">
        <f>SUMIFS('OB History'!F:F,'OB History'!B:B,A40)</f>
        <v>187</v>
      </c>
      <c r="P40" s="2">
        <f>SUMIFS('OB History'!E:E,'OB History'!B:B,A40)-O40</f>
        <v>185</v>
      </c>
      <c r="Q40" s="42">
        <f>LOOKUP(2, 1/('OB History'!$B:$B=A40), 'OB History'!$AB:$AB)</f>
        <v>0.51406593406593404</v>
      </c>
      <c r="R40" s="12">
        <f>SUMIFS('OB History'!H:H,'OB History'!B:B,'Old Bow v2'!A40)</f>
        <v>765</v>
      </c>
      <c r="S40" s="2">
        <f>SUMIFS('OB History'!G:G,'OB History'!B:B,'Old Bow v2'!A40)-R40</f>
        <v>769</v>
      </c>
      <c r="T40" s="42">
        <f>LOOKUP(2, 1/('OB History'!$B:$B=A40), 'OB History'!$AC:$AC)</f>
        <v>0.50351648351648337</v>
      </c>
      <c r="U40" s="2">
        <f>COUNTIFS('OB History'!$B:$B,$A$40,'OB History'!K:K, 1)</f>
        <v>6</v>
      </c>
      <c r="V40" s="2">
        <f>COUNTIFS('OB History'!$B:$B,$A$40,'OB History'!L:L, 1)</f>
        <v>19</v>
      </c>
      <c r="W40" s="2">
        <f>COUNTIFS('OB History'!$B:$B,$A$40,'OB History'!M:M, 1)</f>
        <v>3</v>
      </c>
      <c r="X40" s="2">
        <f>COUNTIFS('OB History'!$B:$B,$A$40,'OB History'!N:N, 1)</f>
        <v>23</v>
      </c>
      <c r="Y40" s="2">
        <f>COUNTIFS('OB History'!$B:$B,$A$40,'OB History'!O:O, 1)</f>
        <v>1</v>
      </c>
      <c r="Z40" s="2">
        <f>COUNTIFS('OB History'!$B:$B,$A$40,'OB History'!P:P, 1)</f>
        <v>9</v>
      </c>
      <c r="AA40" s="2">
        <f>COUNTIFS('OB History'!$B:$B,$A$40,'OB History'!Q:Q, 1)</f>
        <v>6</v>
      </c>
      <c r="AB40" s="2">
        <f>COUNTIFS('OB History'!$B:$B,$A$40,'OB History'!R:R, 1)</f>
        <v>6</v>
      </c>
      <c r="AC40" s="2">
        <f>COUNTIFS('OB History'!$B:$B,$A$40,'OB History'!S:S, 1)</f>
        <v>2</v>
      </c>
      <c r="AD40" s="2">
        <f>COUNTIFS('OB History'!$B:$B,$A$40,'OB History'!T:T, 1)</f>
        <v>3</v>
      </c>
      <c r="AE40" s="2">
        <f>COUNTIFS('OB History'!$B:$B,$A$40,'OB History'!U:U, 1)</f>
        <v>1</v>
      </c>
      <c r="AF40" s="2">
        <f>COUNTIFS('OB History'!$B:$B,$A$40,'OB History'!V:V, 1)</f>
        <v>2</v>
      </c>
      <c r="AG40" s="2">
        <f>COUNTIFS('OB History'!$B:$B,$A$40,'OB History'!W:W, 1)</f>
        <v>11</v>
      </c>
      <c r="AH40" s="2">
        <f>COUNTIFS('OB History'!$B:$B,$A$40,'OB History'!X:X, 1)</f>
        <v>44</v>
      </c>
      <c r="AI40" s="2">
        <f>COUNTIFS('OB History'!$B:$B,$A$40,'OB History'!Y:Y, 1)</f>
        <v>29</v>
      </c>
      <c r="AJ40" s="2">
        <f>COUNTIFS('OB History'!$B:$B,$A$40,'OB History'!Z:Z, 1)</f>
        <v>21</v>
      </c>
    </row>
    <row r="41" spans="1:36" x14ac:dyDescent="0.25">
      <c r="A41" s="2" t="s">
        <v>14</v>
      </c>
      <c r="B41" s="2" t="s">
        <v>70</v>
      </c>
      <c r="C41" s="2" t="s">
        <v>70</v>
      </c>
      <c r="D41" s="3">
        <v>5</v>
      </c>
      <c r="E41" s="3">
        <v>1</v>
      </c>
      <c r="F41" s="3"/>
      <c r="G41" s="3"/>
      <c r="H41" s="12">
        <f>SUMIFS('OB History'!C:C,'OB History'!B:B,A41)</f>
        <v>1498</v>
      </c>
      <c r="I41" s="4">
        <f>AVERAGEIFS('OB History'!C:C,'OB History'!B:B,A41)</f>
        <v>23.40625</v>
      </c>
      <c r="J41" s="4">
        <f t="array" ref="J41">MEDIAN(IF('OB History'!B:B=A41, 'OB History'!C:C))</f>
        <v>22.5</v>
      </c>
      <c r="K41" s="13">
        <f t="array" ref="K41">MAX(IF('OB History'!B:B=A41, 'OB History'!C:C))</f>
        <v>55</v>
      </c>
      <c r="L41" s="12">
        <f>COUNTIFS('OB History'!B:B,A41,'OB History'!D:D, 1)</f>
        <v>23</v>
      </c>
      <c r="M41" s="2">
        <f>COUNTIFS('OB History'!B:B,A41,'OB History'!D:D, 0)</f>
        <v>41</v>
      </c>
      <c r="N41" s="42">
        <f>LOOKUP(2, 1/('OB History'!$B:$B=A41), 'OB History'!$AD:$AD)</f>
        <v>0.359375</v>
      </c>
      <c r="O41" s="12">
        <f>SUMIFS('OB History'!F:F,'OB History'!B:B,A41)</f>
        <v>113</v>
      </c>
      <c r="P41" s="2">
        <f>SUMIFS('OB History'!E:E,'OB History'!B:B,A41)-O41</f>
        <v>149</v>
      </c>
      <c r="Q41" s="42">
        <f>LOOKUP(2, 1/('OB History'!$B:$B=A41), 'OB History'!$AB:$AB)</f>
        <v>0.42421874999999998</v>
      </c>
      <c r="R41" s="12">
        <f>SUMIFS('OB History'!H:H,'OB History'!B:B,'Old Bow v2'!A41)</f>
        <v>515</v>
      </c>
      <c r="S41" s="2">
        <f>SUMIFS('OB History'!G:G,'OB History'!B:B,'Old Bow v2'!A41)-R41</f>
        <v>578</v>
      </c>
      <c r="T41" s="42">
        <f>LOOKUP(2, 1/('OB History'!$B:$B=A41), 'OB History'!$AC:$AC)</f>
        <v>0.46874999999999994</v>
      </c>
      <c r="U41" s="2">
        <f>COUNTIFS('OB History'!$B:$B,$A$41,'OB History'!K:K, 1)</f>
        <v>5</v>
      </c>
      <c r="V41" s="2">
        <f>COUNTIFS('OB History'!$B:$B,$A$41,'OB History'!L:L, 1)</f>
        <v>5</v>
      </c>
      <c r="W41" s="2">
        <f>COUNTIFS('OB History'!$B:$B,$A$41,'OB History'!M:M, 1)</f>
        <v>0</v>
      </c>
      <c r="X41" s="2">
        <f>COUNTIFS('OB History'!$B:$B,$A$41,'OB History'!N:N, 1)</f>
        <v>18</v>
      </c>
      <c r="Y41" s="2">
        <f>COUNTIFS('OB History'!$B:$B,$A$41,'OB History'!O:O, 1)</f>
        <v>2</v>
      </c>
      <c r="Z41" s="2">
        <f>COUNTIFS('OB History'!$B:$B,$A$41,'OB History'!P:P, 1)</f>
        <v>10</v>
      </c>
      <c r="AA41" s="2">
        <f>COUNTIFS('OB History'!$B:$B,$A$41,'OB History'!Q:Q, 1)</f>
        <v>5</v>
      </c>
      <c r="AB41" s="2">
        <f>COUNTIFS('OB History'!$B:$B,$A$41,'OB History'!R:R, 1)</f>
        <v>2</v>
      </c>
      <c r="AC41" s="2">
        <f>COUNTIFS('OB History'!$B:$B,$A$41,'OB History'!S:S, 1)</f>
        <v>1</v>
      </c>
      <c r="AD41" s="2">
        <f>COUNTIFS('OB History'!$B:$B,$A$41,'OB History'!T:T, 1)</f>
        <v>1</v>
      </c>
      <c r="AE41" s="2">
        <f>COUNTIFS('OB History'!$B:$B,$A$41,'OB History'!U:U, 1)</f>
        <v>2</v>
      </c>
      <c r="AF41" s="2">
        <f>COUNTIFS('OB History'!$B:$B,$A$41,'OB History'!V:V, 1)</f>
        <v>1</v>
      </c>
      <c r="AG41" s="2">
        <f>COUNTIFS('OB History'!$B:$B,$A$41,'OB History'!W:W, 1)</f>
        <v>10</v>
      </c>
      <c r="AH41" s="2">
        <f>COUNTIFS('OB History'!$B:$B,$A$41,'OB History'!X:X, 1)</f>
        <v>24</v>
      </c>
      <c r="AI41" s="2">
        <f>COUNTIFS('OB History'!$B:$B,$A$41,'OB History'!Y:Y, 1)</f>
        <v>13</v>
      </c>
      <c r="AJ41" s="2">
        <f>COUNTIFS('OB History'!$B:$B,$A$41,'OB History'!Z:Z, 1)</f>
        <v>14</v>
      </c>
    </row>
    <row r="42" spans="1:36" x14ac:dyDescent="0.25">
      <c r="A42" s="2" t="s">
        <v>259</v>
      </c>
      <c r="B42" s="2" t="s">
        <v>70</v>
      </c>
      <c r="C42" s="2" t="s">
        <v>70</v>
      </c>
      <c r="D42" s="3"/>
      <c r="E42" s="3"/>
      <c r="F42" s="3"/>
      <c r="G42" s="3"/>
      <c r="H42" s="12">
        <f>SUMIFS('OB History'!C:C,'OB History'!B:B,A42)</f>
        <v>3</v>
      </c>
      <c r="I42" s="4">
        <f>AVERAGEIFS('OB History'!C:C,'OB History'!B:B,A42)</f>
        <v>3</v>
      </c>
      <c r="J42" s="4">
        <f t="array" ref="J42">MEDIAN(IF('OB History'!B:B=A42, 'OB History'!C:C))</f>
        <v>3</v>
      </c>
      <c r="K42" s="13">
        <f t="array" ref="K42">MAX(IF('OB History'!B:B=A42, 'OB History'!C:C))</f>
        <v>3</v>
      </c>
      <c r="L42" s="12">
        <f>COUNTIFS('OB History'!B:B,A42,'OB History'!D:D, 1)</f>
        <v>1</v>
      </c>
      <c r="M42" s="2">
        <f>COUNTIFS('OB History'!B:B,A42,'OB History'!D:D, 0)</f>
        <v>0</v>
      </c>
      <c r="N42" s="42">
        <f>LOOKUP(2, 1/('OB History'!$B:$B=A42), 'OB History'!$AD:$AD)</f>
        <v>1</v>
      </c>
      <c r="O42" s="12">
        <f>SUMIFS('OB History'!F:F,'OB History'!B:B,A42)</f>
        <v>3</v>
      </c>
      <c r="P42" s="2">
        <f>SUMIFS('OB History'!E:E,'OB History'!B:B,A42)-O42</f>
        <v>2</v>
      </c>
      <c r="Q42" s="42">
        <f>LOOKUP(2, 1/('OB History'!$B:$B=A42), 'OB History'!$AB:$AB)</f>
        <v>0.6</v>
      </c>
      <c r="R42" s="12">
        <f>SUMIFS('OB History'!H:H,'OB History'!B:B,'Old Bow v2'!A42)</f>
        <v>11</v>
      </c>
      <c r="S42" s="2">
        <f>SUMIFS('OB History'!G:G,'OB History'!B:B,'Old Bow v2'!A42)-R42</f>
        <v>10</v>
      </c>
      <c r="T42" s="42">
        <f>LOOKUP(2, 1/('OB History'!$B:$B=A42), 'OB History'!$AC:$AC)</f>
        <v>0.52</v>
      </c>
      <c r="U42" s="2">
        <f>COUNTIFS('OB History'!$B:$B,$A$42,'OB History'!K:K, 1)</f>
        <v>1</v>
      </c>
      <c r="V42" s="2">
        <f>COUNTIFS('OB History'!$B:$B,$A$42,'OB History'!L:L, 1)</f>
        <v>0</v>
      </c>
      <c r="W42" s="2">
        <f>COUNTIFS('OB History'!$B:$B,$A$42,'OB History'!M:M, 1)</f>
        <v>0</v>
      </c>
      <c r="X42" s="2">
        <f>COUNTIFS('OB History'!$B:$B,$A$42,'OB History'!N:N, 1)</f>
        <v>0</v>
      </c>
      <c r="Y42" s="2">
        <f>COUNTIFS('OB History'!$B:$B,$A$42,'OB History'!O:O, 1)</f>
        <v>0</v>
      </c>
      <c r="Z42" s="2">
        <f>COUNTIFS('OB History'!$B:$B,$A$42,'OB History'!P:P, 1)</f>
        <v>0</v>
      </c>
      <c r="AA42" s="2">
        <f>COUNTIFS('OB History'!$B:$B,$A$42,'OB History'!Q:Q, 1)</f>
        <v>0</v>
      </c>
      <c r="AB42" s="2">
        <f>COUNTIFS('OB History'!$B:$B,$A$42,'OB History'!R:R, 1)</f>
        <v>0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0</v>
      </c>
      <c r="AH42" s="2">
        <f>COUNTIFS('OB History'!$B:$B,$A$42,'OB History'!X:X, 1)</f>
        <v>0</v>
      </c>
      <c r="AI42" s="2">
        <f>COUNTIFS('OB History'!$B:$B,$A$42,'OB History'!Y:Y, 1)</f>
        <v>1</v>
      </c>
      <c r="AJ42" s="2">
        <f>COUNTIFS('OB History'!$B:$B,$A$42,'OB History'!Z:Z, 1)</f>
        <v>1</v>
      </c>
    </row>
    <row r="43" spans="1:36" x14ac:dyDescent="0.25">
      <c r="A43" s="2" t="s">
        <v>133</v>
      </c>
      <c r="B43" s="2" t="s">
        <v>70</v>
      </c>
      <c r="C43" s="2" t="s">
        <v>70</v>
      </c>
      <c r="D43" s="3"/>
      <c r="E43" s="3"/>
      <c r="F43" s="3">
        <v>1</v>
      </c>
      <c r="G43" s="3"/>
      <c r="H43" s="12">
        <f>SUMIFS('OB History'!C:C,'OB History'!B:B,A43)</f>
        <v>246</v>
      </c>
      <c r="I43" s="4">
        <f>AVERAGEIFS('OB History'!C:C,'OB History'!B:B,A43)</f>
        <v>13.666666666666666</v>
      </c>
      <c r="J43" s="4">
        <f t="array" ref="J43">MEDIAN(IF('OB History'!B:B=A43, 'OB History'!C:C))</f>
        <v>13.5</v>
      </c>
      <c r="K43" s="13">
        <f t="array" ref="K43">MAX(IF('OB History'!B:B=A43, 'OB History'!C:C))</f>
        <v>23</v>
      </c>
      <c r="L43" s="12">
        <f>COUNTIFS('OB History'!B:B,A43,'OB History'!D:D, 1)</f>
        <v>8</v>
      </c>
      <c r="M43" s="2">
        <f>COUNTIFS('OB History'!B:B,A43,'OB History'!D:D, 0)</f>
        <v>10</v>
      </c>
      <c r="N43" s="42">
        <f>LOOKUP(2, 1/('OB History'!$B:$B=A43), 'OB History'!$AD:$AD)</f>
        <v>0.44444444444444442</v>
      </c>
      <c r="O43" s="12">
        <f>SUMIFS('OB History'!F:F,'OB History'!B:B,A43)</f>
        <v>39</v>
      </c>
      <c r="P43" s="2">
        <f>SUMIFS('OB History'!E:E,'OB History'!B:B,A43)-O43</f>
        <v>40</v>
      </c>
      <c r="Q43" s="42">
        <f>LOOKUP(2, 1/('OB History'!$B:$B=A43), 'OB History'!$AB:$AB)</f>
        <v>0.49722222222222218</v>
      </c>
      <c r="R43" s="12">
        <f>SUMIFS('OB History'!H:H,'OB History'!B:B,'Old Bow v2'!A43)</f>
        <v>160</v>
      </c>
      <c r="S43" s="2">
        <f>SUMIFS('OB History'!G:G,'OB History'!B:B,'Old Bow v2'!A43)-R43</f>
        <v>169</v>
      </c>
      <c r="T43" s="42">
        <f>LOOKUP(2, 1/('OB History'!$B:$B=A43), 'OB History'!$AC:$AC)</f>
        <v>0.49277777777777781</v>
      </c>
      <c r="U43" s="2">
        <f>COUNTIFS('OB History'!$B:$B,$A$43,'OB History'!K:K, 1)</f>
        <v>4</v>
      </c>
      <c r="V43" s="2">
        <f>COUNTIFS('OB History'!$B:$B,$A$43,'OB History'!L:L, 1)</f>
        <v>4</v>
      </c>
      <c r="W43" s="2">
        <f>COUNTIFS('OB History'!$B:$B,$A$43,'OB History'!M:M, 1)</f>
        <v>0</v>
      </c>
      <c r="X43" s="2">
        <f>COUNTIFS('OB History'!$B:$B,$A$43,'OB History'!N:N, 1)</f>
        <v>2</v>
      </c>
      <c r="Y43" s="2">
        <f>COUNTIFS('OB History'!$B:$B,$A$43,'OB History'!O:O, 1)</f>
        <v>3</v>
      </c>
      <c r="Z43" s="2">
        <f>COUNTIFS('OB History'!$B:$B,$A$43,'OB History'!P:P, 1)</f>
        <v>4</v>
      </c>
      <c r="AA43" s="2">
        <f>COUNTIFS('OB History'!$B:$B,$A$43,'OB History'!Q:Q, 1)</f>
        <v>0</v>
      </c>
      <c r="AB43" s="2">
        <f>COUNTIFS('OB History'!$B:$B,$A$43,'OB History'!R:R, 1)</f>
        <v>1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7</v>
      </c>
      <c r="AI43" s="2">
        <f>COUNTIFS('OB History'!$B:$B,$A$43,'OB History'!Y:Y, 1)</f>
        <v>6</v>
      </c>
      <c r="AJ43" s="2">
        <f>COUNTIFS('OB History'!$B:$B,$A$43,'OB History'!Z:Z, 1)</f>
        <v>6</v>
      </c>
    </row>
    <row r="44" spans="1:36" x14ac:dyDescent="0.25">
      <c r="A44" s="1" t="s">
        <v>37</v>
      </c>
      <c r="B44" s="2" t="s">
        <v>70</v>
      </c>
      <c r="C44" s="2" t="s">
        <v>70</v>
      </c>
      <c r="D44" s="3"/>
      <c r="E44" s="3"/>
      <c r="F44" s="3"/>
      <c r="G44" s="3"/>
      <c r="H44" s="12">
        <f>SUMIFS('OB History'!C:C,'OB History'!B:B,A44)</f>
        <v>4</v>
      </c>
      <c r="I44" s="4">
        <f>AVERAGEIFS('OB History'!C:C,'OB History'!B:B,A44)</f>
        <v>4</v>
      </c>
      <c r="J44" s="4">
        <f t="array" ref="J44">MEDIAN(IF('OB History'!B:B=A44, 'OB History'!C:C))</f>
        <v>4</v>
      </c>
      <c r="K44" s="13">
        <f t="array" ref="K44">MAX(IF('OB History'!B:B=A44, 'OB History'!C:C))</f>
        <v>4</v>
      </c>
      <c r="L44" s="12">
        <f>COUNTIFS('OB History'!B:B,A44,'OB History'!D:D, 1)</f>
        <v>1</v>
      </c>
      <c r="M44" s="2">
        <f>COUNTIFS('OB History'!B:B,A44,'OB History'!D:D, 0)</f>
        <v>0</v>
      </c>
      <c r="N44" s="42">
        <f>LOOKUP(2, 1/('OB History'!$B:$B=A44), 'OB History'!$AD:$AD)</f>
        <v>1</v>
      </c>
      <c r="O44" s="12">
        <f>SUMIFS('OB History'!F:F,'OB History'!B:B,A44)</f>
        <v>3</v>
      </c>
      <c r="P44" s="2">
        <f>SUMIFS('OB History'!E:E,'OB History'!B:B,A44)-O44</f>
        <v>0</v>
      </c>
      <c r="Q44" s="42">
        <f>LOOKUP(2, 1/('OB History'!$B:$B=A44), 'OB History'!$AB:$AB)</f>
        <v>1</v>
      </c>
      <c r="R44" s="12">
        <f>SUMIFS('OB History'!H:H,'OB History'!B:B,'Old Bow v2'!A44)</f>
        <v>9</v>
      </c>
      <c r="S44" s="2">
        <f>SUMIFS('OB History'!G:G,'OB History'!B:B,'Old Bow v2'!A44)-R44</f>
        <v>4</v>
      </c>
      <c r="T44" s="42">
        <f>LOOKUP(2, 1/('OB History'!$B:$B=A44), 'OB History'!$AC:$AC)</f>
        <v>0.69</v>
      </c>
      <c r="U44" s="2">
        <f>COUNTIFS('OB History'!$B:$B,$A$44,'OB History'!K:K, 1)</f>
        <v>0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1</v>
      </c>
      <c r="AA44" s="2">
        <f>COUNTIFS('OB History'!$B:$B,$A$44,'OB History'!Q:Q, 1)</f>
        <v>0</v>
      </c>
      <c r="AB44" s="2">
        <f>COUNTIFS('OB History'!$B:$B,$A$44,'OB History'!R:R, 1)</f>
        <v>0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1</v>
      </c>
      <c r="AI44" s="2">
        <f>COUNTIFS('OB History'!$B:$B,$A$44,'OB History'!Y:Y, 1)</f>
        <v>0</v>
      </c>
      <c r="AJ44" s="2">
        <f>COUNTIFS('OB History'!$B:$B,$A$44,'OB History'!Z:Z, 1)</f>
        <v>1</v>
      </c>
    </row>
    <row r="45" spans="1:36" x14ac:dyDescent="0.25">
      <c r="A45" s="2" t="s">
        <v>12</v>
      </c>
      <c r="B45" s="6" t="s">
        <v>98</v>
      </c>
      <c r="C45" s="1" t="s">
        <v>131</v>
      </c>
      <c r="D45" s="3">
        <v>11</v>
      </c>
      <c r="E45" s="3">
        <v>5</v>
      </c>
      <c r="F45" s="3">
        <v>1</v>
      </c>
      <c r="G45" s="3"/>
      <c r="H45" s="12">
        <f>SUMIFS('OB History'!C:C,'OB History'!B:B,A45)</f>
        <v>2885</v>
      </c>
      <c r="I45" s="4">
        <f>AVERAGEIFS('OB History'!C:C,'OB History'!B:B,A45)</f>
        <v>25.530973451327434</v>
      </c>
      <c r="J45" s="4">
        <f t="array" ref="J45">MEDIAN(IF('OB History'!B:B=A45, 'OB History'!C:C))</f>
        <v>24</v>
      </c>
      <c r="K45" s="13">
        <f t="array" ref="K45">MAX(IF('OB History'!B:B=A45, 'OB History'!C:C))</f>
        <v>58</v>
      </c>
      <c r="L45" s="12">
        <f>COUNTIFS('OB History'!B:B,A45,'OB History'!D:D, 1)</f>
        <v>62</v>
      </c>
      <c r="M45" s="2">
        <f>COUNTIFS('OB History'!B:B,A45,'OB History'!D:D, 0)</f>
        <v>51</v>
      </c>
      <c r="N45" s="42">
        <f>LOOKUP(2, 1/('OB History'!$B:$B=A45), 'OB History'!$AD:$AD)</f>
        <v>0.54867256637168138</v>
      </c>
      <c r="O45" s="12">
        <f>SUMIFS('OB History'!F:F,'OB History'!B:B,A45)</f>
        <v>244</v>
      </c>
      <c r="P45" s="2">
        <f>SUMIFS('OB History'!E:E,'OB History'!B:B,A45)-O45</f>
        <v>219</v>
      </c>
      <c r="Q45" s="42">
        <f>LOOKUP(2, 1/('OB History'!$B:$B=A45), 'OB History'!$AB:$AB)</f>
        <v>0.52743362831858409</v>
      </c>
      <c r="R45" s="12">
        <f>SUMIFS('OB History'!H:H,'OB History'!B:B,'Old Bow v2'!A45)</f>
        <v>988</v>
      </c>
      <c r="S45" s="2">
        <f>SUMIFS('OB History'!G:G,'OB History'!B:B,'Old Bow v2'!A45)-R45</f>
        <v>934</v>
      </c>
      <c r="T45" s="42">
        <f>LOOKUP(2, 1/('OB History'!$B:$B=A45), 'OB History'!$AC:$AC)</f>
        <v>0.51486725663716837</v>
      </c>
      <c r="U45" s="2">
        <f>COUNTIFS('OB History'!$B:$B,$A$45,'OB History'!K:K, 1)</f>
        <v>17</v>
      </c>
      <c r="V45" s="2">
        <f>COUNTIFS('OB History'!$B:$B,$A$45,'OB History'!L:L, 1)</f>
        <v>17</v>
      </c>
      <c r="W45" s="2">
        <f>COUNTIFS('OB History'!$B:$B,$A$45,'OB History'!M:M, 1)</f>
        <v>6</v>
      </c>
      <c r="X45" s="2">
        <f>COUNTIFS('OB History'!$B:$B,$A$45,'OB History'!N:N, 1)</f>
        <v>33</v>
      </c>
      <c r="Y45" s="2">
        <f>COUNTIFS('OB History'!$B:$B,$A$45,'OB History'!O:O, 1)</f>
        <v>7</v>
      </c>
      <c r="Z45" s="2">
        <f>COUNTIFS('OB History'!$B:$B,$A$45,'OB History'!P:P, 1)</f>
        <v>20</v>
      </c>
      <c r="AA45" s="2">
        <f>COUNTIFS('OB History'!$B:$B,$A$45,'OB History'!Q:Q, 1)</f>
        <v>7</v>
      </c>
      <c r="AB45" s="2">
        <f>COUNTIFS('OB History'!$B:$B,$A$45,'OB History'!R:R, 1)</f>
        <v>12</v>
      </c>
      <c r="AC45" s="2">
        <f>COUNTIFS('OB History'!$B:$B,$A$45,'OB History'!S:S, 1)</f>
        <v>2</v>
      </c>
      <c r="AD45" s="2">
        <f>COUNTIFS('OB History'!$B:$B,$A$45,'OB History'!T:T, 1)</f>
        <v>5</v>
      </c>
      <c r="AE45" s="2">
        <f>COUNTIFS('OB History'!$B:$B,$A$45,'OB History'!U:U, 1)</f>
        <v>3</v>
      </c>
      <c r="AF45" s="2">
        <f>COUNTIFS('OB History'!$B:$B,$A$45,'OB History'!V:V, 1)</f>
        <v>5</v>
      </c>
      <c r="AG45" s="2">
        <f>COUNTIFS('OB History'!$B:$B,$A$45,'OB History'!W:W, 1)</f>
        <v>20</v>
      </c>
      <c r="AH45" s="2">
        <f>COUNTIFS('OB History'!$B:$B,$A$45,'OB History'!X:X, 1)</f>
        <v>32</v>
      </c>
      <c r="AI45" s="2">
        <f>COUNTIFS('OB History'!$B:$B,$A$45,'OB History'!Y:Y, 1)</f>
        <v>27</v>
      </c>
      <c r="AJ45" s="2">
        <f>COUNTIFS('OB History'!$B:$B,$A$45,'OB History'!Z:Z, 1)</f>
        <v>30</v>
      </c>
    </row>
    <row r="46" spans="1:36" x14ac:dyDescent="0.25">
      <c r="A46" s="2" t="s">
        <v>2</v>
      </c>
      <c r="B46" s="6" t="s">
        <v>54</v>
      </c>
      <c r="C46" s="2" t="s">
        <v>70</v>
      </c>
      <c r="D46" s="3">
        <v>9</v>
      </c>
      <c r="E46" s="3"/>
      <c r="F46" s="3">
        <v>1</v>
      </c>
      <c r="G46" s="3"/>
      <c r="H46" s="12">
        <f>SUMIFS('OB History'!C:C,'OB History'!B:B,A46)</f>
        <v>1591</v>
      </c>
      <c r="I46" s="4">
        <f>AVERAGEIFS('OB History'!C:C,'OB History'!B:B,A46)</f>
        <v>29.462962962962962</v>
      </c>
      <c r="J46" s="4">
        <f t="array" ref="J46">MEDIAN(IF('OB History'!B:B=A46, 'OB History'!C:C))</f>
        <v>28</v>
      </c>
      <c r="K46" s="13">
        <f t="array" ref="K46">MAX(IF('OB History'!B:B=A46, 'OB History'!C:C))</f>
        <v>68</v>
      </c>
      <c r="L46" s="12">
        <f>COUNTIFS('OB History'!B:B,A46,'OB History'!D:D, 1)</f>
        <v>35</v>
      </c>
      <c r="M46" s="2">
        <f>COUNTIFS('OB History'!B:B,A46,'OB History'!D:D, 0)</f>
        <v>19</v>
      </c>
      <c r="N46" s="42">
        <f>LOOKUP(2, 1/('OB History'!$B:$B=A46), 'OB History'!$AD:$AD)</f>
        <v>0.64814814814814814</v>
      </c>
      <c r="O46" s="12">
        <f>SUMIFS('OB History'!F:F,'OB History'!B:B,A46)</f>
        <v>134</v>
      </c>
      <c r="P46" s="2">
        <f>SUMIFS('OB History'!E:E,'OB History'!B:B,A46)-O46</f>
        <v>86</v>
      </c>
      <c r="Q46" s="42">
        <f>LOOKUP(2, 1/('OB History'!$B:$B=A46), 'OB History'!$AB:$AB)</f>
        <v>0.63703703703703718</v>
      </c>
      <c r="R46" s="12">
        <f>SUMIFS('OB History'!H:H,'OB History'!B:B,'Old Bow v2'!A46)</f>
        <v>507</v>
      </c>
      <c r="S46" s="2">
        <f>SUMIFS('OB History'!G:G,'OB History'!B:B,'Old Bow v2'!A46)-R46</f>
        <v>407</v>
      </c>
      <c r="T46" s="42">
        <f>LOOKUP(2, 1/('OB History'!$B:$B=A46), 'OB History'!$AC:$AC)</f>
        <v>0.56870370370370382</v>
      </c>
      <c r="U46" s="2">
        <f>COUNTIFS('OB History'!$B:$B,$A$46,'OB History'!K:K, 1)</f>
        <v>13</v>
      </c>
      <c r="V46" s="2">
        <f>COUNTIFS('OB History'!$B:$B,$A$46,'OB History'!L:L, 1)</f>
        <v>15</v>
      </c>
      <c r="W46" s="2">
        <f>COUNTIFS('OB History'!$B:$B,$A$46,'OB History'!M:M, 1)</f>
        <v>5</v>
      </c>
      <c r="X46" s="2">
        <f>COUNTIFS('OB History'!$B:$B,$A$46,'OB History'!N:N, 1)</f>
        <v>19</v>
      </c>
      <c r="Y46" s="2">
        <f>COUNTIFS('OB History'!$B:$B,$A$46,'OB History'!O:O, 1)</f>
        <v>3</v>
      </c>
      <c r="Z46" s="2">
        <f>COUNTIFS('OB History'!$B:$B,$A$46,'OB History'!P:P, 1)</f>
        <v>8</v>
      </c>
      <c r="AA46" s="2">
        <f>COUNTIFS('OB History'!$B:$B,$A$46,'OB History'!Q:Q, 1)</f>
        <v>2</v>
      </c>
      <c r="AB46" s="2">
        <f>COUNTIFS('OB History'!$B:$B,$A$46,'OB History'!R:R, 1)</f>
        <v>4</v>
      </c>
      <c r="AC46" s="2">
        <f>COUNTIFS('OB History'!$B:$B,$A$46,'OB History'!S:S, 1)</f>
        <v>0</v>
      </c>
      <c r="AD46" s="2">
        <f>COUNTIFS('OB History'!$B:$B,$A$46,'OB History'!T:T, 1)</f>
        <v>2</v>
      </c>
      <c r="AE46" s="2">
        <f>COUNTIFS('OB History'!$B:$B,$A$46,'OB History'!U:U, 1)</f>
        <v>1</v>
      </c>
      <c r="AF46" s="2">
        <f>COUNTIFS('OB History'!$B:$B,$A$46,'OB History'!V:V, 1)</f>
        <v>0</v>
      </c>
      <c r="AG46" s="2">
        <f>COUNTIFS('OB History'!$B:$B,$A$46,'OB History'!W:W, 1)</f>
        <v>10</v>
      </c>
      <c r="AH46" s="2">
        <f>COUNTIFS('OB History'!$B:$B,$A$46,'OB History'!X:X, 1)</f>
        <v>19</v>
      </c>
      <c r="AI46" s="2">
        <f>COUNTIFS('OB History'!$B:$B,$A$46,'OB History'!Y:Y, 1)</f>
        <v>18</v>
      </c>
      <c r="AJ46" s="2">
        <f>COUNTIFS('OB History'!$B:$B,$A$46,'OB History'!Z:Z, 1)</f>
        <v>15</v>
      </c>
    </row>
    <row r="47" spans="1:36" x14ac:dyDescent="0.25">
      <c r="A47" s="2" t="s">
        <v>48</v>
      </c>
      <c r="B47" s="6" t="s">
        <v>54</v>
      </c>
      <c r="C47" s="6" t="s">
        <v>70</v>
      </c>
      <c r="D47" s="3"/>
      <c r="E47" s="3"/>
      <c r="F47" s="3"/>
      <c r="G47" s="3"/>
      <c r="H47" s="12">
        <f>SUMIFS('OB History'!C:C,'OB History'!B:B,A47)</f>
        <v>102</v>
      </c>
      <c r="I47" s="4">
        <f>AVERAGEIFS('OB History'!C:C,'OB History'!B:B,A47)</f>
        <v>17</v>
      </c>
      <c r="J47" s="4">
        <f t="array" ref="J47">MEDIAN(IF('OB History'!B:B=A47, 'OB History'!C:C))</f>
        <v>14</v>
      </c>
      <c r="K47" s="13">
        <f t="array" ref="K47">MAX(IF('OB History'!B:B=A47, 'OB History'!C:C))</f>
        <v>29</v>
      </c>
      <c r="L47" s="12">
        <f>COUNTIFS('OB History'!B:B,A47,'OB History'!D:D, 1)</f>
        <v>5</v>
      </c>
      <c r="M47" s="2">
        <f>COUNTIFS('OB History'!B:B,A47,'OB History'!D:D, 0)</f>
        <v>1</v>
      </c>
      <c r="N47" s="42">
        <f>LOOKUP(2, 1/('OB History'!$B:$B=A47), 'OB History'!$AD:$AD)</f>
        <v>0.83333333333333337</v>
      </c>
      <c r="O47" s="12">
        <f>SUMIFS('OB History'!F:F,'OB History'!B:B,A47)</f>
        <v>17</v>
      </c>
      <c r="P47" s="2">
        <f>SUMIFS('OB History'!E:E,'OB History'!B:B,A47)-O47</f>
        <v>11</v>
      </c>
      <c r="Q47" s="42">
        <f>LOOKUP(2, 1/('OB History'!$B:$B=A47), 'OB History'!$AB:$AB)</f>
        <v>0.61666666666666659</v>
      </c>
      <c r="R47" s="12">
        <f>SUMIFS('OB History'!H:H,'OB History'!B:B,'Old Bow v2'!A47)</f>
        <v>66</v>
      </c>
      <c r="S47" s="2">
        <f>SUMIFS('OB History'!G:G,'OB History'!B:B,'Old Bow v2'!A47)-R47</f>
        <v>48</v>
      </c>
      <c r="T47" s="42">
        <f>LOOKUP(2, 1/('OB History'!$B:$B=A47), 'OB History'!$AC:$AC)</f>
        <v>0.58166666666666667</v>
      </c>
      <c r="U47" s="2">
        <f>COUNTIFS('OB History'!$B:$B,$A$47,'OB History'!K:K, 1)</f>
        <v>1</v>
      </c>
      <c r="V47" s="2">
        <f>COUNTIFS('OB History'!$B:$B,$A$47,'OB History'!L:L, 1)</f>
        <v>2</v>
      </c>
      <c r="W47" s="2">
        <f>COUNTIFS('OB History'!$B:$B,$A$47,'OB History'!M:M, 1)</f>
        <v>1</v>
      </c>
      <c r="X47" s="2">
        <f>COUNTIFS('OB History'!$B:$B,$A$47,'OB History'!N:N, 1)</f>
        <v>2</v>
      </c>
      <c r="Y47" s="2">
        <f>COUNTIFS('OB History'!$B:$B,$A$47,'OB History'!O:O, 1)</f>
        <v>2</v>
      </c>
      <c r="Z47" s="2">
        <f>COUNTIFS('OB History'!$B:$B,$A$47,'OB History'!P:P, 1)</f>
        <v>1</v>
      </c>
      <c r="AA47" s="2">
        <f>COUNTIFS('OB History'!$B:$B,$A$47,'OB History'!Q:Q, 1)</f>
        <v>3</v>
      </c>
      <c r="AB47" s="2">
        <f>COUNTIFS('OB History'!$B:$B,$A$47,'OB History'!R:R, 1)</f>
        <v>1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1</v>
      </c>
      <c r="AG47" s="2">
        <f>COUNTIFS('OB History'!$B:$B,$A$47,'OB History'!W:W, 1)</f>
        <v>1</v>
      </c>
      <c r="AH47" s="2">
        <f>COUNTIFS('OB History'!$B:$B,$A$47,'OB History'!X:X, 1)</f>
        <v>1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5</v>
      </c>
      <c r="B48" s="6" t="s">
        <v>98</v>
      </c>
      <c r="C48" s="1" t="s">
        <v>131</v>
      </c>
      <c r="D48" s="3">
        <v>3</v>
      </c>
      <c r="E48" s="3"/>
      <c r="F48" s="3"/>
      <c r="G48" s="3"/>
      <c r="H48" s="12">
        <f>SUMIFS('OB History'!C:C,'OB History'!B:B,A48)</f>
        <v>1159</v>
      </c>
      <c r="I48" s="4">
        <f>AVERAGEIFS('OB History'!C:C,'OB History'!B:B,A48)</f>
        <v>22.28846153846154</v>
      </c>
      <c r="J48" s="4">
        <f t="array" ref="J48">MEDIAN(IF('OB History'!B:B=A48, 'OB History'!C:C))</f>
        <v>21</v>
      </c>
      <c r="K48" s="13">
        <f t="array" ref="K48">MAX(IF('OB History'!B:B=A48, 'OB History'!C:C))</f>
        <v>51</v>
      </c>
      <c r="L48" s="12">
        <f>COUNTIFS('OB History'!B:B,A48,'OB History'!D:D, 1)</f>
        <v>21</v>
      </c>
      <c r="M48" s="2">
        <f>COUNTIFS('OB History'!B:B,A48,'OB History'!D:D, 0)</f>
        <v>31</v>
      </c>
      <c r="N48" s="42">
        <f>LOOKUP(2, 1/('OB History'!$B:$B=A48), 'OB History'!$AD:$AD)</f>
        <v>0.40384615384615385</v>
      </c>
      <c r="O48" s="12">
        <f>SUMIFS('OB History'!F:F,'OB History'!B:B,A48)</f>
        <v>102</v>
      </c>
      <c r="P48" s="2">
        <f>SUMIFS('OB History'!E:E,'OB History'!B:B,A48)-O48</f>
        <v>120</v>
      </c>
      <c r="Q48" s="42">
        <f>LOOKUP(2, 1/('OB History'!$B:$B=A48), 'OB History'!$AB:$AB)</f>
        <v>0.45384615384615379</v>
      </c>
      <c r="R48" s="12">
        <f>SUMIFS('OB History'!H:H,'OB History'!B:B,'Old Bow v2'!A48)</f>
        <v>452</v>
      </c>
      <c r="S48" s="2">
        <f>SUMIFS('OB History'!G:G,'OB History'!B:B,'Old Bow v2'!A48)-R48</f>
        <v>479</v>
      </c>
      <c r="T48" s="42">
        <f>LOOKUP(2, 1/('OB History'!$B:$B=A48), 'OB History'!$AC:$AC)</f>
        <v>0.48057692307692296</v>
      </c>
      <c r="U48" s="2">
        <f>COUNTIFS('OB History'!$B:$B,$A$48,'OB History'!K:K, 1)</f>
        <v>14</v>
      </c>
      <c r="V48" s="2">
        <f>COUNTIFS('OB History'!$B:$B,$A$48,'OB History'!L:L, 1)</f>
        <v>5</v>
      </c>
      <c r="W48" s="2">
        <f>COUNTIFS('OB History'!$B:$B,$A$48,'OB History'!M:M, 1)</f>
        <v>7</v>
      </c>
      <c r="X48" s="2">
        <f>COUNTIFS('OB History'!$B:$B,$A$48,'OB History'!N:N, 1)</f>
        <v>10</v>
      </c>
      <c r="Y48" s="2">
        <f>COUNTIFS('OB History'!$B:$B,$A$48,'OB History'!O:O, 1)</f>
        <v>5</v>
      </c>
      <c r="Z48" s="2">
        <f>COUNTIFS('OB History'!$B:$B,$A$48,'OB History'!P:P, 1)</f>
        <v>6</v>
      </c>
      <c r="AA48" s="2">
        <f>COUNTIFS('OB History'!$B:$B,$A$48,'OB History'!Q:Q, 1)</f>
        <v>2</v>
      </c>
      <c r="AB48" s="2">
        <f>COUNTIFS('OB History'!$B:$B,$A$48,'OB History'!R:R, 1)</f>
        <v>5</v>
      </c>
      <c r="AC48" s="2">
        <f>COUNTIFS('OB History'!$B:$B,$A$48,'OB History'!S:S, 1)</f>
        <v>0</v>
      </c>
      <c r="AD48" s="2">
        <f>COUNTIFS('OB History'!$B:$B,$A$48,'OB History'!T:T, 1)</f>
        <v>1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6</v>
      </c>
      <c r="AH48" s="2">
        <f>COUNTIFS('OB History'!$B:$B,$A$48,'OB History'!X:X, 1)</f>
        <v>16</v>
      </c>
      <c r="AI48" s="2">
        <f>COUNTIFS('OB History'!$B:$B,$A$48,'OB History'!Y:Y, 1)</f>
        <v>11</v>
      </c>
      <c r="AJ48" s="2">
        <f>COUNTIFS('OB History'!$B:$B,$A$48,'OB History'!Z:Z, 1)</f>
        <v>14</v>
      </c>
    </row>
    <row r="49" spans="1:36" x14ac:dyDescent="0.25">
      <c r="A49" s="2" t="s">
        <v>32</v>
      </c>
      <c r="B49" s="2" t="s">
        <v>70</v>
      </c>
      <c r="C49" s="2" t="s">
        <v>70</v>
      </c>
      <c r="D49" s="3">
        <v>3</v>
      </c>
      <c r="E49" s="3"/>
      <c r="F49" s="3"/>
      <c r="G49" s="3"/>
      <c r="H49" s="12">
        <f>SUMIFS('OB History'!C:C,'OB History'!B:B,A49)</f>
        <v>680</v>
      </c>
      <c r="I49" s="4">
        <f>AVERAGEIFS('OB History'!C:C,'OB History'!B:B,A49)</f>
        <v>11.929824561403509</v>
      </c>
      <c r="J49" s="4">
        <f t="array" ref="J49">MEDIAN(IF('OB History'!B:B=A49, 'OB History'!C:C))</f>
        <v>11</v>
      </c>
      <c r="K49" s="13">
        <f t="array" ref="K49">MAX(IF('OB History'!B:B=A49, 'OB History'!C:C))</f>
        <v>28</v>
      </c>
      <c r="L49" s="12">
        <f>COUNTIFS('OB History'!B:B,A49,'OB History'!D:D, 1)</f>
        <v>22</v>
      </c>
      <c r="M49" s="2">
        <f>COUNTIFS('OB History'!B:B,A49,'OB History'!D:D, 0)</f>
        <v>35</v>
      </c>
      <c r="N49" s="42">
        <f>LOOKUP(2, 1/('OB History'!$B:$B=A49), 'OB History'!$AD:$AD)</f>
        <v>0.38596491228070173</v>
      </c>
      <c r="O49" s="12">
        <f>SUMIFS('OB History'!F:F,'OB History'!B:B,A49)</f>
        <v>105</v>
      </c>
      <c r="P49" s="2">
        <f>SUMIFS('OB History'!E:E,'OB History'!B:B,A49)-O49</f>
        <v>131</v>
      </c>
      <c r="Q49" s="42">
        <f>LOOKUP(2, 1/('OB History'!$B:$B=A49), 'OB History'!$AB:$AB)</f>
        <v>0.42982456140350861</v>
      </c>
      <c r="R49" s="12">
        <f>SUMIFS('OB History'!H:H,'OB History'!B:B,'Old Bow v2'!A49)</f>
        <v>461</v>
      </c>
      <c r="S49" s="2">
        <f>SUMIFS('OB History'!G:G,'OB History'!B:B,'Old Bow v2'!A49)-R49</f>
        <v>516</v>
      </c>
      <c r="T49" s="42">
        <f>LOOKUP(2, 1/('OB History'!$B:$B=A49), 'OB History'!$AC:$AC)</f>
        <v>0.4673684210526316</v>
      </c>
      <c r="U49" s="2">
        <f>COUNTIFS('OB History'!$B:$B,$A$49,'OB History'!K:K, 1)</f>
        <v>5</v>
      </c>
      <c r="V49" s="2">
        <f>COUNTIFS('OB History'!$B:$B,$A$49,'OB History'!L:L, 1)</f>
        <v>3</v>
      </c>
      <c r="W49" s="2">
        <f>COUNTIFS('OB History'!$B:$B,$A$49,'OB History'!M:M, 1)</f>
        <v>5</v>
      </c>
      <c r="X49" s="2">
        <f>COUNTIFS('OB History'!$B:$B,$A$49,'OB History'!N:N, 1)</f>
        <v>18</v>
      </c>
      <c r="Y49" s="2">
        <f>COUNTIFS('OB History'!$B:$B,$A$49,'OB History'!O:O, 1)</f>
        <v>1</v>
      </c>
      <c r="Z49" s="2">
        <f>COUNTIFS('OB History'!$B:$B,$A$49,'OB History'!P:P, 1)</f>
        <v>5</v>
      </c>
      <c r="AA49" s="2">
        <f>COUNTIFS('OB History'!$B:$B,$A$49,'OB History'!Q:Q, 1)</f>
        <v>5</v>
      </c>
      <c r="AB49" s="2">
        <f>COUNTIFS('OB History'!$B:$B,$A$49,'OB History'!R:R, 1)</f>
        <v>8</v>
      </c>
      <c r="AC49" s="2">
        <f>COUNTIFS('OB History'!$B:$B,$A$49,'OB History'!S:S, 1)</f>
        <v>1</v>
      </c>
      <c r="AD49" s="2">
        <f>COUNTIFS('OB History'!$B:$B,$A$49,'OB History'!T:T, 1)</f>
        <v>1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4</v>
      </c>
      <c r="AH49" s="2">
        <f>COUNTIFS('OB History'!$B:$B,$A$49,'OB History'!X:X, 1)</f>
        <v>18</v>
      </c>
      <c r="AI49" s="2">
        <f>COUNTIFS('OB History'!$B:$B,$A$49,'OB History'!Y:Y, 1)</f>
        <v>13</v>
      </c>
      <c r="AJ49" s="2">
        <f>COUNTIFS('OB History'!$B:$B,$A$49,'OB History'!Z:Z, 1)</f>
        <v>17</v>
      </c>
    </row>
    <row r="50" spans="1:36" x14ac:dyDescent="0.25">
      <c r="A50" s="2" t="s">
        <v>214</v>
      </c>
      <c r="B50" s="2" t="s">
        <v>70</v>
      </c>
      <c r="C50" s="2" t="s">
        <v>70</v>
      </c>
      <c r="D50" s="3"/>
      <c r="E50" s="3"/>
      <c r="F50" s="3"/>
      <c r="G50" s="3"/>
      <c r="H50" s="12">
        <f>SUMIFS('OB History'!C:C,'OB History'!B:B,A50)</f>
        <v>72</v>
      </c>
      <c r="I50" s="4">
        <f>AVERAGEIFS('OB History'!C:C,'OB History'!B:B,A50)</f>
        <v>7.2</v>
      </c>
      <c r="J50" s="4">
        <f t="array" ref="J50">MEDIAN(IF('OB History'!B:B=A50, 'OB History'!C:C))</f>
        <v>5</v>
      </c>
      <c r="K50" s="13">
        <f t="array" ref="K50">MAX(IF('OB History'!B:B=A50, 'OB History'!C:C))</f>
        <v>16</v>
      </c>
      <c r="L50" s="12">
        <f>COUNTIFS('OB History'!B:B,A50,'OB History'!D:D, 1)</f>
        <v>1</v>
      </c>
      <c r="M50" s="2">
        <f>COUNTIFS('OB History'!B:B,A50,'OB History'!D:D, 0)</f>
        <v>9</v>
      </c>
      <c r="N50" s="42">
        <f>LOOKUP(2, 1/('OB History'!$B:$B=A50), 'OB History'!$AD:$AD)</f>
        <v>0.1</v>
      </c>
      <c r="O50" s="12">
        <f>SUMIFS('OB History'!F:F,'OB History'!B:B,A50)</f>
        <v>11</v>
      </c>
      <c r="P50" s="2">
        <f>SUMIFS('OB History'!E:E,'OB History'!B:B,A50)-O50</f>
        <v>28</v>
      </c>
      <c r="Q50" s="42">
        <f>LOOKUP(2, 1/('OB History'!$B:$B=A50), 'OB History'!$AB:$AB)</f>
        <v>0.255</v>
      </c>
      <c r="R50" s="12">
        <f>SUMIFS('OB History'!H:H,'OB History'!B:B,'Old Bow v2'!A50)</f>
        <v>66</v>
      </c>
      <c r="S50" s="2">
        <f>SUMIFS('OB History'!G:G,'OB History'!B:B,'Old Bow v2'!A50)-R50</f>
        <v>98</v>
      </c>
      <c r="T50" s="42">
        <f>LOOKUP(2, 1/('OB History'!$B:$B=A50), 'OB History'!$AC:$AC)</f>
        <v>0.38599999999999995</v>
      </c>
      <c r="U50" s="2">
        <f>COUNTIFS('OB History'!$B:$B,$A$50,'OB History'!K:K, 1)</f>
        <v>0</v>
      </c>
      <c r="V50" s="2">
        <f>COUNTIFS('OB History'!$B:$B,$A$50,'OB History'!L:L, 1)</f>
        <v>2</v>
      </c>
      <c r="W50" s="2">
        <f>COUNTIFS('OB History'!$B:$B,$A$50,'OB History'!M:M, 1)</f>
        <v>1</v>
      </c>
      <c r="X50" s="2">
        <f>COUNTIFS('OB History'!$B:$B,$A$50,'OB History'!N:N, 1)</f>
        <v>0</v>
      </c>
      <c r="Y50" s="2">
        <f>COUNTIFS('OB History'!$B:$B,$A$50,'OB History'!O:O, 1)</f>
        <v>0</v>
      </c>
      <c r="Z50" s="2">
        <f>COUNTIFS('OB History'!$B:$B,$A$50,'OB History'!P:P, 1)</f>
        <v>0</v>
      </c>
      <c r="AA50" s="2">
        <f>COUNTIFS('OB History'!$B:$B,$A$50,'OB History'!Q:Q, 1)</f>
        <v>1</v>
      </c>
      <c r="AB50" s="2">
        <f>COUNTIFS('OB History'!$B:$B,$A$50,'OB History'!R:R, 1)</f>
        <v>1</v>
      </c>
      <c r="AC50" s="2">
        <f>COUNTIFS('OB History'!$B:$B,$A$50,'OB History'!S:S, 1)</f>
        <v>0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1</v>
      </c>
      <c r="AH50" s="2">
        <f>COUNTIFS('OB History'!$B:$B,$A$50,'OB History'!X:X, 1)</f>
        <v>2</v>
      </c>
      <c r="AI50" s="2">
        <f>COUNTIFS('OB History'!$B:$B,$A$50,'OB History'!Y:Y, 1)</f>
        <v>1</v>
      </c>
      <c r="AJ50" s="2">
        <f>COUNTIFS('OB History'!$B:$B,$A$50,'OB History'!Z:Z, 1)</f>
        <v>2</v>
      </c>
    </row>
    <row r="51" spans="1:36" x14ac:dyDescent="0.25">
      <c r="A51" s="2" t="s">
        <v>113</v>
      </c>
      <c r="B51" s="2" t="s">
        <v>70</v>
      </c>
      <c r="C51" s="2" t="s">
        <v>70</v>
      </c>
      <c r="D51" s="3">
        <v>5</v>
      </c>
      <c r="E51" s="3"/>
      <c r="F51" s="3"/>
      <c r="G51" s="3"/>
      <c r="H51" s="12">
        <f>SUMIFS('OB History'!C:C,'OB History'!B:B,A51)</f>
        <v>1037</v>
      </c>
      <c r="I51" s="4">
        <f>AVERAGEIFS('OB History'!C:C,'OB History'!B:B,A51)</f>
        <v>21.604166666666668</v>
      </c>
      <c r="J51" s="4">
        <f t="array" ref="J51">MEDIAN(IF('OB History'!B:B=A51, 'OB History'!C:C))</f>
        <v>19.5</v>
      </c>
      <c r="K51" s="13">
        <f t="array" ref="K51">MAX(IF('OB History'!B:B=A51, 'OB History'!C:C))</f>
        <v>52</v>
      </c>
      <c r="L51" s="12">
        <f>COUNTIFS('OB History'!B:B,A51,'OB History'!D:D, 1)</f>
        <v>30</v>
      </c>
      <c r="M51" s="2">
        <f>COUNTIFS('OB History'!B:B,A51,'OB History'!D:D, 0)</f>
        <v>18</v>
      </c>
      <c r="N51" s="42">
        <f>LOOKUP(2, 1/('OB History'!$B:$B=A51), 'OB History'!$AD:$AD)</f>
        <v>0.625</v>
      </c>
      <c r="O51" s="12">
        <f>SUMIFS('OB History'!F:F,'OB History'!B:B,A51)</f>
        <v>109</v>
      </c>
      <c r="P51" s="2">
        <f>SUMIFS('OB History'!E:E,'OB History'!B:B,A51)-O51</f>
        <v>88</v>
      </c>
      <c r="Q51" s="42">
        <f>LOOKUP(2, 1/('OB History'!$B:$B=A51), 'OB History'!$AB:$AB)</f>
        <v>0.56604166666666678</v>
      </c>
      <c r="R51" s="12">
        <f>SUMIFS('OB History'!H:H,'OB History'!B:B,'Old Bow v2'!A51)</f>
        <v>428</v>
      </c>
      <c r="S51" s="2">
        <f>SUMIFS('OB History'!G:G,'OB History'!B:B,'Old Bow v2'!A51)-R51</f>
        <v>392</v>
      </c>
      <c r="T51" s="42">
        <f>LOOKUP(2, 1/('OB History'!$B:$B=A51), 'OB History'!$AC:$AC)</f>
        <v>0.53125</v>
      </c>
      <c r="U51" s="2">
        <f>COUNTIFS('OB History'!$B:$B,$A$51,'OB History'!K:K, 1)</f>
        <v>11</v>
      </c>
      <c r="V51" s="2">
        <f>COUNTIFS('OB History'!$B:$B,$A$51,'OB History'!L:L, 1)</f>
        <v>10</v>
      </c>
      <c r="W51" s="2">
        <f>COUNTIFS('OB History'!$B:$B,$A$51,'OB History'!M:M, 1)</f>
        <v>1</v>
      </c>
      <c r="X51" s="2">
        <f>COUNTIFS('OB History'!$B:$B,$A$51,'OB History'!N:N, 1)</f>
        <v>12</v>
      </c>
      <c r="Y51" s="2">
        <f>COUNTIFS('OB History'!$B:$B,$A$51,'OB History'!O:O, 1)</f>
        <v>7</v>
      </c>
      <c r="Z51" s="2">
        <f>COUNTIFS('OB History'!$B:$B,$A$51,'OB History'!P:P, 1)</f>
        <v>2</v>
      </c>
      <c r="AA51" s="2">
        <f>COUNTIFS('OB History'!$B:$B,$A$51,'OB History'!Q:Q, 1)</f>
        <v>6</v>
      </c>
      <c r="AB51" s="2">
        <f>COUNTIFS('OB History'!$B:$B,$A$51,'OB History'!R:R, 1)</f>
        <v>4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10</v>
      </c>
      <c r="AH51" s="2">
        <f>COUNTIFS('OB History'!$B:$B,$A$51,'OB History'!X:X, 1)</f>
        <v>15</v>
      </c>
      <c r="AI51" s="2">
        <f>COUNTIFS('OB History'!$B:$B,$A$51,'OB History'!Y:Y, 1)</f>
        <v>15</v>
      </c>
      <c r="AJ51" s="2">
        <f>COUNTIFS('OB History'!$B:$B,$A$51,'OB History'!Z:Z, 1)</f>
        <v>12</v>
      </c>
    </row>
    <row r="52" spans="1:36" x14ac:dyDescent="0.25">
      <c r="A52" s="2" t="s">
        <v>121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4</v>
      </c>
      <c r="I52" s="4">
        <f>AVERAGEIFS('OB History'!C:C,'OB History'!B:B,A52)</f>
        <v>4</v>
      </c>
      <c r="J52" s="4">
        <f t="array" ref="J52">MEDIAN(IF('OB History'!B:B=A52, 'OB History'!C:C))</f>
        <v>4</v>
      </c>
      <c r="K52" s="13">
        <f t="array" ref="K52">MAX(IF('OB History'!B:B=A52, 'OB History'!C:C))</f>
        <v>4</v>
      </c>
      <c r="L52" s="12">
        <f>COUNTIFS('OB History'!B:B,A52,'OB History'!D:D, 1)</f>
        <v>0</v>
      </c>
      <c r="M52" s="2">
        <f>COUNTIFS('OB History'!B:B,A52,'OB History'!D:D, 0)</f>
        <v>1</v>
      </c>
      <c r="N52" s="42">
        <f>LOOKUP(2, 1/('OB History'!$B:$B=A52), 'OB History'!$AD:$AD)</f>
        <v>0</v>
      </c>
      <c r="O52" s="12">
        <f>SUMIFS('OB History'!F:F,'OB History'!B:B,A52)</f>
        <v>2</v>
      </c>
      <c r="P52" s="2">
        <f>SUMIFS('OB History'!E:E,'OB History'!B:B,A52)-O52</f>
        <v>3</v>
      </c>
      <c r="Q52" s="42">
        <f>LOOKUP(2, 1/('OB History'!$B:$B=A52), 'OB History'!$AB:$AB)</f>
        <v>0.4</v>
      </c>
      <c r="R52" s="12">
        <f>SUMIFS('OB History'!H:H,'OB History'!B:B,'Old Bow v2'!A52)</f>
        <v>8</v>
      </c>
      <c r="S52" s="2">
        <f>SUMIFS('OB History'!G:G,'OB History'!B:B,'Old Bow v2'!A52)-R52</f>
        <v>10</v>
      </c>
      <c r="T52" s="42">
        <f>LOOKUP(2, 1/('OB History'!$B:$B=A52), 'OB History'!$AC:$AC)</f>
        <v>0.44</v>
      </c>
      <c r="U52" s="2">
        <f>COUNTIFS('OB History'!$B:$B,$A$52,'OB History'!K:K, 1)</f>
        <v>1</v>
      </c>
      <c r="V52" s="2">
        <f>COUNTIFS('OB History'!$B:$B,$A$52,'OB History'!L:L, 1)</f>
        <v>0</v>
      </c>
      <c r="W52" s="2">
        <f>COUNTIFS('OB History'!$B:$B,$A$52,'OB History'!M:M, 1)</f>
        <v>0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1</v>
      </c>
      <c r="AA52" s="2">
        <f>COUNTIFS('OB History'!$B:$B,$A$52,'OB History'!Q:Q, 1)</f>
        <v>0</v>
      </c>
      <c r="AB52" s="2">
        <f>COUNTIFS('OB History'!$B:$B,$A$52,'OB History'!R:R, 1)</f>
        <v>0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0</v>
      </c>
      <c r="AH52" s="2">
        <f>COUNTIFS('OB History'!$B:$B,$A$52,'OB History'!X:X, 1)</f>
        <v>0</v>
      </c>
      <c r="AI52" s="2">
        <f>COUNTIFS('OB History'!$B:$B,$A$52,'OB History'!Y:Y, 1)</f>
        <v>0</v>
      </c>
      <c r="AJ52" s="2">
        <f>COUNTIFS('OB History'!$B:$B,$A$52,'OB History'!Z:Z, 1)</f>
        <v>0</v>
      </c>
    </row>
    <row r="53" spans="1:36" x14ac:dyDescent="0.25">
      <c r="A53" s="2" t="s">
        <v>34</v>
      </c>
      <c r="B53" s="6" t="s">
        <v>54</v>
      </c>
      <c r="C53" s="2" t="s">
        <v>70</v>
      </c>
      <c r="D53" s="3">
        <v>2</v>
      </c>
      <c r="E53" s="3"/>
      <c r="F53" s="3"/>
      <c r="G53" s="3"/>
      <c r="H53" s="12">
        <f>SUMIFS('OB History'!C:C,'OB History'!B:B,A53)</f>
        <v>626</v>
      </c>
      <c r="I53" s="4">
        <f>AVERAGEIFS('OB History'!C:C,'OB History'!B:B,A53)</f>
        <v>20.193548387096776</v>
      </c>
      <c r="J53" s="4">
        <f t="array" ref="J53">MEDIAN(IF('OB History'!B:B=A53, 'OB History'!C:C))</f>
        <v>19</v>
      </c>
      <c r="K53" s="13">
        <f t="array" ref="K53">MAX(IF('OB History'!B:B=A53, 'OB History'!C:C))</f>
        <v>40</v>
      </c>
      <c r="L53" s="12">
        <f>COUNTIFS('OB History'!B:B,A53,'OB History'!D:D, 1)</f>
        <v>19</v>
      </c>
      <c r="M53" s="2">
        <f>COUNTIFS('OB History'!B:B,A53,'OB History'!D:D, 0)</f>
        <v>12</v>
      </c>
      <c r="N53" s="42">
        <f>LOOKUP(2, 1/('OB History'!$B:$B=A53), 'OB History'!$AD:$AD)</f>
        <v>0.61290322580645162</v>
      </c>
      <c r="O53" s="12">
        <f>SUMIFS('OB History'!F:F,'OB History'!B:B,A53)</f>
        <v>70</v>
      </c>
      <c r="P53" s="2">
        <f>SUMIFS('OB History'!E:E,'OB History'!B:B,A53)-O53</f>
        <v>54</v>
      </c>
      <c r="Q53" s="42">
        <f>LOOKUP(2, 1/('OB History'!$B:$B=A53), 'OB History'!$AB:$AB)</f>
        <v>0.5693548387096774</v>
      </c>
      <c r="R53" s="12">
        <f>SUMIFS('OB History'!H:H,'OB History'!B:B,'Old Bow v2'!A53)</f>
        <v>264</v>
      </c>
      <c r="S53" s="2">
        <f>SUMIFS('OB History'!G:G,'OB History'!B:B,'Old Bow v2'!A53)-R53</f>
        <v>248</v>
      </c>
      <c r="T53" s="42">
        <f>LOOKUP(2, 1/('OB History'!$B:$B=A53), 'OB History'!$AC:$AC)</f>
        <v>0.51258064516129032</v>
      </c>
      <c r="U53" s="2">
        <f>COUNTIFS('OB History'!$B:$B,$A$53,'OB History'!K:K, 1)</f>
        <v>6</v>
      </c>
      <c r="V53" s="2">
        <f>COUNTIFS('OB History'!$B:$B,$A$53,'OB History'!L:L, 1)</f>
        <v>4</v>
      </c>
      <c r="W53" s="2">
        <f>COUNTIFS('OB History'!$B:$B,$A$53,'OB History'!M:M, 1)</f>
        <v>8</v>
      </c>
      <c r="X53" s="2">
        <f>COUNTIFS('OB History'!$B:$B,$A$53,'OB History'!N:N, 1)</f>
        <v>7</v>
      </c>
      <c r="Y53" s="2">
        <f>COUNTIFS('OB History'!$B:$B,$A$53,'OB History'!O:O, 1)</f>
        <v>3</v>
      </c>
      <c r="Z53" s="2">
        <f>COUNTIFS('OB History'!$B:$B,$A$53,'OB History'!P:P, 1)</f>
        <v>4</v>
      </c>
      <c r="AA53" s="2">
        <f>COUNTIFS('OB History'!$B:$B,$A$53,'OB History'!Q:Q, 1)</f>
        <v>3</v>
      </c>
      <c r="AB53" s="2">
        <f>COUNTIFS('OB History'!$B:$B,$A$53,'OB History'!R:R, 1)</f>
        <v>2</v>
      </c>
      <c r="AC53" s="2">
        <f>COUNTIFS('OB History'!$B:$B,$A$53,'OB History'!S:S, 1)</f>
        <v>3</v>
      </c>
      <c r="AD53" s="2">
        <f>COUNTIFS('OB History'!$B:$B,$A$53,'OB History'!T:T, 1)</f>
        <v>0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2</v>
      </c>
      <c r="AH53" s="2">
        <f>COUNTIFS('OB History'!$B:$B,$A$53,'OB History'!X:X, 1)</f>
        <v>11</v>
      </c>
      <c r="AI53" s="2">
        <f>COUNTIFS('OB History'!$B:$B,$A$53,'OB History'!Y:Y, 1)</f>
        <v>9</v>
      </c>
      <c r="AJ53" s="2">
        <f>COUNTIFS('OB History'!$B:$B,$A$53,'OB History'!Z:Z, 1)</f>
        <v>7</v>
      </c>
    </row>
    <row r="54" spans="1:36" x14ac:dyDescent="0.25">
      <c r="A54" s="2" t="s">
        <v>119</v>
      </c>
      <c r="B54" s="6" t="s">
        <v>54</v>
      </c>
      <c r="C54" s="2" t="s">
        <v>70</v>
      </c>
      <c r="D54" s="3">
        <v>1</v>
      </c>
      <c r="E54" s="3"/>
      <c r="F54" s="3"/>
      <c r="G54" s="3"/>
      <c r="H54" s="12">
        <f>SUMIFS('OB History'!C:C,'OB History'!B:B,A54)</f>
        <v>422</v>
      </c>
      <c r="I54" s="4">
        <f>AVERAGEIFS('OB History'!C:C,'OB History'!B:B,A54)</f>
        <v>16.88</v>
      </c>
      <c r="J54" s="4">
        <f t="array" ref="J54">MEDIAN(IF('OB History'!B:B=A54, 'OB History'!C:C))</f>
        <v>15</v>
      </c>
      <c r="K54" s="13">
        <f t="array" ref="K54">MAX(IF('OB History'!B:B=A54, 'OB History'!C:C))</f>
        <v>35</v>
      </c>
      <c r="L54" s="12">
        <f>COUNTIFS('OB History'!B:B,A54,'OB History'!D:D, 1)</f>
        <v>13</v>
      </c>
      <c r="M54" s="2">
        <f>COUNTIFS('OB History'!B:B,A54,'OB History'!D:D, 0)</f>
        <v>12</v>
      </c>
      <c r="N54" s="42">
        <f>LOOKUP(2, 1/('OB History'!$B:$B=A54), 'OB History'!$AD:$AD)</f>
        <v>0.52</v>
      </c>
      <c r="O54" s="12">
        <f>SUMIFS('OB History'!F:F,'OB History'!B:B,A54)</f>
        <v>48</v>
      </c>
      <c r="P54" s="2">
        <f>SUMIFS('OB History'!E:E,'OB History'!B:B,A54)-O54</f>
        <v>49</v>
      </c>
      <c r="Q54" s="42">
        <f>LOOKUP(2, 1/('OB History'!$B:$B=A54), 'OB History'!$AB:$AB)</f>
        <v>0.47879999999999995</v>
      </c>
      <c r="R54" s="12">
        <f>SUMIFS('OB History'!H:H,'OB History'!B:B,'Old Bow v2'!A54)</f>
        <v>200</v>
      </c>
      <c r="S54" s="2">
        <f>SUMIFS('OB History'!G:G,'OB History'!B:B,'Old Bow v2'!A54)-R54</f>
        <v>203</v>
      </c>
      <c r="T54" s="42">
        <f>LOOKUP(2, 1/('OB History'!$B:$B=A54), 'OB History'!$AC:$AC)</f>
        <v>0.48920000000000002</v>
      </c>
      <c r="U54" s="2">
        <f>COUNTIFS('OB History'!$B:$B,$A$54,'OB History'!K:K, 1)</f>
        <v>5</v>
      </c>
      <c r="V54" s="2">
        <f>COUNTIFS('OB History'!$B:$B,$A$54,'OB History'!L:L, 1)</f>
        <v>3</v>
      </c>
      <c r="W54" s="2">
        <f>COUNTIFS('OB History'!$B:$B,$A$54,'OB History'!M:M, 1)</f>
        <v>6</v>
      </c>
      <c r="X54" s="2">
        <f>COUNTIFS('OB History'!$B:$B,$A$54,'OB History'!N:N, 1)</f>
        <v>6</v>
      </c>
      <c r="Y54" s="2">
        <f>COUNTIFS('OB History'!$B:$B,$A$54,'OB History'!O:O, 1)</f>
        <v>2</v>
      </c>
      <c r="Z54" s="2">
        <f>COUNTIFS('OB History'!$B:$B,$A$54,'OB History'!P:P, 1)</f>
        <v>4</v>
      </c>
      <c r="AA54" s="2">
        <f>COUNTIFS('OB History'!$B:$B,$A$54,'OB History'!Q:Q, 1)</f>
        <v>2</v>
      </c>
      <c r="AB54" s="2">
        <f>COUNTIFS('OB History'!$B:$B,$A$54,'OB History'!R:R, 1)</f>
        <v>0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2</v>
      </c>
      <c r="AH54" s="2">
        <f>COUNTIFS('OB History'!$B:$B,$A$54,'OB History'!X:X, 1)</f>
        <v>7</v>
      </c>
      <c r="AI54" s="2">
        <f>COUNTIFS('OB History'!$B:$B,$A$54,'OB History'!Y:Y, 1)</f>
        <v>5</v>
      </c>
      <c r="AJ54" s="2">
        <f>COUNTIFS('OB History'!$B:$B,$A$54,'OB History'!Z:Z, 1)</f>
        <v>5</v>
      </c>
    </row>
    <row r="55" spans="1:36" ht="14.25" customHeight="1" x14ac:dyDescent="0.25">
      <c r="A55" s="2" t="s">
        <v>15</v>
      </c>
      <c r="B55" s="2" t="s">
        <v>70</v>
      </c>
      <c r="C55" s="2" t="s">
        <v>70</v>
      </c>
      <c r="D55" s="3">
        <v>21</v>
      </c>
      <c r="E55" s="3">
        <v>3</v>
      </c>
      <c r="F55" s="3"/>
      <c r="G55" s="3"/>
      <c r="H55" s="12">
        <f>SUMIFS('OB History'!C:C,'OB History'!B:B,A55)</f>
        <v>2254</v>
      </c>
      <c r="I55" s="4">
        <f>AVERAGEIFS('OB History'!C:C,'OB History'!B:B,A55)</f>
        <v>25.044444444444444</v>
      </c>
      <c r="J55" s="4">
        <f t="array" ref="J55">MEDIAN(IF('OB History'!B:B=A55, 'OB History'!C:C))</f>
        <v>23</v>
      </c>
      <c r="K55" s="13">
        <f t="array" ref="K55">MAX(IF('OB History'!B:B=A55, 'OB History'!C:C))</f>
        <v>58</v>
      </c>
      <c r="L55" s="12">
        <f>COUNTIFS('OB History'!B:B,A55,'OB History'!D:D, 1)</f>
        <v>35</v>
      </c>
      <c r="M55" s="2">
        <f>COUNTIFS('OB History'!B:B,A55,'OB History'!D:D, 0)</f>
        <v>55</v>
      </c>
      <c r="N55" s="42">
        <f>LOOKUP(2, 1/('OB History'!$B:$B=A55), 'OB History'!$AD:$AD)</f>
        <v>0.3888888888888889</v>
      </c>
      <c r="O55" s="12">
        <f>SUMIFS('OB History'!F:F,'OB History'!B:B,A55)</f>
        <v>170</v>
      </c>
      <c r="P55" s="2">
        <f>SUMIFS('OB History'!E:E,'OB History'!B:B,A55)-O55</f>
        <v>198</v>
      </c>
      <c r="Q55" s="42">
        <f>LOOKUP(2, 1/('OB History'!$B:$B=A55), 'OB History'!$AB:$AB)</f>
        <v>0.46444444444444444</v>
      </c>
      <c r="R55" s="12">
        <f>SUMIFS('OB History'!H:H,'OB History'!B:B,'Old Bow v2'!A55)</f>
        <v>749</v>
      </c>
      <c r="S55" s="2">
        <f>SUMIFS('OB History'!G:G,'OB History'!B:B,'Old Bow v2'!A55)-R55</f>
        <v>773</v>
      </c>
      <c r="T55" s="42">
        <f>LOOKUP(2, 1/('OB History'!$B:$B=A55), 'OB History'!$AC:$AC)</f>
        <v>0.49655555555555547</v>
      </c>
      <c r="U55" s="2">
        <f>COUNTIFS('OB History'!$B:$B,$A$55,'OB History'!K:K, 1)</f>
        <v>10</v>
      </c>
      <c r="V55" s="2">
        <f>COUNTIFS('OB History'!$B:$B,$A$55,'OB History'!L:L, 1)</f>
        <v>16</v>
      </c>
      <c r="W55" s="2">
        <f>COUNTIFS('OB History'!$B:$B,$A$55,'OB History'!M:M, 1)</f>
        <v>4</v>
      </c>
      <c r="X55" s="2">
        <f>COUNTIFS('OB History'!$B:$B,$A$55,'OB History'!N:N, 1)</f>
        <v>16</v>
      </c>
      <c r="Y55" s="2">
        <f>COUNTIFS('OB History'!$B:$B,$A$55,'OB History'!O:O, 1)</f>
        <v>2</v>
      </c>
      <c r="Z55" s="2">
        <f>COUNTIFS('OB History'!$B:$B,$A$55,'OB History'!P:P, 1)</f>
        <v>15</v>
      </c>
      <c r="AA55" s="2">
        <f>COUNTIFS('OB History'!$B:$B,$A$55,'OB History'!Q:Q, 1)</f>
        <v>8</v>
      </c>
      <c r="AB55" s="2">
        <f>COUNTIFS('OB History'!$B:$B,$A$55,'OB History'!R:R, 1)</f>
        <v>7</v>
      </c>
      <c r="AC55" s="2">
        <f>COUNTIFS('OB History'!$B:$B,$A$55,'OB History'!S:S, 1)</f>
        <v>1</v>
      </c>
      <c r="AD55" s="2">
        <f>COUNTIFS('OB History'!$B:$B,$A$55,'OB History'!T:T, 1)</f>
        <v>3</v>
      </c>
      <c r="AE55" s="2">
        <f>COUNTIFS('OB History'!$B:$B,$A$55,'OB History'!U:U, 1)</f>
        <v>2</v>
      </c>
      <c r="AF55" s="2">
        <f>COUNTIFS('OB History'!$B:$B,$A$55,'OB History'!V:V, 1)</f>
        <v>3</v>
      </c>
      <c r="AG55" s="2">
        <f>COUNTIFS('OB History'!$B:$B,$A$55,'OB History'!W:W, 1)</f>
        <v>8</v>
      </c>
      <c r="AH55" s="2">
        <f>COUNTIFS('OB History'!$B:$B,$A$55,'OB History'!X:X, 1)</f>
        <v>31</v>
      </c>
      <c r="AI55" s="2">
        <f>COUNTIFS('OB History'!$B:$B,$A$55,'OB History'!Y:Y, 1)</f>
        <v>17</v>
      </c>
      <c r="AJ55" s="2">
        <f>COUNTIFS('OB History'!$B:$B,$A$55,'OB History'!Z:Z, 1)</f>
        <v>27</v>
      </c>
    </row>
    <row r="56" spans="1:36" ht="14.25" customHeight="1" x14ac:dyDescent="0.25">
      <c r="A56" s="2" t="s">
        <v>263</v>
      </c>
      <c r="B56" s="2" t="s">
        <v>70</v>
      </c>
      <c r="C56" s="2" t="s">
        <v>70</v>
      </c>
      <c r="D56" s="3"/>
      <c r="E56" s="3"/>
      <c r="F56" s="3"/>
      <c r="G56" s="3"/>
      <c r="H56" s="12"/>
      <c r="I56" s="4"/>
      <c r="J56" s="4">
        <f t="array" ref="J56">MEDIAN(IF('OB History'!B:B=A56, 'OB History'!C:C))</f>
        <v>11</v>
      </c>
      <c r="K56" s="13">
        <f t="array" ref="K56">MAX(IF('OB History'!B:B=A56, 'OB History'!C:C))</f>
        <v>11</v>
      </c>
      <c r="L56" s="12"/>
      <c r="M56" s="2"/>
      <c r="N56" s="42"/>
      <c r="O56" s="12"/>
      <c r="P56" s="2"/>
      <c r="Q56" s="42"/>
      <c r="R56" s="12"/>
      <c r="S56" s="2"/>
      <c r="T56" s="4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</row>
    <row r="57" spans="1:36" ht="14.25" customHeight="1" x14ac:dyDescent="0.25">
      <c r="A57" s="2" t="s">
        <v>249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4</v>
      </c>
      <c r="I57" s="4">
        <f>AVERAGEIFS('OB History'!C:C,'OB History'!B:B,A57)</f>
        <v>4</v>
      </c>
      <c r="J57" s="4">
        <f t="array" ref="J57">MEDIAN(IF('OB History'!B:B=A57, 'OB History'!C:C))</f>
        <v>4</v>
      </c>
      <c r="K57" s="13">
        <f t="array" ref="K57">MAX(IF('OB History'!B:B=A57, 'OB History'!C:C))</f>
        <v>4</v>
      </c>
      <c r="L57" s="12">
        <f>COUNTIFS('OB History'!B:B,A57,'OB History'!D:D, 1)</f>
        <v>0</v>
      </c>
      <c r="M57" s="2">
        <f>COUNTIFS('OB History'!B:B,A57,'OB History'!D:D, 0)</f>
        <v>1</v>
      </c>
      <c r="N57" s="42">
        <f>LOOKUP(2, 1/('OB History'!$B:$B=A57), 'OB History'!$AD:$AD)</f>
        <v>0</v>
      </c>
      <c r="O57" s="12">
        <f>SUMIFS('OB History'!F:F,'OB History'!B:B,A57)</f>
        <v>0</v>
      </c>
      <c r="P57" s="2">
        <f>SUMIFS('OB History'!E:E,'OB History'!B:B,A57)-O57</f>
        <v>3</v>
      </c>
      <c r="Q57" s="42">
        <f>LOOKUP(2, 1/('OB History'!$B:$B=A57), 'OB History'!$AB:$AB)</f>
        <v>0</v>
      </c>
      <c r="R57" s="12">
        <f>SUMIFS('OB History'!H:H,'OB History'!B:B,'Old Bow v2'!A57)</f>
        <v>2</v>
      </c>
      <c r="S57" s="2">
        <f>SUMIFS('OB History'!G:G,'OB History'!B:B,'Old Bow v2'!A57)-R57</f>
        <v>9</v>
      </c>
      <c r="T57" s="42">
        <f>LOOKUP(2, 1/('OB History'!$B:$B=A57), 'OB History'!$AC:$AC)</f>
        <v>0.18</v>
      </c>
      <c r="U57" s="2">
        <f>COUNTIFS('OB History'!$B:$B,$A$57,'OB History'!K:K, 1)</f>
        <v>0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0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0</v>
      </c>
      <c r="AH57" s="2">
        <f>COUNTIFS('OB History'!$B:$B,$A$57,'OB History'!X:X, 1)</f>
        <v>0</v>
      </c>
      <c r="AI57" s="2">
        <f>COUNTIFS('OB History'!$B:$B,$A$57,'OB History'!Y:Y, 1)</f>
        <v>0</v>
      </c>
      <c r="AJ57" s="2">
        <f>COUNTIFS('OB History'!$B:$B,$A$57,'OB History'!Z:Z, 1)</f>
        <v>0</v>
      </c>
    </row>
    <row r="58" spans="1:36" ht="14.25" customHeight="1" x14ac:dyDescent="0.25">
      <c r="A58" s="2" t="s">
        <v>253</v>
      </c>
      <c r="B58" s="2" t="s">
        <v>70</v>
      </c>
      <c r="C58" s="2" t="s">
        <v>70</v>
      </c>
      <c r="D58" s="3"/>
      <c r="E58" s="3"/>
      <c r="F58" s="3">
        <v>1</v>
      </c>
      <c r="G58" s="3"/>
      <c r="H58" s="12">
        <f>SUMIFS('OB History'!C:C,'OB History'!B:B,A58)</f>
        <v>206</v>
      </c>
      <c r="I58" s="4">
        <f>AVERAGEIFS('OB History'!C:C,'OB History'!B:B,A58)</f>
        <v>12.117647058823529</v>
      </c>
      <c r="J58" s="4">
        <f t="array" ref="J58">MEDIAN(IF('OB History'!B:B=A58, 'OB History'!C:C))</f>
        <v>12</v>
      </c>
      <c r="K58" s="13">
        <f t="array" ref="K58">MAX(IF('OB History'!B:B=A58, 'OB History'!C:C))</f>
        <v>22</v>
      </c>
      <c r="L58" s="12">
        <f>COUNTIFS('OB History'!B:B,A58,'OB History'!D:D, 1)</f>
        <v>11</v>
      </c>
      <c r="M58" s="2">
        <f>COUNTIFS('OB History'!B:B,A58,'OB History'!D:D, 0)</f>
        <v>6</v>
      </c>
      <c r="N58" s="42">
        <f>LOOKUP(2, 1/('OB History'!$B:$B=A58), 'OB History'!$AD:$AD)</f>
        <v>0.6470588235294118</v>
      </c>
      <c r="O58" s="12">
        <f>SUMIFS('OB History'!F:F,'OB History'!B:B,A58)</f>
        <v>39</v>
      </c>
      <c r="P58" s="2">
        <f>SUMIFS('OB History'!E:E,'OB History'!B:B,A58)-O58</f>
        <v>34</v>
      </c>
      <c r="Q58" s="42">
        <f>LOOKUP(2, 1/('OB History'!$B:$B=A58), 'OB History'!$AB:$AB)</f>
        <v>0.52941176470588236</v>
      </c>
      <c r="R58" s="12">
        <f>SUMIFS('OB History'!H:H,'OB History'!B:B,'Old Bow v2'!A58)</f>
        <v>152</v>
      </c>
      <c r="S58" s="2">
        <f>SUMIFS('OB History'!G:G,'OB History'!B:B,'Old Bow v2'!A58)-R58</f>
        <v>156</v>
      </c>
      <c r="T58" s="42">
        <f>LOOKUP(2, 1/('OB History'!$B:$B=A58), 'OB History'!$AC:$AC)</f>
        <v>0.48764705882352949</v>
      </c>
      <c r="U58" s="2">
        <f>COUNTIFS('OB History'!$B:$B,$A$58,'OB History'!K:K, 1)</f>
        <v>7</v>
      </c>
      <c r="V58" s="2">
        <f>COUNTIFS('OB History'!$B:$B,$A$58,'OB History'!L:L, 1)</f>
        <v>4</v>
      </c>
      <c r="W58" s="2">
        <f>COUNTIFS('OB History'!$B:$B,$A$58,'OB History'!M:M, 1)</f>
        <v>2</v>
      </c>
      <c r="X58" s="2">
        <f>COUNTIFS('OB History'!$B:$B,$A$58,'OB History'!N:N, 1)</f>
        <v>4</v>
      </c>
      <c r="Y58" s="2">
        <f>COUNTIFS('OB History'!$B:$B,$A$58,'OB History'!O:O, 1)</f>
        <v>2</v>
      </c>
      <c r="Z58" s="2">
        <f>COUNTIFS('OB History'!$B:$B,$A$58,'OB History'!P:P, 1)</f>
        <v>0</v>
      </c>
      <c r="AA58" s="2">
        <f>COUNTIFS('OB History'!$B:$B,$A$58,'OB History'!Q:Q, 1)</f>
        <v>1</v>
      </c>
      <c r="AB58" s="2">
        <f>COUNTIFS('OB History'!$B:$B,$A$58,'OB History'!R:R, 1)</f>
        <v>2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2</v>
      </c>
      <c r="AH58" s="2">
        <f>COUNTIFS('OB History'!$B:$B,$A$58,'OB History'!X:X, 1)</f>
        <v>5</v>
      </c>
      <c r="AI58" s="2">
        <f>COUNTIFS('OB History'!$B:$B,$A$58,'OB History'!Y:Y, 1)</f>
        <v>5</v>
      </c>
      <c r="AJ58" s="2">
        <f>COUNTIFS('OB History'!$B:$B,$A$58,'OB History'!Z:Z, 1)</f>
        <v>4</v>
      </c>
    </row>
    <row r="59" spans="1:36" ht="14.25" customHeight="1" x14ac:dyDescent="0.25">
      <c r="A59" s="2" t="s">
        <v>262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35</v>
      </c>
      <c r="I59" s="4">
        <f>AVERAGEIFS('OB History'!C:C,'OB History'!B:B,A59)</f>
        <v>8.75</v>
      </c>
      <c r="J59" s="4">
        <f t="array" ref="J59">MEDIAN(IF('OB History'!B:B=A59, 'OB History'!C:C))</f>
        <v>8</v>
      </c>
      <c r="K59" s="13">
        <f t="array" ref="K59">MAX(IF('OB History'!B:B=A59, 'OB History'!C:C))</f>
        <v>14</v>
      </c>
      <c r="L59" s="12">
        <f>COUNTIFS('OB History'!B:B,A59,'OB History'!D:D, 1)</f>
        <v>2</v>
      </c>
      <c r="M59" s="2">
        <f>COUNTIFS('OB History'!B:B,A59,'OB History'!D:D, 0)</f>
        <v>2</v>
      </c>
      <c r="N59" s="42">
        <f>LOOKUP(2, 1/('OB History'!$B:$B=A59), 'OB History'!$AD:$AD)</f>
        <v>0.5</v>
      </c>
      <c r="O59" s="12">
        <f>SUMIFS('OB History'!F:F,'OB History'!B:B,A59)</f>
        <v>8</v>
      </c>
      <c r="P59" s="2">
        <f>SUMIFS('OB History'!E:E,'OB History'!B:B,A59)-O59</f>
        <v>8</v>
      </c>
      <c r="Q59" s="42">
        <f>LOOKUP(2, 1/('OB History'!$B:$B=A59), 'OB History'!$AB:$AB)</f>
        <v>0.47499999999999998</v>
      </c>
      <c r="R59" s="12">
        <f>SUMIFS('OB History'!H:H,'OB History'!B:B,'Old Bow v2'!A59)</f>
        <v>35</v>
      </c>
      <c r="S59" s="2">
        <f>SUMIFS('OB History'!G:G,'OB History'!B:B,'Old Bow v2'!A59)-R59</f>
        <v>35</v>
      </c>
      <c r="T59" s="42">
        <f>LOOKUP(2, 1/('OB History'!$B:$B=A59), 'OB History'!$AC:$AC)</f>
        <v>0.5</v>
      </c>
      <c r="U59" s="2">
        <f>COUNTIFS('OB History'!$B:$B,$A$59,'OB History'!K:K, 1)</f>
        <v>1</v>
      </c>
      <c r="V59" s="2">
        <f>COUNTIFS('OB History'!$B:$B,$A$59,'OB History'!L:L, 1)</f>
        <v>1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1</v>
      </c>
      <c r="AA59" s="2">
        <f>COUNTIFS('OB History'!$B:$B,$A$59,'OB History'!Q:Q, 1)</f>
        <v>1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3</v>
      </c>
      <c r="AI59" s="2">
        <f>COUNTIFS('OB History'!$B:$B,$A$59,'OB History'!Y:Y, 1)</f>
        <v>0</v>
      </c>
      <c r="AJ59" s="2">
        <f>COUNTIFS('OB History'!$B:$B,$A$59,'OB History'!Z:Z, 1)</f>
        <v>0</v>
      </c>
    </row>
    <row r="60" spans="1:36" ht="14.25" customHeight="1" x14ac:dyDescent="0.25">
      <c r="A60" s="2" t="s">
        <v>257</v>
      </c>
      <c r="B60" s="2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6</v>
      </c>
      <c r="I60" s="4">
        <f>AVERAGEIFS('OB History'!C:C,'OB History'!B:B,A60)</f>
        <v>6</v>
      </c>
      <c r="J60" s="4">
        <f t="array" ref="J60">MEDIAN(IF('OB History'!B:B=A60, 'OB History'!C:C))</f>
        <v>6</v>
      </c>
      <c r="K60" s="13">
        <f t="array" ref="K60">MAX(IF('OB History'!B:B=A60, 'OB History'!C:C))</f>
        <v>6</v>
      </c>
      <c r="L60" s="12">
        <f>COUNTIFS('OB History'!B:B,A60,'OB History'!D:D, 1)</f>
        <v>1</v>
      </c>
      <c r="M60" s="2">
        <f>COUNTIFS('OB History'!B:B,A60,'OB History'!D:D, 0)</f>
        <v>0</v>
      </c>
      <c r="N60" s="42">
        <f>LOOKUP(2, 1/('OB History'!$B:$B=A60), 'OB History'!$AD:$AD)</f>
        <v>1</v>
      </c>
      <c r="O60" s="12">
        <f>SUMIFS('OB History'!F:F,'OB History'!B:B,A60)</f>
        <v>3</v>
      </c>
      <c r="P60" s="2">
        <f>SUMIFS('OB History'!E:E,'OB History'!B:B,A60)-O60</f>
        <v>2</v>
      </c>
      <c r="Q60" s="42">
        <f>LOOKUP(2, 1/('OB History'!$B:$B=A60), 'OB History'!$AB:$AB)</f>
        <v>0.6</v>
      </c>
      <c r="R60" s="12">
        <f>SUMIFS('OB History'!H:H,'OB History'!B:B,'Old Bow v2'!A60)</f>
        <v>11</v>
      </c>
      <c r="S60" s="2">
        <f>SUMIFS('OB History'!G:G,'OB History'!B:B,'Old Bow v2'!A60)-R60</f>
        <v>11</v>
      </c>
      <c r="T60" s="42">
        <f>LOOKUP(2, 1/('OB History'!$B:$B=A60), 'OB History'!$AC:$AC)</f>
        <v>0.5</v>
      </c>
      <c r="U60" s="2">
        <f>COUNTIFS('OB History'!$B:$B,$A$60,'OB History'!K:K, 1)</f>
        <v>1</v>
      </c>
      <c r="V60" s="2">
        <f>COUNTIFS('OB History'!$B:$B,$A$60,'OB History'!L:L, 1)</f>
        <v>0</v>
      </c>
      <c r="W60" s="2">
        <f>COUNTIFS('OB History'!$B:$B,$A$60,'OB History'!M:M, 1)</f>
        <v>0</v>
      </c>
      <c r="X60" s="2">
        <f>COUNTIFS('OB History'!$B:$B,$A$60,'OB History'!N:N, 1)</f>
        <v>1</v>
      </c>
      <c r="Y60" s="2">
        <f>COUNTIFS('OB History'!$B:$B,$A$60,'OB History'!O:O, 1)</f>
        <v>0</v>
      </c>
      <c r="Z60" s="2">
        <f>COUNTIFS('OB History'!$B:$B,$A$60,'OB History'!P:P, 1)</f>
        <v>0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0</v>
      </c>
      <c r="AI60" s="2">
        <f>COUNTIFS('OB History'!$B:$B,$A$60,'OB History'!Y:Y, 1)</f>
        <v>1</v>
      </c>
      <c r="AJ60" s="2">
        <f>COUNTIFS('OB History'!$B:$B,$A$60,'OB History'!Z:Z, 1)</f>
        <v>0</v>
      </c>
    </row>
    <row r="61" spans="1:36" x14ac:dyDescent="0.25">
      <c r="A61" s="2" t="s">
        <v>127</v>
      </c>
      <c r="B61" s="6" t="s">
        <v>54</v>
      </c>
      <c r="C61" s="2" t="s">
        <v>70</v>
      </c>
      <c r="D61" s="3">
        <v>12</v>
      </c>
      <c r="E61" s="3">
        <v>1</v>
      </c>
      <c r="F61" s="3"/>
      <c r="G61" s="3"/>
      <c r="H61" s="12">
        <f>SUMIFS('OB History'!C:C,'OB History'!B:B,A61)</f>
        <v>2019</v>
      </c>
      <c r="I61" s="4">
        <f>AVERAGEIFS('OB History'!C:C,'OB History'!B:B,A61)</f>
        <v>21.252631578947369</v>
      </c>
      <c r="J61" s="4">
        <f t="array" ref="J61">MEDIAN(IF('OB History'!B:B=A61, 'OB History'!C:C))</f>
        <v>20</v>
      </c>
      <c r="K61" s="13">
        <f t="array" ref="K61">MAX(IF('OB History'!B:B=A61, 'OB History'!C:C))</f>
        <v>50</v>
      </c>
      <c r="L61" s="12">
        <f>COUNTIFS('OB History'!B:B,A61,'OB History'!D:D, 1)</f>
        <v>43</v>
      </c>
      <c r="M61" s="2">
        <f>COUNTIFS('OB History'!B:B,A61,'OB History'!D:D, 0)</f>
        <v>52</v>
      </c>
      <c r="N61" s="42">
        <f>LOOKUP(2, 1/('OB History'!$B:$B=A61), 'OB History'!$AD:$AD)</f>
        <v>0.45263157894736844</v>
      </c>
      <c r="O61" s="12">
        <f>SUMIFS('OB History'!F:F,'OB History'!B:B,A61)</f>
        <v>183</v>
      </c>
      <c r="P61" s="2">
        <f>SUMIFS('OB History'!E:E,'OB History'!B:B,A61)-O61</f>
        <v>211</v>
      </c>
      <c r="Q61" s="42">
        <f>LOOKUP(2, 1/('OB History'!$B:$B=A61), 'OB History'!$AB:$AB)</f>
        <v>0.45294736842105265</v>
      </c>
      <c r="R61" s="12">
        <f>SUMIFS('OB History'!H:H,'OB History'!B:B,'Old Bow v2'!A61)</f>
        <v>793</v>
      </c>
      <c r="S61" s="2">
        <f>SUMIFS('OB History'!G:G,'OB History'!B:B,'Old Bow v2'!A61)-R61</f>
        <v>843</v>
      </c>
      <c r="T61" s="42">
        <f>LOOKUP(2, 1/('OB History'!$B:$B=A61), 'OB History'!$AC:$AC)</f>
        <v>0.47863157894736846</v>
      </c>
      <c r="U61" s="2">
        <f>COUNTIFS('OB History'!$B:$B,$A$61,'OB History'!K:K, 1)</f>
        <v>15</v>
      </c>
      <c r="V61" s="2">
        <f>COUNTIFS('OB History'!$B:$B,$A$61,'OB History'!L:L, 1)</f>
        <v>8</v>
      </c>
      <c r="W61" s="2">
        <f>COUNTIFS('OB History'!$B:$B,$A$61,'OB History'!M:M, 1)</f>
        <v>5</v>
      </c>
      <c r="X61" s="2">
        <f>COUNTIFS('OB History'!$B:$B,$A$61,'OB History'!N:N, 1)</f>
        <v>30</v>
      </c>
      <c r="Y61" s="2">
        <f>COUNTIFS('OB History'!$B:$B,$A$61,'OB History'!O:O, 1)</f>
        <v>7</v>
      </c>
      <c r="Z61" s="2">
        <f>COUNTIFS('OB History'!$B:$B,$A$61,'OB History'!P:P, 1)</f>
        <v>9</v>
      </c>
      <c r="AA61" s="2">
        <f>COUNTIFS('OB History'!$B:$B,$A$61,'OB History'!Q:Q, 1)</f>
        <v>3</v>
      </c>
      <c r="AB61" s="2">
        <f>COUNTIFS('OB History'!$B:$B,$A$61,'OB History'!R:R, 1)</f>
        <v>7</v>
      </c>
      <c r="AC61" s="2">
        <f>COUNTIFS('OB History'!$B:$B,$A$61,'OB History'!S:S, 1)</f>
        <v>1</v>
      </c>
      <c r="AD61" s="2">
        <f>COUNTIFS('OB History'!$B:$B,$A$61,'OB History'!T:T, 1)</f>
        <v>4</v>
      </c>
      <c r="AE61" s="2">
        <f>COUNTIFS('OB History'!$B:$B,$A$61,'OB History'!U:U, 1)</f>
        <v>0</v>
      </c>
      <c r="AF61" s="2">
        <f>COUNTIFS('OB History'!$B:$B,$A$61,'OB History'!V:V, 1)</f>
        <v>1</v>
      </c>
      <c r="AG61" s="2">
        <f>COUNTIFS('OB History'!$B:$B,$A$61,'OB History'!W:W, 1)</f>
        <v>13</v>
      </c>
      <c r="AH61" s="2">
        <f>COUNTIFS('OB History'!$B:$B,$A$61,'OB History'!X:X, 1)</f>
        <v>22</v>
      </c>
      <c r="AI61" s="2">
        <f>COUNTIFS('OB History'!$B:$B,$A$61,'OB History'!Y:Y, 1)</f>
        <v>29</v>
      </c>
      <c r="AJ61" s="2">
        <f>COUNTIFS('OB History'!$B:$B,$A$61,'OB History'!Z:Z, 1)</f>
        <v>27</v>
      </c>
    </row>
    <row r="62" spans="1:36" x14ac:dyDescent="0.25">
      <c r="A62" s="2" t="s">
        <v>6</v>
      </c>
      <c r="B62" s="6" t="s">
        <v>98</v>
      </c>
      <c r="C62" s="1" t="s">
        <v>131</v>
      </c>
      <c r="D62" s="3">
        <v>6</v>
      </c>
      <c r="E62" s="3">
        <v>1</v>
      </c>
      <c r="F62" s="3"/>
      <c r="G62" s="3"/>
      <c r="H62" s="12">
        <f>SUMIFS('OB History'!C:C,'OB History'!B:B,A62)</f>
        <v>1728</v>
      </c>
      <c r="I62" s="4">
        <f>AVERAGEIFS('OB History'!C:C,'OB History'!B:B,A62)</f>
        <v>25.043478260869566</v>
      </c>
      <c r="J62" s="4">
        <f t="array" ref="J62">MEDIAN(IF('OB History'!B:B=A62, 'OB History'!C:C))</f>
        <v>23</v>
      </c>
      <c r="K62" s="13">
        <f t="array" ref="K62">MAX(IF('OB History'!B:B=A62, 'OB History'!C:C))</f>
        <v>66</v>
      </c>
      <c r="L62" s="12">
        <f>COUNTIFS('OB History'!B:B,A62,'OB History'!D:D, 1)</f>
        <v>45</v>
      </c>
      <c r="M62" s="2">
        <f>COUNTIFS('OB History'!B:B,A62,'OB History'!D:D, 0)</f>
        <v>24</v>
      </c>
      <c r="N62" s="42">
        <f>LOOKUP(2, 1/('OB History'!$B:$B=A62), 'OB History'!$AD:$AD)</f>
        <v>0.65217391304347827</v>
      </c>
      <c r="O62" s="12">
        <f>SUMIFS('OB History'!F:F,'OB History'!B:B,A62)</f>
        <v>164</v>
      </c>
      <c r="P62" s="2">
        <f>SUMIFS('OB History'!E:E,'OB History'!B:B,A62)-O62</f>
        <v>116</v>
      </c>
      <c r="Q62" s="42">
        <f>LOOKUP(2, 1/('OB History'!$B:$B=A62), 'OB History'!$AB:$AB)</f>
        <v>0.60217391304347823</v>
      </c>
      <c r="R62" s="12">
        <f>SUMIFS('OB History'!H:H,'OB History'!B:B,'Old Bow v2'!A62)</f>
        <v>647</v>
      </c>
      <c r="S62" s="2">
        <f>SUMIFS('OB History'!G:G,'OB History'!B:B,'Old Bow v2'!A62)-R62</f>
        <v>525</v>
      </c>
      <c r="T62" s="42">
        <f>LOOKUP(2, 1/('OB History'!$B:$B=A62), 'OB History'!$AC:$AC)</f>
        <v>0.5611594202898551</v>
      </c>
      <c r="U62" s="2">
        <f>COUNTIFS('OB History'!$B:$B,$A$62,'OB History'!K:K, 1)</f>
        <v>11</v>
      </c>
      <c r="V62" s="2">
        <f>COUNTIFS('OB History'!$B:$B,$A$62,'OB History'!L:L, 1)</f>
        <v>14</v>
      </c>
      <c r="W62" s="2">
        <f>COUNTIFS('OB History'!$B:$B,$A$62,'OB History'!M:M, 1)</f>
        <v>17</v>
      </c>
      <c r="X62" s="2">
        <f>COUNTIFS('OB History'!$B:$B,$A$62,'OB History'!N:N, 1)</f>
        <v>18</v>
      </c>
      <c r="Y62" s="2">
        <f>COUNTIFS('OB History'!$B:$B,$A$62,'OB History'!O:O, 1)</f>
        <v>5</v>
      </c>
      <c r="Z62" s="2">
        <f>COUNTIFS('OB History'!$B:$B,$A$62,'OB History'!P:P, 1)</f>
        <v>13</v>
      </c>
      <c r="AA62" s="2">
        <f>COUNTIFS('OB History'!$B:$B,$A$62,'OB History'!Q:Q, 1)</f>
        <v>7</v>
      </c>
      <c r="AB62" s="2">
        <f>COUNTIFS('OB History'!$B:$B,$A$62,'OB History'!R:R, 1)</f>
        <v>2</v>
      </c>
      <c r="AC62" s="2">
        <f>COUNTIFS('OB History'!$B:$B,$A$62,'OB History'!S:S, 1)</f>
        <v>2</v>
      </c>
      <c r="AD62" s="2">
        <f>COUNTIFS('OB History'!$B:$B,$A$62,'OB History'!T:T, 1)</f>
        <v>4</v>
      </c>
      <c r="AE62" s="2">
        <f>COUNTIFS('OB History'!$B:$B,$A$62,'OB History'!U:U, 1)</f>
        <v>0</v>
      </c>
      <c r="AF62" s="2">
        <f>COUNTIFS('OB History'!$B:$B,$A$62,'OB History'!V:V, 1)</f>
        <v>1</v>
      </c>
      <c r="AG62" s="2">
        <f>COUNTIFS('OB History'!$B:$B,$A$62,'OB History'!W:W, 1)</f>
        <v>13</v>
      </c>
      <c r="AH62" s="2">
        <f>COUNTIFS('OB History'!$B:$B,$A$62,'OB History'!X:X, 1)</f>
        <v>20</v>
      </c>
      <c r="AI62" s="2">
        <f>COUNTIFS('OB History'!$B:$B,$A$62,'OB History'!Y:Y, 1)</f>
        <v>16</v>
      </c>
      <c r="AJ62" s="2">
        <f>COUNTIFS('OB History'!$B:$B,$A$62,'OB History'!Z:Z, 1)</f>
        <v>21</v>
      </c>
    </row>
    <row r="63" spans="1:36" x14ac:dyDescent="0.25">
      <c r="A63" s="2" t="s">
        <v>16</v>
      </c>
      <c r="B63" s="6" t="s">
        <v>54</v>
      </c>
      <c r="C63" s="2" t="s">
        <v>70</v>
      </c>
      <c r="D63" s="3">
        <v>6</v>
      </c>
      <c r="E63" s="3">
        <v>3</v>
      </c>
      <c r="F63" s="3"/>
      <c r="G63" s="3">
        <v>1</v>
      </c>
      <c r="H63" s="12">
        <f>SUMIFS('OB History'!C:C,'OB History'!B:B,A63)</f>
        <v>1322</v>
      </c>
      <c r="I63" s="4">
        <f>AVERAGEIFS('OB History'!C:C,'OB History'!B:B,A63)</f>
        <v>25.423076923076923</v>
      </c>
      <c r="J63" s="4">
        <f t="array" ref="J63">MEDIAN(IF('OB History'!B:B=A63, 'OB History'!C:C))</f>
        <v>24.5</v>
      </c>
      <c r="K63" s="13">
        <f t="array" ref="K63">MAX(IF('OB History'!B:B=A63, 'OB History'!C:C))</f>
        <v>58</v>
      </c>
      <c r="L63" s="12">
        <f>COUNTIFS('OB History'!B:B,A63,'OB History'!D:D, 1)</f>
        <v>24</v>
      </c>
      <c r="M63" s="2">
        <f>COUNTIFS('OB History'!B:B,A63,'OB History'!D:D, 0)</f>
        <v>28</v>
      </c>
      <c r="N63" s="42">
        <f>LOOKUP(2, 1/('OB History'!$B:$B=A63), 'OB History'!$AD:$AD)</f>
        <v>0.46153846153846156</v>
      </c>
      <c r="O63" s="12">
        <f>SUMIFS('OB History'!F:F,'OB History'!B:B,A63)</f>
        <v>101</v>
      </c>
      <c r="P63" s="2">
        <f>SUMIFS('OB History'!E:E,'OB History'!B:B,A63)-O63</f>
        <v>112</v>
      </c>
      <c r="Q63" s="42">
        <f>LOOKUP(2, 1/('OB History'!$B:$B=A63), 'OB History'!$AB:$AB)</f>
        <v>0.46634615384615391</v>
      </c>
      <c r="R63" s="12">
        <f>SUMIFS('OB History'!H:H,'OB History'!B:B,'Old Bow v2'!A63)</f>
        <v>433</v>
      </c>
      <c r="S63" s="2">
        <f>SUMIFS('OB History'!G:G,'OB History'!B:B,'Old Bow v2'!A63)-R63</f>
        <v>462</v>
      </c>
      <c r="T63" s="42">
        <f>LOOKUP(2, 1/('OB History'!$B:$B=A63), 'OB History'!$AC:$AC)</f>
        <v>0.4817307692307693</v>
      </c>
      <c r="U63" s="2">
        <f>COUNTIFS('OB History'!$B:$B,$A$63,'OB History'!K:K, 1)</f>
        <v>7</v>
      </c>
      <c r="V63" s="2">
        <f>COUNTIFS('OB History'!$B:$B,$A$63,'OB History'!L:L, 1)</f>
        <v>6</v>
      </c>
      <c r="W63" s="2">
        <f>COUNTIFS('OB History'!$B:$B,$A$63,'OB History'!M:M, 1)</f>
        <v>2</v>
      </c>
      <c r="X63" s="2">
        <f>COUNTIFS('OB History'!$B:$B,$A$63,'OB History'!N:N, 1)</f>
        <v>14</v>
      </c>
      <c r="Y63" s="2">
        <f>COUNTIFS('OB History'!$B:$B,$A$63,'OB History'!O:O, 1)</f>
        <v>3</v>
      </c>
      <c r="Z63" s="2">
        <f>COUNTIFS('OB History'!$B:$B,$A$63,'OB History'!P:P, 1)</f>
        <v>9</v>
      </c>
      <c r="AA63" s="2">
        <f>COUNTIFS('OB History'!$B:$B,$A$63,'OB History'!Q:Q, 1)</f>
        <v>5</v>
      </c>
      <c r="AB63" s="2">
        <f>COUNTIFS('OB History'!$B:$B,$A$63,'OB History'!R:R, 1)</f>
        <v>4</v>
      </c>
      <c r="AC63" s="2">
        <f>COUNTIFS('OB History'!$B:$B,$A$63,'OB History'!S:S, 1)</f>
        <v>0</v>
      </c>
      <c r="AD63" s="2">
        <f>COUNTIFS('OB History'!$B:$B,$A$63,'OB History'!T:T, 1)</f>
        <v>2</v>
      </c>
      <c r="AE63" s="2">
        <f>COUNTIFS('OB History'!$B:$B,$A$63,'OB History'!U:U, 1)</f>
        <v>2</v>
      </c>
      <c r="AF63" s="2">
        <f>COUNTIFS('OB History'!$B:$B,$A$63,'OB History'!V:V, 1)</f>
        <v>1</v>
      </c>
      <c r="AG63" s="2">
        <f>COUNTIFS('OB History'!$B:$B,$A$63,'OB History'!W:W, 1)</f>
        <v>11</v>
      </c>
      <c r="AH63" s="2">
        <f>COUNTIFS('OB History'!$B:$B,$A$63,'OB History'!X:X, 1)</f>
        <v>14</v>
      </c>
      <c r="AI63" s="2">
        <f>COUNTIFS('OB History'!$B:$B,$A$63,'OB History'!Y:Y, 1)</f>
        <v>10</v>
      </c>
      <c r="AJ63" s="2">
        <f>COUNTIFS('OB History'!$B:$B,$A$63,'OB History'!Z:Z, 1)</f>
        <v>11</v>
      </c>
    </row>
    <row r="64" spans="1:36" x14ac:dyDescent="0.25">
      <c r="A64" s="2" t="s">
        <v>90</v>
      </c>
      <c r="B64" s="6" t="s">
        <v>54</v>
      </c>
      <c r="C64" s="2" t="s">
        <v>70</v>
      </c>
      <c r="D64" s="3">
        <v>6</v>
      </c>
      <c r="E64" s="3"/>
      <c r="F64" s="3"/>
      <c r="G64" s="3"/>
      <c r="H64" s="12">
        <f>SUMIFS('OB History'!C:C,'OB History'!B:B,A64)</f>
        <v>1056</v>
      </c>
      <c r="I64" s="4">
        <f>AVERAGEIFS('OB History'!C:C,'OB History'!B:B,A64)</f>
        <v>23.466666666666665</v>
      </c>
      <c r="J64" s="4">
        <f t="array" ref="J64">MEDIAN(IF('OB History'!B:B=A64, 'OB History'!C:C))</f>
        <v>21</v>
      </c>
      <c r="K64" s="13">
        <f t="array" ref="K64">MAX(IF('OB History'!B:B=A64, 'OB History'!C:C))</f>
        <v>50</v>
      </c>
      <c r="L64" s="12">
        <f>COUNTIFS('OB History'!B:B,A64,'OB History'!D:D, 1)</f>
        <v>28</v>
      </c>
      <c r="M64" s="2">
        <f>COUNTIFS('OB History'!B:B,A64,'OB History'!D:D, 0)</f>
        <v>17</v>
      </c>
      <c r="N64" s="42">
        <f>LOOKUP(2, 1/('OB History'!$B:$B=A64), 'OB History'!$AD:$AD)</f>
        <v>0.62222222222222223</v>
      </c>
      <c r="O64" s="12">
        <f>SUMIFS('OB History'!F:F,'OB History'!B:B,A64)</f>
        <v>104</v>
      </c>
      <c r="P64" s="2">
        <f>SUMIFS('OB History'!E:E,'OB History'!B:B,A64)-O64</f>
        <v>79</v>
      </c>
      <c r="Q64" s="42">
        <f>LOOKUP(2, 1/('OB History'!$B:$B=A64), 'OB History'!$AB:$AB)</f>
        <v>0.57777777777777772</v>
      </c>
      <c r="R64" s="12">
        <f>SUMIFS('OB History'!H:H,'OB History'!B:B,'Old Bow v2'!A64)</f>
        <v>410</v>
      </c>
      <c r="S64" s="2">
        <f>SUMIFS('OB History'!G:G,'OB History'!B:B,'Old Bow v2'!A64)-R64</f>
        <v>353</v>
      </c>
      <c r="T64" s="42">
        <f>LOOKUP(2, 1/('OB History'!$B:$B=A64), 'OB History'!$AC:$AC)</f>
        <v>0.54111111111111088</v>
      </c>
      <c r="U64" s="2">
        <f>COUNTIFS('OB History'!$B:$B,$A$64,'OB History'!K:K, 1)</f>
        <v>5</v>
      </c>
      <c r="V64" s="2">
        <f>COUNTIFS('OB History'!$B:$B,$A$64,'OB History'!L:L, 1)</f>
        <v>11</v>
      </c>
      <c r="W64" s="2">
        <f>COUNTIFS('OB History'!$B:$B,$A$64,'OB History'!M:M, 1)</f>
        <v>11</v>
      </c>
      <c r="X64" s="2">
        <f>COUNTIFS('OB History'!$B:$B,$A$64,'OB History'!N:N, 1)</f>
        <v>11</v>
      </c>
      <c r="Y64" s="2">
        <f>COUNTIFS('OB History'!$B:$B,$A$64,'OB History'!O:O, 1)</f>
        <v>3</v>
      </c>
      <c r="Z64" s="2">
        <f>COUNTIFS('OB History'!$B:$B,$A$64,'OB History'!P:P, 1)</f>
        <v>5</v>
      </c>
      <c r="AA64" s="2">
        <f>COUNTIFS('OB History'!$B:$B,$A$64,'OB History'!Q:Q, 1)</f>
        <v>2</v>
      </c>
      <c r="AB64" s="2">
        <f>COUNTIFS('OB History'!$B:$B,$A$64,'OB History'!R:R, 1)</f>
        <v>3</v>
      </c>
      <c r="AC64" s="2">
        <f>COUNTIFS('OB History'!$B:$B,$A$64,'OB History'!S:S, 1)</f>
        <v>1</v>
      </c>
      <c r="AD64" s="2">
        <f>COUNTIFS('OB History'!$B:$B,$A$64,'OB History'!T:T, 1)</f>
        <v>1</v>
      </c>
      <c r="AE64" s="2">
        <f>COUNTIFS('OB History'!$B:$B,$A$64,'OB History'!U:U, 1)</f>
        <v>1</v>
      </c>
      <c r="AF64" s="2">
        <f>COUNTIFS('OB History'!$B:$B,$A$64,'OB History'!V:V, 1)</f>
        <v>1</v>
      </c>
      <c r="AG64" s="2">
        <f>COUNTIFS('OB History'!$B:$B,$A$64,'OB History'!W:W, 1)</f>
        <v>4</v>
      </c>
      <c r="AH64" s="2">
        <f>COUNTIFS('OB History'!$B:$B,$A$64,'OB History'!X:X, 1)</f>
        <v>22</v>
      </c>
      <c r="AI64" s="2">
        <f>COUNTIFS('OB History'!$B:$B,$A$64,'OB History'!Y:Y, 1)</f>
        <v>9</v>
      </c>
      <c r="AJ64" s="2">
        <f>COUNTIFS('OB History'!$B:$B,$A$64,'OB History'!Z:Z, 1)</f>
        <v>14</v>
      </c>
    </row>
    <row r="65" spans="1:36" x14ac:dyDescent="0.25">
      <c r="A65" s="2" t="s">
        <v>141</v>
      </c>
      <c r="B65" s="2" t="s">
        <v>70</v>
      </c>
      <c r="C65" s="2" t="s">
        <v>70</v>
      </c>
      <c r="D65" s="3"/>
      <c r="E65" s="3"/>
      <c r="F65" s="3"/>
      <c r="G65" s="3"/>
      <c r="H65" s="12">
        <f>SUMIFS('OB History'!C:C,'OB History'!B:B,A65)</f>
        <v>2</v>
      </c>
      <c r="I65" s="4">
        <f>AVERAGEIFS('OB History'!C:C,'OB History'!B:B,A65)</f>
        <v>2</v>
      </c>
      <c r="J65" s="4">
        <f t="array" ref="J65">MEDIAN(IF('OB History'!B:B=A65, 'OB History'!C:C))</f>
        <v>2</v>
      </c>
      <c r="K65" s="13">
        <f t="array" ref="K65">MAX(IF('OB History'!B:B=A65, 'OB History'!C:C))</f>
        <v>2</v>
      </c>
      <c r="L65" s="12">
        <f>COUNTIFS('OB History'!B:B,A65,'OB History'!D:D, 1)</f>
        <v>0</v>
      </c>
      <c r="M65" s="2">
        <f>COUNTIFS('OB History'!B:B,A65,'OB History'!D:D, 0)</f>
        <v>1</v>
      </c>
      <c r="N65" s="42">
        <f>LOOKUP(2, 1/('OB History'!$B:$B=A65), 'OB History'!$AD:$AD)</f>
        <v>0</v>
      </c>
      <c r="O65" s="12">
        <f>SUMIFS('OB History'!F:F,'OB History'!B:B,A65)</f>
        <v>2</v>
      </c>
      <c r="P65" s="2">
        <f>SUMIFS('OB History'!E:E,'OB History'!B:B,A65)-O65</f>
        <v>3</v>
      </c>
      <c r="Q65" s="42">
        <f>LOOKUP(2, 1/('OB History'!$B:$B=A65), 'OB History'!$AB:$AB)</f>
        <v>0.4</v>
      </c>
      <c r="R65" s="12">
        <f>SUMIFS('OB History'!H:H,'OB History'!B:B,'Old Bow v2'!A65)</f>
        <v>6</v>
      </c>
      <c r="S65" s="2">
        <f>SUMIFS('OB History'!G:G,'OB History'!B:B,'Old Bow v2'!A65)-R65</f>
        <v>14</v>
      </c>
      <c r="T65" s="42">
        <f>LOOKUP(2, 1/('OB History'!$B:$B=A65), 'OB History'!$AC:$AC)</f>
        <v>0.3</v>
      </c>
      <c r="U65" s="2">
        <f>COUNTIFS('OB History'!$B:$B,$A$65,'OB History'!K:K, 1)</f>
        <v>0</v>
      </c>
      <c r="V65" s="2">
        <f>COUNTIFS('OB History'!$B:$B,$A$65,'OB History'!L:L, 1)</f>
        <v>0</v>
      </c>
      <c r="W65" s="2">
        <f>COUNTIFS('OB History'!$B:$B,$A$65,'OB History'!M:M, 1)</f>
        <v>0</v>
      </c>
      <c r="X65" s="2">
        <f>COUNTIFS('OB History'!$B:$B,$A$65,'OB History'!N:N, 1)</f>
        <v>0</v>
      </c>
      <c r="Y65" s="2">
        <f>COUNTIFS('OB History'!$B:$B,$A$65,'OB History'!O:O, 1)</f>
        <v>0</v>
      </c>
      <c r="Z65" s="2">
        <f>COUNTIFS('OB History'!$B:$B,$A$65,'OB History'!P:P, 1)</f>
        <v>0</v>
      </c>
      <c r="AA65" s="2">
        <f>COUNTIFS('OB History'!$B:$B,$A$65,'OB History'!Q:Q, 1)</f>
        <v>0</v>
      </c>
      <c r="AB65" s="2">
        <f>COUNTIFS('OB History'!$B:$B,$A$65,'OB History'!R:R, 1)</f>
        <v>0</v>
      </c>
      <c r="AC65" s="2">
        <f>COUNTIFS('OB History'!$B:$B,$A$65,'OB History'!S:S, 1)</f>
        <v>0</v>
      </c>
      <c r="AD65" s="2">
        <f>COUNTIFS('OB History'!$B:$B,$A$65,'OB History'!T:T, 1)</f>
        <v>0</v>
      </c>
      <c r="AE65" s="2">
        <f>COUNTIFS('OB History'!$B:$B,$A$65,'OB History'!U:U, 1)</f>
        <v>0</v>
      </c>
      <c r="AF65" s="2">
        <f>COUNTIFS('OB History'!$B:$B,$A$65,'OB History'!V:V, 1)</f>
        <v>0</v>
      </c>
      <c r="AG65" s="2">
        <f>COUNTIFS('OB History'!$B:$B,$A$65,'OB History'!W:W, 1)</f>
        <v>1</v>
      </c>
      <c r="AH65" s="2">
        <f>COUNTIFS('OB History'!$B:$B,$A$65,'OB History'!X:X, 1)</f>
        <v>0</v>
      </c>
      <c r="AI65" s="2">
        <f>COUNTIFS('OB History'!$B:$B,$A$65,'OB History'!Y:Y, 1)</f>
        <v>1</v>
      </c>
      <c r="AJ65" s="2">
        <f>COUNTIFS('OB History'!$B:$B,$A$65,'OB History'!Z:Z, 1)</f>
        <v>0</v>
      </c>
    </row>
    <row r="66" spans="1:36" x14ac:dyDescent="0.25">
      <c r="A66" s="2" t="s">
        <v>13</v>
      </c>
      <c r="B66" s="6" t="s">
        <v>98</v>
      </c>
      <c r="C66" s="1" t="s">
        <v>132</v>
      </c>
      <c r="D66" s="3">
        <v>10</v>
      </c>
      <c r="E66" s="3">
        <v>6</v>
      </c>
      <c r="F66" s="3"/>
      <c r="G66" s="3"/>
      <c r="H66" s="12">
        <f>SUMIFS('OB History'!C:C,'OB History'!B:B,A66)</f>
        <v>2165</v>
      </c>
      <c r="I66" s="4">
        <f>AVERAGEIFS('OB History'!C:C,'OB History'!B:B,A66)</f>
        <v>23.791208791208792</v>
      </c>
      <c r="J66" s="4">
        <f t="array" ref="J66">MEDIAN(IF('OB History'!B:B=A66, 'OB History'!C:C))</f>
        <v>21</v>
      </c>
      <c r="K66" s="13">
        <f t="array" ref="K66">MAX(IF('OB History'!B:B=A66, 'OB History'!C:C))</f>
        <v>56</v>
      </c>
      <c r="L66" s="12">
        <f>COUNTIFS('OB History'!B:B,A66,'OB History'!D:D, 1)</f>
        <v>38</v>
      </c>
      <c r="M66" s="2">
        <f>COUNTIFS('OB History'!B:B,A66,'OB History'!D:D, 0)</f>
        <v>53</v>
      </c>
      <c r="N66" s="42">
        <f>LOOKUP(2, 1/('OB History'!$B:$B=A66), 'OB History'!$AD:$AD)</f>
        <v>0.4175824175824176</v>
      </c>
      <c r="O66" s="12">
        <f>SUMIFS('OB History'!F:F,'OB History'!B:B,A66)</f>
        <v>168</v>
      </c>
      <c r="P66" s="2">
        <f>SUMIFS('OB History'!E:E,'OB History'!B:B,A66)-O66</f>
        <v>204</v>
      </c>
      <c r="Q66" s="42">
        <f>LOOKUP(2, 1/('OB History'!$B:$B=A66), 'OB History'!$AB:$AB)</f>
        <v>0.44670329670329667</v>
      </c>
      <c r="R66" s="12">
        <f>SUMIFS('OB History'!H:H,'OB History'!B:B,'Old Bow v2'!A66)</f>
        <v>738</v>
      </c>
      <c r="S66" s="2">
        <f>SUMIFS('OB History'!G:G,'OB History'!B:B,'Old Bow v2'!A66)-R66</f>
        <v>818</v>
      </c>
      <c r="T66" s="42">
        <f>LOOKUP(2, 1/('OB History'!$B:$B=A66), 'OB History'!$AC:$AC)</f>
        <v>0.47340659340659341</v>
      </c>
      <c r="U66" s="2">
        <f>COUNTIFS('OB History'!$B:$B,$A$66,'OB History'!K:K, 1)</f>
        <v>13</v>
      </c>
      <c r="V66" s="2">
        <f>COUNTIFS('OB History'!$B:$B,$A$66,'OB History'!L:L, 1)</f>
        <v>15</v>
      </c>
      <c r="W66" s="2">
        <f>COUNTIFS('OB History'!$B:$B,$A$66,'OB History'!M:M, 1)</f>
        <v>7</v>
      </c>
      <c r="X66" s="2">
        <f>COUNTIFS('OB History'!$B:$B,$A$66,'OB History'!N:N, 1)</f>
        <v>17</v>
      </c>
      <c r="Y66" s="2">
        <f>COUNTIFS('OB History'!$B:$B,$A$66,'OB History'!O:O, 1)</f>
        <v>5</v>
      </c>
      <c r="Z66" s="2">
        <f>COUNTIFS('OB History'!$B:$B,$A$66,'OB History'!P:P, 1)</f>
        <v>8</v>
      </c>
      <c r="AA66" s="2">
        <f>COUNTIFS('OB History'!$B:$B,$A$66,'OB History'!Q:Q, 1)</f>
        <v>4</v>
      </c>
      <c r="AB66" s="2">
        <f>COUNTIFS('OB History'!$B:$B,$A$66,'OB History'!R:R, 1)</f>
        <v>2</v>
      </c>
      <c r="AC66" s="2">
        <f>COUNTIFS('OB History'!$B:$B,$A$66,'OB History'!S:S, 1)</f>
        <v>1</v>
      </c>
      <c r="AD66" s="2">
        <f>COUNTIFS('OB History'!$B:$B,$A$66,'OB History'!T:T, 1)</f>
        <v>0</v>
      </c>
      <c r="AE66" s="2">
        <f>COUNTIFS('OB History'!$B:$B,$A$66,'OB History'!U:U, 1)</f>
        <v>1</v>
      </c>
      <c r="AF66" s="2">
        <f>COUNTIFS('OB History'!$B:$B,$A$66,'OB History'!V:V, 1)</f>
        <v>4</v>
      </c>
      <c r="AG66" s="2">
        <f>COUNTIFS('OB History'!$B:$B,$A$66,'OB History'!W:W, 1)</f>
        <v>17</v>
      </c>
      <c r="AH66" s="2">
        <f>COUNTIFS('OB History'!$B:$B,$A$66,'OB History'!X:X, 1)</f>
        <v>40</v>
      </c>
      <c r="AI66" s="2">
        <f>COUNTIFS('OB History'!$B:$B,$A$66,'OB History'!Y:Y, 1)</f>
        <v>14</v>
      </c>
      <c r="AJ66" s="2">
        <f>COUNTIFS('OB History'!$B:$B,$A$66,'OB History'!Z:Z, 1)</f>
        <v>18</v>
      </c>
    </row>
    <row r="67" spans="1:36" x14ac:dyDescent="0.25">
      <c r="A67" s="2" t="s">
        <v>64</v>
      </c>
      <c r="B67" s="6" t="s">
        <v>70</v>
      </c>
      <c r="C67" s="6" t="s">
        <v>70</v>
      </c>
      <c r="D67" s="3"/>
      <c r="E67" s="3"/>
      <c r="F67" s="3"/>
      <c r="G67" s="3"/>
      <c r="H67" s="12">
        <f>SUMIFS('OB History'!C:C,'OB History'!B:B,A67)</f>
        <v>216</v>
      </c>
      <c r="I67" s="4">
        <f>AVERAGEIFS('OB History'!C:C,'OB History'!B:B,A67)</f>
        <v>15.428571428571429</v>
      </c>
      <c r="J67" s="4">
        <f t="array" ref="J67">MEDIAN(IF('OB History'!B:B=A67, 'OB History'!C:C))</f>
        <v>16</v>
      </c>
      <c r="K67" s="13">
        <f t="array" ref="K67">MAX(IF('OB History'!B:B=A67, 'OB History'!C:C))</f>
        <v>27</v>
      </c>
      <c r="L67" s="12">
        <f>COUNTIFS('OB History'!B:B,A67,'OB History'!D:D, 1)</f>
        <v>7</v>
      </c>
      <c r="M67" s="2">
        <f>COUNTIFS('OB History'!B:B,A67,'OB History'!D:D, 0)</f>
        <v>7</v>
      </c>
      <c r="N67" s="42">
        <f>LOOKUP(2, 1/('OB History'!$B:$B=A67), 'OB History'!$AD:$AD)</f>
        <v>0.5</v>
      </c>
      <c r="O67" s="12">
        <f>SUMIFS('OB History'!F:F,'OB History'!B:B,A67)</f>
        <v>32</v>
      </c>
      <c r="P67" s="2">
        <f>SUMIFS('OB History'!E:E,'OB History'!B:B,A67)-O67</f>
        <v>31</v>
      </c>
      <c r="Q67" s="42">
        <f>LOOKUP(2, 1/('OB History'!$B:$B=A67), 'OB History'!$AB:$AB)</f>
        <v>0.52500000000000002</v>
      </c>
      <c r="R67" s="12">
        <f>SUMIFS('OB History'!H:H,'OB History'!B:B,'Old Bow v2'!A67)</f>
        <v>132</v>
      </c>
      <c r="S67" s="2">
        <f>SUMIFS('OB History'!G:G,'OB History'!B:B,'Old Bow v2'!A67)-R67</f>
        <v>128</v>
      </c>
      <c r="T67" s="42">
        <f>LOOKUP(2, 1/('OB History'!$B:$B=A67), 'OB History'!$AC:$AC)</f>
        <v>0.51214285714285712</v>
      </c>
      <c r="U67" s="2">
        <f>COUNTIFS('OB History'!$B:$B,$A$67,'OB History'!K:K, 1)</f>
        <v>1</v>
      </c>
      <c r="V67" s="2">
        <f>COUNTIFS('OB History'!$B:$B,$A$67,'OB History'!L:L, 1)</f>
        <v>2</v>
      </c>
      <c r="W67" s="2">
        <f>COUNTIFS('OB History'!$B:$B,$A$67,'OB History'!M:M, 1)</f>
        <v>0</v>
      </c>
      <c r="X67" s="2">
        <f>COUNTIFS('OB History'!$B:$B,$A$67,'OB History'!N:N, 1)</f>
        <v>2</v>
      </c>
      <c r="Y67" s="2">
        <f>COUNTIFS('OB History'!$B:$B,$A$67,'OB History'!O:O, 1)</f>
        <v>4</v>
      </c>
      <c r="Z67" s="2">
        <f>COUNTIFS('OB History'!$B:$B,$A$67,'OB History'!P:P, 1)</f>
        <v>0</v>
      </c>
      <c r="AA67" s="2">
        <f>COUNTIFS('OB History'!$B:$B,$A$67,'OB History'!Q:Q, 1)</f>
        <v>0</v>
      </c>
      <c r="AB67" s="2">
        <f>COUNTIFS('OB History'!$B:$B,$A$67,'OB History'!R:R, 1)</f>
        <v>3</v>
      </c>
      <c r="AC67" s="2">
        <f>COUNTIFS('OB History'!$B:$B,$A$67,'OB History'!S:S, 1)</f>
        <v>0</v>
      </c>
      <c r="AD67" s="2">
        <f>COUNTIFS('OB History'!$B:$B,$A$67,'OB History'!T:T, 1)</f>
        <v>0</v>
      </c>
      <c r="AE67" s="2">
        <f>COUNTIFS('OB History'!$B:$B,$A$67,'OB History'!U:U, 1)</f>
        <v>0</v>
      </c>
      <c r="AF67" s="2">
        <f>COUNTIFS('OB History'!$B:$B,$A$67,'OB History'!V:V, 1)</f>
        <v>1</v>
      </c>
      <c r="AG67" s="2">
        <f>COUNTIFS('OB History'!$B:$B,$A$67,'OB History'!W:W, 1)</f>
        <v>0</v>
      </c>
      <c r="AH67" s="2">
        <f>COUNTIFS('OB History'!$B:$B,$A$67,'OB History'!X:X, 1)</f>
        <v>7</v>
      </c>
      <c r="AI67" s="2">
        <f>COUNTIFS('OB History'!$B:$B,$A$67,'OB History'!Y:Y, 1)</f>
        <v>6</v>
      </c>
      <c r="AJ67" s="2">
        <f>COUNTIFS('OB History'!$B:$B,$A$67,'OB History'!Z:Z, 1)</f>
        <v>6</v>
      </c>
    </row>
    <row r="68" spans="1:36" x14ac:dyDescent="0.25">
      <c r="A68" s="2" t="s">
        <v>4</v>
      </c>
      <c r="B68" s="6" t="s">
        <v>54</v>
      </c>
      <c r="C68" s="2" t="s">
        <v>70</v>
      </c>
      <c r="D68" s="3">
        <v>6</v>
      </c>
      <c r="E68" s="3"/>
      <c r="F68" s="3"/>
      <c r="G68" s="3"/>
      <c r="H68" s="12">
        <f>SUMIFS('OB History'!C:C,'OB History'!B:B,A68)</f>
        <v>629</v>
      </c>
      <c r="I68" s="4">
        <f>AVERAGEIFS('OB History'!C:C,'OB History'!B:B,A68)</f>
        <v>25.16</v>
      </c>
      <c r="J68" s="4">
        <f t="array" ref="J68">MEDIAN(IF('OB History'!B:B=A68, 'OB History'!C:C))</f>
        <v>21</v>
      </c>
      <c r="K68" s="13">
        <f t="array" ref="K68">MAX(IF('OB History'!B:B=A68, 'OB History'!C:C))</f>
        <v>53</v>
      </c>
      <c r="L68" s="12">
        <f>COUNTIFS('OB History'!B:B,A68,'OB History'!D:D, 1)</f>
        <v>15</v>
      </c>
      <c r="M68" s="2">
        <f>COUNTIFS('OB History'!B:B,A68,'OB History'!D:D, 0)</f>
        <v>10</v>
      </c>
      <c r="N68" s="42">
        <f>LOOKUP(2, 1/('OB History'!$B:$B=A68), 'OB History'!$AD:$AD)</f>
        <v>0.6</v>
      </c>
      <c r="O68" s="12">
        <f>SUMIFS('OB History'!F:F,'OB History'!B:B,A68)</f>
        <v>54</v>
      </c>
      <c r="P68" s="2">
        <f>SUMIFS('OB History'!E:E,'OB History'!B:B,A68)-O68</f>
        <v>50</v>
      </c>
      <c r="Q68" s="42">
        <f>LOOKUP(2, 1/('OB History'!$B:$B=A68), 'OB History'!$AB:$AB)</f>
        <v>0.51600000000000001</v>
      </c>
      <c r="R68" s="12">
        <f>SUMIFS('OB History'!H:H,'OB History'!B:B,'Old Bow v2'!A68)</f>
        <v>216</v>
      </c>
      <c r="S68" s="2">
        <f>SUMIFS('OB History'!G:G,'OB History'!B:B,'Old Bow v2'!A68)-R68</f>
        <v>206</v>
      </c>
      <c r="T68" s="42">
        <f>LOOKUP(2, 1/('OB History'!$B:$B=A68), 'OB History'!$AC:$AC)</f>
        <v>0.50560000000000005</v>
      </c>
      <c r="U68" s="2">
        <f>COUNTIFS('OB History'!$B:$B,$A$68,'OB History'!K:K, 1)</f>
        <v>6</v>
      </c>
      <c r="V68" s="2">
        <f>COUNTIFS('OB History'!$B:$B,$A$68,'OB History'!L:L, 1)</f>
        <v>6</v>
      </c>
      <c r="W68" s="2">
        <f>COUNTIFS('OB History'!$B:$B,$A$68,'OB History'!M:M, 1)</f>
        <v>5</v>
      </c>
      <c r="X68" s="2">
        <f>COUNTIFS('OB History'!$B:$B,$A$68,'OB History'!N:N, 1)</f>
        <v>3</v>
      </c>
      <c r="Y68" s="2">
        <f>COUNTIFS('OB History'!$B:$B,$A$68,'OB History'!O:O, 1)</f>
        <v>5</v>
      </c>
      <c r="Z68" s="2">
        <f>COUNTIFS('OB History'!$B:$B,$A$68,'OB History'!P:P, 1)</f>
        <v>4</v>
      </c>
      <c r="AA68" s="2">
        <f>COUNTIFS('OB History'!$B:$B,$A$68,'OB History'!Q:Q, 1)</f>
        <v>2</v>
      </c>
      <c r="AB68" s="2">
        <f>COUNTIFS('OB History'!$B:$B,$A$68,'OB History'!R:R, 1)</f>
        <v>1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5</v>
      </c>
      <c r="AH68" s="2">
        <f>COUNTIFS('OB History'!$B:$B,$A$68,'OB History'!X:X, 1)</f>
        <v>6</v>
      </c>
      <c r="AI68" s="2">
        <f>COUNTIFS('OB History'!$B:$B,$A$68,'OB History'!Y:Y, 1)</f>
        <v>4</v>
      </c>
      <c r="AJ68" s="2">
        <f>COUNTIFS('OB History'!$B:$B,$A$68,'OB History'!Z:Z, 1)</f>
        <v>7</v>
      </c>
    </row>
    <row r="69" spans="1:36" x14ac:dyDescent="0.25">
      <c r="A69" s="2" t="s">
        <v>88</v>
      </c>
      <c r="B69" s="6" t="s">
        <v>70</v>
      </c>
      <c r="C69" s="2" t="s">
        <v>70</v>
      </c>
      <c r="D69" s="3"/>
      <c r="E69" s="3"/>
      <c r="F69" s="3"/>
      <c r="G69" s="3"/>
      <c r="H69" s="12">
        <f>SUMIFS('OB History'!C:C,'OB History'!B:B,A69)</f>
        <v>230</v>
      </c>
      <c r="I69" s="4">
        <f>AVERAGEIFS('OB History'!C:C,'OB History'!B:B,A69)</f>
        <v>19.166666666666668</v>
      </c>
      <c r="J69" s="4">
        <f t="array" ref="J69">MEDIAN(IF('OB History'!B:B=A69, 'OB History'!C:C))</f>
        <v>19.5</v>
      </c>
      <c r="K69" s="13">
        <f t="array" ref="K69">MAX(IF('OB History'!B:B=A69, 'OB History'!C:C))</f>
        <v>37</v>
      </c>
      <c r="L69" s="12">
        <f>COUNTIFS('OB History'!B:B,A69,'OB History'!D:D, 1)</f>
        <v>7</v>
      </c>
      <c r="M69" s="2">
        <f>COUNTIFS('OB History'!B:B,A69,'OB History'!D:D, 0)</f>
        <v>5</v>
      </c>
      <c r="N69" s="42">
        <f>LOOKUP(2, 1/('OB History'!$B:$B=A69), 'OB History'!$AD:$AD)</f>
        <v>0.58333333333333337</v>
      </c>
      <c r="O69" s="12">
        <f>SUMIFS('OB History'!F:F,'OB History'!B:B,A69)</f>
        <v>28</v>
      </c>
      <c r="P69" s="2">
        <f>SUMIFS('OB History'!E:E,'OB History'!B:B,A69)-O69</f>
        <v>26</v>
      </c>
      <c r="Q69" s="42">
        <f>LOOKUP(2, 1/('OB History'!$B:$B=A69), 'OB History'!$AB:$AB)</f>
        <v>0.51666666666666661</v>
      </c>
      <c r="R69" s="12">
        <f>SUMIFS('OB History'!H:H,'OB History'!B:B,'Old Bow v2'!A69)</f>
        <v>115</v>
      </c>
      <c r="S69" s="2">
        <f>SUMIFS('OB History'!G:G,'OB History'!B:B,'Old Bow v2'!A69)-R69</f>
        <v>112</v>
      </c>
      <c r="T69" s="42">
        <f>LOOKUP(2, 1/('OB History'!$B:$B=A69), 'OB History'!$AC:$AC)</f>
        <v>0.50666666666666671</v>
      </c>
      <c r="U69" s="2">
        <f>COUNTIFS('OB History'!$B:$B,$A$69,'OB History'!K:K, 1)</f>
        <v>4</v>
      </c>
      <c r="V69" s="2">
        <f>COUNTIFS('OB History'!$B:$B,$A$69,'OB History'!L:L, 1)</f>
        <v>3</v>
      </c>
      <c r="W69" s="2">
        <f>COUNTIFS('OB History'!$B:$B,$A$69,'OB History'!M:M, 1)</f>
        <v>1</v>
      </c>
      <c r="X69" s="2">
        <f>COUNTIFS('OB History'!$B:$B,$A$69,'OB History'!N:N, 1)</f>
        <v>1</v>
      </c>
      <c r="Y69" s="2">
        <f>COUNTIFS('OB History'!$B:$B,$A$69,'OB History'!O:O, 1)</f>
        <v>4</v>
      </c>
      <c r="Z69" s="2">
        <f>COUNTIFS('OB History'!$B:$B,$A$69,'OB History'!P:P, 1)</f>
        <v>2</v>
      </c>
      <c r="AA69" s="2">
        <f>COUNTIFS('OB History'!$B:$B,$A$69,'OB History'!Q:Q, 1)</f>
        <v>1</v>
      </c>
      <c r="AB69" s="2">
        <f>COUNTIFS('OB History'!$B:$B,$A$69,'OB History'!R:R, 1)</f>
        <v>0</v>
      </c>
      <c r="AC69" s="2">
        <f>COUNTIFS('OB History'!$B:$B,$A$69,'OB History'!S:S, 1)</f>
        <v>0</v>
      </c>
      <c r="AD69" s="2">
        <f>COUNTIFS('OB History'!$B:$B,$A$69,'OB History'!T:T, 1)</f>
        <v>0</v>
      </c>
      <c r="AE69" s="2">
        <f>COUNTIFS('OB History'!$B:$B,$A$69,'OB History'!U:U, 1)</f>
        <v>0</v>
      </c>
      <c r="AF69" s="2">
        <f>COUNTIFS('OB History'!$B:$B,$A$69,'OB History'!V:V, 1)</f>
        <v>0</v>
      </c>
      <c r="AG69" s="2">
        <f>COUNTIFS('OB History'!$B:$B,$A$69,'OB History'!W:W, 1)</f>
        <v>2</v>
      </c>
      <c r="AH69" s="2">
        <f>COUNTIFS('OB History'!$B:$B,$A$69,'OB History'!X:X, 1)</f>
        <v>5</v>
      </c>
      <c r="AI69" s="2">
        <f>COUNTIFS('OB History'!$B:$B,$A$69,'OB History'!Y:Y, 1)</f>
        <v>2</v>
      </c>
      <c r="AJ69" s="2">
        <f>COUNTIFS('OB History'!$B:$B,$A$69,'OB History'!Z:Z, 1)</f>
        <v>3</v>
      </c>
    </row>
    <row r="70" spans="1:36" x14ac:dyDescent="0.25">
      <c r="A70" s="2" t="s">
        <v>49</v>
      </c>
      <c r="B70" s="2" t="s">
        <v>70</v>
      </c>
      <c r="C70" s="2" t="s">
        <v>70</v>
      </c>
      <c r="D70" s="3">
        <v>1</v>
      </c>
      <c r="E70" s="3"/>
      <c r="F70" s="3"/>
      <c r="G70" s="3"/>
      <c r="H70" s="12">
        <f>SUMIFS('OB History'!C:C,'OB History'!B:B,A70)</f>
        <v>327</v>
      </c>
      <c r="I70" s="4">
        <f>AVERAGEIFS('OB History'!C:C,'OB History'!B:B,A70)</f>
        <v>10.9</v>
      </c>
      <c r="J70" s="4">
        <f t="array" ref="J70">MEDIAN(IF('OB History'!B:B=A70, 'OB History'!C:C))</f>
        <v>10</v>
      </c>
      <c r="K70" s="13">
        <f t="array" ref="K70">MAX(IF('OB History'!B:B=A70, 'OB History'!C:C))</f>
        <v>20</v>
      </c>
      <c r="L70" s="12">
        <f>COUNTIFS('OB History'!B:B,A70,'OB History'!D:D, 1)</f>
        <v>16</v>
      </c>
      <c r="M70" s="2">
        <f>COUNTIFS('OB History'!B:B,A70,'OB History'!D:D, 0)</f>
        <v>14</v>
      </c>
      <c r="N70" s="42">
        <f>LOOKUP(2, 1/('OB History'!$B:$B=A70), 'OB History'!$AD:$AD)</f>
        <v>0.53333333333333333</v>
      </c>
      <c r="O70" s="12">
        <f>SUMIFS('OB History'!F:F,'OB History'!B:B,A70)</f>
        <v>65</v>
      </c>
      <c r="P70" s="2">
        <f>SUMIFS('OB History'!E:E,'OB History'!B:B,A70)-O70</f>
        <v>62</v>
      </c>
      <c r="Q70" s="42">
        <f>LOOKUP(2, 1/('OB History'!$B:$B=A70), 'OB History'!$AB:$AB)</f>
        <v>0.5116666666666666</v>
      </c>
      <c r="R70" s="12">
        <f>SUMIFS('OB History'!H:H,'OB History'!B:B,'Old Bow v2'!A70)</f>
        <v>269</v>
      </c>
      <c r="S70" s="2">
        <f>SUMIFS('OB History'!G:G,'OB History'!B:B,'Old Bow v2'!A70)-R70</f>
        <v>259</v>
      </c>
      <c r="T70" s="42">
        <f>LOOKUP(2, 1/('OB History'!$B:$B=A70), 'OB History'!$AC:$AC)</f>
        <v>0.5073333333333333</v>
      </c>
      <c r="U70" s="2">
        <f>COUNTIFS('OB History'!$B:$B,$A$70,'OB History'!K:K, 1)</f>
        <v>5</v>
      </c>
      <c r="V70" s="2">
        <f>COUNTIFS('OB History'!$B:$B,$A$70,'OB History'!L:L, 1)</f>
        <v>7</v>
      </c>
      <c r="W70" s="2">
        <f>COUNTIFS('OB History'!$B:$B,$A$70,'OB History'!M:M, 1)</f>
        <v>1</v>
      </c>
      <c r="X70" s="2">
        <f>COUNTIFS('OB History'!$B:$B,$A$70,'OB History'!N:N, 1)</f>
        <v>10</v>
      </c>
      <c r="Y70" s="2">
        <f>COUNTIFS('OB History'!$B:$B,$A$70,'OB History'!O:O, 1)</f>
        <v>1</v>
      </c>
      <c r="Z70" s="2">
        <f>COUNTIFS('OB History'!$B:$B,$A$70,'OB History'!P:P, 1)</f>
        <v>2</v>
      </c>
      <c r="AA70" s="2">
        <f>COUNTIFS('OB History'!$B:$B,$A$70,'OB History'!Q:Q, 1)</f>
        <v>2</v>
      </c>
      <c r="AB70" s="2">
        <f>COUNTIFS('OB History'!$B:$B,$A$70,'OB History'!R:R, 1)</f>
        <v>1</v>
      </c>
      <c r="AC70" s="2">
        <f>COUNTIFS('OB History'!$B:$B,$A$70,'OB History'!S:S, 1)</f>
        <v>0</v>
      </c>
      <c r="AD70" s="2">
        <f>COUNTIFS('OB History'!$B:$B,$A$70,'OB History'!T:T, 1)</f>
        <v>2</v>
      </c>
      <c r="AE70" s="2">
        <f>COUNTIFS('OB History'!$B:$B,$A$70,'OB History'!U:U, 1)</f>
        <v>1</v>
      </c>
      <c r="AF70" s="2">
        <f>COUNTIFS('OB History'!$B:$B,$A$70,'OB History'!V:V, 1)</f>
        <v>0</v>
      </c>
      <c r="AG70" s="2">
        <f>COUNTIFS('OB History'!$B:$B,$A$70,'OB History'!W:W, 1)</f>
        <v>3</v>
      </c>
      <c r="AH70" s="2">
        <f>COUNTIFS('OB History'!$B:$B,$A$70,'OB History'!X:X, 1)</f>
        <v>12</v>
      </c>
      <c r="AI70" s="2">
        <f>COUNTIFS('OB History'!$B:$B,$A$70,'OB History'!Y:Y, 1)</f>
        <v>8</v>
      </c>
      <c r="AJ70" s="2">
        <f>COUNTIFS('OB History'!$B:$B,$A$70,'OB History'!Z:Z, 1)</f>
        <v>10</v>
      </c>
    </row>
    <row r="71" spans="1:36" x14ac:dyDescent="0.25">
      <c r="A71" s="2" t="s">
        <v>258</v>
      </c>
      <c r="B71" s="6" t="s">
        <v>70</v>
      </c>
      <c r="C71" s="1" t="s">
        <v>70</v>
      </c>
      <c r="H71" s="12">
        <f>SUMIFS('OB History'!C:C,'OB History'!B:B,A71)</f>
        <v>17</v>
      </c>
      <c r="I71" s="4">
        <f>AVERAGEIFS('OB History'!C:C,'OB History'!B:B,A71)</f>
        <v>5.666666666666667</v>
      </c>
      <c r="J71" s="4">
        <f t="array" ref="J71">MEDIAN(IF('OB History'!B:B=A71, 'OB History'!C:C))</f>
        <v>6</v>
      </c>
      <c r="K71" s="13">
        <f t="array" ref="K71">MAX(IF('OB History'!B:B=A71, 'OB History'!C:C))</f>
        <v>8</v>
      </c>
      <c r="L71" s="12">
        <f>COUNTIFS('OB History'!B:B,A71,'OB History'!D:D, 1)</f>
        <v>2</v>
      </c>
      <c r="M71" s="2">
        <f>COUNTIFS('OB History'!B:B,A71,'OB History'!D:D, 0)</f>
        <v>1</v>
      </c>
      <c r="N71" s="42">
        <f>LOOKUP(2, 1/('OB History'!$B:$B=A71), 'OB History'!$AD:$AD)</f>
        <v>0.66666666666666663</v>
      </c>
      <c r="O71" s="12">
        <f>SUMIFS('OB History'!F:F,'OB History'!B:B,A71)</f>
        <v>8</v>
      </c>
      <c r="P71" s="2">
        <f>SUMIFS('OB History'!E:E,'OB History'!B:B,A71)-O71</f>
        <v>7</v>
      </c>
      <c r="Q71" s="42">
        <f>LOOKUP(2, 1/('OB History'!$B:$B=A71), 'OB History'!$AB:$AB)</f>
        <v>0.53333333333333333</v>
      </c>
      <c r="R71" s="12">
        <f>SUMIFS('OB History'!H:H,'OB History'!B:B,'Old Bow v2'!A71)</f>
        <v>34</v>
      </c>
      <c r="S71" s="2">
        <f>SUMIFS('OB History'!G:G,'OB History'!B:B,'Old Bow v2'!A71)-R71</f>
        <v>27</v>
      </c>
      <c r="T71" s="42">
        <f>LOOKUP(2, 1/('OB History'!$B:$B=A71), 'OB History'!$AC:$AC)</f>
        <v>0.56000000000000005</v>
      </c>
      <c r="U71" s="2">
        <f>COUNTIFS('OB History'!$B:$B,$A$71,'OB History'!K:K, 1)</f>
        <v>1</v>
      </c>
      <c r="V71" s="2">
        <f>COUNTIFS('OB History'!$B:$B,$A$71,'OB History'!L:L, 1)</f>
        <v>1</v>
      </c>
      <c r="W71" s="2">
        <f>COUNTIFS('OB History'!$B:$B,$A$71,'OB History'!M:M, 1)</f>
        <v>0</v>
      </c>
      <c r="X71" s="2">
        <f>COUNTIFS('OB History'!$B:$B,$A$71,'OB History'!N:N, 1)</f>
        <v>0</v>
      </c>
      <c r="Y71" s="2">
        <f>COUNTIFS('OB History'!$B:$B,$A$71,'OB History'!O:O, 1)</f>
        <v>0</v>
      </c>
      <c r="Z71" s="2">
        <f>COUNTIFS('OB History'!$B:$B,$A$71,'OB History'!P:P, 1)</f>
        <v>0</v>
      </c>
      <c r="AA71" s="2">
        <f>COUNTIFS('OB History'!$B:$B,$A$71,'OB History'!Q:Q, 1)</f>
        <v>0</v>
      </c>
      <c r="AB71" s="2">
        <f>COUNTIFS('OB History'!$B:$B,$A$71,'OB History'!R:R, 1)</f>
        <v>0</v>
      </c>
      <c r="AC71" s="2">
        <f>COUNTIFS('OB History'!$B:$B,$A$71,'OB History'!S:S, 1)</f>
        <v>0</v>
      </c>
      <c r="AD71" s="2">
        <f>COUNTIFS('OB History'!$B:$B,$A$71,'OB History'!T:T, 1)</f>
        <v>0</v>
      </c>
      <c r="AE71" s="2">
        <f>COUNTIFS('OB History'!$B:$B,$A$71,'OB History'!U:U, 1)</f>
        <v>0</v>
      </c>
      <c r="AF71" s="2">
        <f>COUNTIFS('OB History'!$B:$B,$A$71,'OB History'!V:V, 1)</f>
        <v>0</v>
      </c>
      <c r="AG71" s="2">
        <f>COUNTIFS('OB History'!$B:$B,$A$71,'OB History'!W:W, 1)</f>
        <v>0</v>
      </c>
      <c r="AH71" s="2">
        <f>COUNTIFS('OB History'!$B:$B,$A$71,'OB History'!X:X, 1)</f>
        <v>2</v>
      </c>
      <c r="AI71" s="2">
        <f>COUNTIFS('OB History'!$B:$B,$A$71,'OB History'!Y:Y, 1)</f>
        <v>2</v>
      </c>
      <c r="AJ71" s="2">
        <f>COUNTIFS('OB History'!$B:$B,$A$71,'OB History'!Z:Z, 1)</f>
        <v>2</v>
      </c>
    </row>
  </sheetData>
  <autoFilter ref="A1:AJ7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213"/>
  <sheetViews>
    <sheetView workbookViewId="0">
      <pane ySplit="1" topLeftCell="A2083" activePane="bottomLeft" state="frozen"/>
      <selection pane="bottomLeft" activeCell="B2091" sqref="B209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260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247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248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249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250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186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251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186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186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191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151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252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252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186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186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252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151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186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252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252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186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252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186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253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253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252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151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186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254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252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253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186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186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253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186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186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247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253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253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257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186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258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253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186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253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247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259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186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186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258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253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260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253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186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253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258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186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219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  <row r="2066" spans="1:30" x14ac:dyDescent="0.25">
      <c r="A2066" s="39">
        <v>46263</v>
      </c>
      <c r="B2066" t="s">
        <v>65</v>
      </c>
      <c r="C2066">
        <v>37</v>
      </c>
      <c r="D2066" s="40">
        <v>1</v>
      </c>
      <c r="E2066">
        <v>5</v>
      </c>
      <c r="F2066">
        <v>3</v>
      </c>
      <c r="G2066">
        <v>18</v>
      </c>
      <c r="H2066">
        <v>9</v>
      </c>
      <c r="I2066">
        <v>0.6</v>
      </c>
      <c r="J2066">
        <v>0.5</v>
      </c>
      <c r="K2066">
        <v>0</v>
      </c>
      <c r="L2066">
        <v>1</v>
      </c>
      <c r="M2066">
        <v>0</v>
      </c>
      <c r="N2066">
        <v>0</v>
      </c>
      <c r="O2066">
        <v>1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1</v>
      </c>
      <c r="Y2066">
        <v>0</v>
      </c>
      <c r="Z2066">
        <v>0</v>
      </c>
      <c r="AA2066" s="40">
        <f>AVERAGEIFS($C$2:C2066, $B$2:B2066, B2066)</f>
        <v>19.600000000000001</v>
      </c>
      <c r="AB2066" s="40">
        <f>AVERAGEIFS($I$2:I2066, $B$2:B2066, B2066)</f>
        <v>0.5968</v>
      </c>
      <c r="AC2066" s="40">
        <f>AVERAGEIFS($J$2:J2066, $B$2:B2066, B2066)</f>
        <v>0.54559999999999997</v>
      </c>
      <c r="AD2066" s="40">
        <f>AVERAGEIFS($D$2:D2066, $B$2:B2066, B2066)</f>
        <v>0.68</v>
      </c>
    </row>
    <row r="2067" spans="1:30" x14ac:dyDescent="0.25">
      <c r="A2067" s="39">
        <v>46263</v>
      </c>
      <c r="B2067" t="s">
        <v>21</v>
      </c>
      <c r="C2067">
        <v>28</v>
      </c>
      <c r="D2067" s="40">
        <v>1</v>
      </c>
      <c r="E2067">
        <v>5</v>
      </c>
      <c r="F2067">
        <v>3</v>
      </c>
      <c r="G2067">
        <v>18</v>
      </c>
      <c r="H2067">
        <v>9</v>
      </c>
      <c r="I2067">
        <v>0.6</v>
      </c>
      <c r="J2067">
        <v>0.5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</v>
      </c>
      <c r="Y2067">
        <v>0</v>
      </c>
      <c r="Z2067">
        <v>0</v>
      </c>
      <c r="AA2067" s="40">
        <f>AVERAGEIFS($C$2:C2067, $B$2:B2067, B2067)</f>
        <v>15.76595744680851</v>
      </c>
      <c r="AB2067" s="40">
        <f>AVERAGEIFS($I$2:I2067, $B$2:B2067, B2067)</f>
        <v>0.48680851063829778</v>
      </c>
      <c r="AC2067" s="40">
        <f>AVERAGEIFS($J$2:J2067, $B$2:B2067, B2067)</f>
        <v>0.49255319148936166</v>
      </c>
      <c r="AD2067" s="40">
        <f>AVERAGEIFS($D$2:D2067, $B$2:B2067, B2067)</f>
        <v>0.51063829787234039</v>
      </c>
    </row>
    <row r="2068" spans="1:30" x14ac:dyDescent="0.25">
      <c r="A2068" s="39">
        <v>46263</v>
      </c>
      <c r="B2068" t="s">
        <v>1</v>
      </c>
      <c r="C2068">
        <v>28</v>
      </c>
      <c r="D2068" s="40">
        <v>1</v>
      </c>
      <c r="E2068">
        <v>5</v>
      </c>
      <c r="F2068">
        <v>3</v>
      </c>
      <c r="G2068">
        <v>18</v>
      </c>
      <c r="H2068">
        <v>9</v>
      </c>
      <c r="I2068">
        <v>0.6</v>
      </c>
      <c r="J2068">
        <v>0.5</v>
      </c>
      <c r="K2068">
        <v>0</v>
      </c>
      <c r="L2068">
        <v>1</v>
      </c>
      <c r="M2068">
        <v>0</v>
      </c>
      <c r="N2068">
        <v>0</v>
      </c>
      <c r="O2068">
        <v>1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</v>
      </c>
      <c r="Y2068">
        <v>0</v>
      </c>
      <c r="Z2068">
        <v>0</v>
      </c>
      <c r="AA2068" s="40">
        <f>AVERAGEIFS($C$2:C2068, $B$2:B2068, B2068)</f>
        <v>26.807692307692307</v>
      </c>
      <c r="AB2068" s="40">
        <f>AVERAGEIFS($I$2:I2068, $B$2:B2068, B2068)</f>
        <v>0.5461538461538461</v>
      </c>
      <c r="AC2068" s="40">
        <f>AVERAGEIFS($J$2:J2068, $B$2:B2068, B2068)</f>
        <v>0.50384615384615394</v>
      </c>
      <c r="AD2068" s="40">
        <f>AVERAGEIFS($D$2:D2068, $B$2:B2068, B2068)</f>
        <v>0.65384615384615385</v>
      </c>
    </row>
    <row r="2069" spans="1:30" x14ac:dyDescent="0.25">
      <c r="A2069" s="39">
        <v>46263</v>
      </c>
      <c r="B2069" t="s">
        <v>133</v>
      </c>
      <c r="C2069">
        <v>23</v>
      </c>
      <c r="D2069" s="40">
        <v>1</v>
      </c>
      <c r="E2069">
        <v>5</v>
      </c>
      <c r="F2069">
        <v>3</v>
      </c>
      <c r="G2069">
        <v>18</v>
      </c>
      <c r="H2069">
        <v>9</v>
      </c>
      <c r="I2069">
        <v>0.6</v>
      </c>
      <c r="J2069">
        <v>0.5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 s="40">
        <f>AVERAGEIFS($C$2:C2069, $B$2:B2069, B2069)</f>
        <v>13.666666666666666</v>
      </c>
      <c r="AB2069" s="40">
        <f>AVERAGEIFS($I$2:I2069, $B$2:B2069, B2069)</f>
        <v>0.49722222222222218</v>
      </c>
      <c r="AC2069" s="40">
        <f>AVERAGEIFS($J$2:J2069, $B$2:B2069, B2069)</f>
        <v>0.49277777777777781</v>
      </c>
      <c r="AD2069" s="40">
        <f>AVERAGEIFS($D$2:D2069, $B$2:B2069, B2069)</f>
        <v>0.44444444444444442</v>
      </c>
    </row>
    <row r="2070" spans="1:30" x14ac:dyDescent="0.25">
      <c r="A2070" s="39">
        <v>46263</v>
      </c>
      <c r="B2070" t="s">
        <v>113</v>
      </c>
      <c r="C2070">
        <v>20</v>
      </c>
      <c r="D2070" s="40">
        <v>1</v>
      </c>
      <c r="E2070">
        <v>5</v>
      </c>
      <c r="F2070">
        <v>3</v>
      </c>
      <c r="G2070">
        <v>18</v>
      </c>
      <c r="H2070">
        <v>9</v>
      </c>
      <c r="I2070">
        <v>0.6</v>
      </c>
      <c r="J2070">
        <v>0.5</v>
      </c>
      <c r="K2070">
        <v>0</v>
      </c>
      <c r="L2070">
        <v>1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 s="40">
        <f>AVERAGEIFS($C$2:C2070, $B$2:B2070, B2070)</f>
        <v>21.133333333333333</v>
      </c>
      <c r="AB2070" s="40">
        <f>AVERAGEIFS($I$2:I2070, $B$2:B2070, B2070)</f>
        <v>0.55155555555555569</v>
      </c>
      <c r="AC2070" s="40">
        <f>AVERAGEIFS($J$2:J2070, $B$2:B2070, B2070)</f>
        <v>0.52200000000000002</v>
      </c>
      <c r="AD2070" s="40">
        <f>AVERAGEIFS($D$2:D2070, $B$2:B2070, B2070)</f>
        <v>0.6</v>
      </c>
    </row>
    <row r="2071" spans="1:30" x14ac:dyDescent="0.25">
      <c r="A2071" s="39">
        <v>46263</v>
      </c>
      <c r="B2071" t="s">
        <v>88</v>
      </c>
      <c r="C2071">
        <v>19</v>
      </c>
      <c r="D2071" s="40">
        <v>1</v>
      </c>
      <c r="E2071">
        <v>5</v>
      </c>
      <c r="F2071">
        <v>3</v>
      </c>
      <c r="G2071">
        <v>18</v>
      </c>
      <c r="H2071">
        <v>9</v>
      </c>
      <c r="I2071">
        <v>0.6</v>
      </c>
      <c r="J2071">
        <v>0.5</v>
      </c>
      <c r="K2071">
        <v>0</v>
      </c>
      <c r="L2071">
        <v>1</v>
      </c>
      <c r="M2071">
        <v>0</v>
      </c>
      <c r="N2071">
        <v>0</v>
      </c>
      <c r="O2071">
        <v>1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</v>
      </c>
      <c r="Y2071">
        <v>0</v>
      </c>
      <c r="Z2071">
        <v>0</v>
      </c>
      <c r="AA2071" s="40">
        <f>AVERAGEIFS($C$2:C2071, $B$2:B2071, B2071)</f>
        <v>19.166666666666668</v>
      </c>
      <c r="AB2071" s="40">
        <f>AVERAGEIFS($I$2:I2071, $B$2:B2071, B2071)</f>
        <v>0.51666666666666661</v>
      </c>
      <c r="AC2071" s="40">
        <f>AVERAGEIFS($J$2:J2071, $B$2:B2071, B2071)</f>
        <v>0.50666666666666671</v>
      </c>
      <c r="AD2071" s="40">
        <f>AVERAGEIFS($D$2:D2071, $B$2:B2071, B2071)</f>
        <v>0.58333333333333337</v>
      </c>
    </row>
    <row r="2072" spans="1:30" x14ac:dyDescent="0.25">
      <c r="A2072" s="39">
        <v>46263</v>
      </c>
      <c r="B2072" t="s">
        <v>112</v>
      </c>
      <c r="C2072">
        <v>14</v>
      </c>
      <c r="D2072" s="40">
        <v>0</v>
      </c>
      <c r="E2072">
        <v>5</v>
      </c>
      <c r="F2072">
        <v>2</v>
      </c>
      <c r="G2072">
        <v>18</v>
      </c>
      <c r="H2072">
        <v>9</v>
      </c>
      <c r="I2072">
        <v>0.4</v>
      </c>
      <c r="J2072">
        <v>0.5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1</v>
      </c>
      <c r="AA2072" s="40">
        <f>AVERAGEIFS($C$2:C2072, $B$2:B2072, B2072)</f>
        <v>11.107142857142858</v>
      </c>
      <c r="AB2072" s="40">
        <f>AVERAGEIFS($I$2:I2072, $B$2:B2072, B2072)</f>
        <v>0.49999999999999989</v>
      </c>
      <c r="AC2072" s="40">
        <f>AVERAGEIFS($J$2:J2072, $B$2:B2072, B2072)</f>
        <v>0.49999999999999989</v>
      </c>
      <c r="AD2072" s="40">
        <f>AVERAGEIFS($D$2:D2072, $B$2:B2072, B2072)</f>
        <v>0.4642857142857143</v>
      </c>
    </row>
    <row r="2073" spans="1:30" x14ac:dyDescent="0.25">
      <c r="A2073" s="39">
        <v>46263</v>
      </c>
      <c r="B2073" t="s">
        <v>151</v>
      </c>
      <c r="C2073">
        <v>34</v>
      </c>
      <c r="D2073" s="40">
        <v>0</v>
      </c>
      <c r="E2073">
        <v>5</v>
      </c>
      <c r="F2073">
        <v>2</v>
      </c>
      <c r="G2073">
        <v>18</v>
      </c>
      <c r="H2073">
        <v>9</v>
      </c>
      <c r="I2073">
        <v>0.4</v>
      </c>
      <c r="J2073">
        <v>0.5</v>
      </c>
      <c r="K2073">
        <v>1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1</v>
      </c>
      <c r="AA2073" s="40">
        <f>AVERAGEIFS($C$2:C2073, $B$2:B2073, B2073)</f>
        <v>18.3</v>
      </c>
      <c r="AB2073" s="40">
        <f>AVERAGEIFS($I$2:I2073, $B$2:B2073, B2073)</f>
        <v>0.7609999999999999</v>
      </c>
      <c r="AC2073" s="40">
        <f>AVERAGEIFS($J$2:J2073, $B$2:B2073, B2073)</f>
        <v>0.6130000000000001</v>
      </c>
      <c r="AD2073" s="40">
        <f>AVERAGEIFS($D$2:D2073, $B$2:B2073, B2073)</f>
        <v>0.9</v>
      </c>
    </row>
    <row r="2074" spans="1:30" x14ac:dyDescent="0.25">
      <c r="A2074" s="39">
        <v>46263</v>
      </c>
      <c r="B2074" t="s">
        <v>40</v>
      </c>
      <c r="C2074">
        <v>18</v>
      </c>
      <c r="D2074" s="40">
        <v>0</v>
      </c>
      <c r="E2074">
        <v>5</v>
      </c>
      <c r="F2074">
        <v>2</v>
      </c>
      <c r="G2074">
        <v>18</v>
      </c>
      <c r="H2074">
        <v>9</v>
      </c>
      <c r="I2074">
        <v>0.4</v>
      </c>
      <c r="J2074">
        <v>0.5</v>
      </c>
      <c r="K2074">
        <v>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1</v>
      </c>
      <c r="AA2074" s="40">
        <f>AVERAGEIFS($C$2:C2074, $B$2:B2074, B2074)</f>
        <v>19.785714285714285</v>
      </c>
      <c r="AB2074" s="40">
        <f>AVERAGEIFS($I$2:I2074, $B$2:B2074, B2074)</f>
        <v>0.49285714285714288</v>
      </c>
      <c r="AC2074" s="40">
        <f>AVERAGEIFS($J$2:J2074, $B$2:B2074, B2074)</f>
        <v>0.48142857142857137</v>
      </c>
      <c r="AD2074" s="40">
        <f>AVERAGEIFS($D$2:D2074, $B$2:B2074, B2074)</f>
        <v>0.5</v>
      </c>
    </row>
    <row r="2075" spans="1:30" x14ac:dyDescent="0.25">
      <c r="A2075" s="39">
        <v>46263</v>
      </c>
      <c r="B2075" t="s">
        <v>15</v>
      </c>
      <c r="C2075">
        <v>36</v>
      </c>
      <c r="D2075" s="40">
        <v>0</v>
      </c>
      <c r="E2075">
        <v>5</v>
      </c>
      <c r="F2075">
        <v>2</v>
      </c>
      <c r="G2075">
        <v>18</v>
      </c>
      <c r="H2075">
        <v>9</v>
      </c>
      <c r="I2075">
        <v>0.4</v>
      </c>
      <c r="J2075">
        <v>0.5</v>
      </c>
      <c r="K2075">
        <v>1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1</v>
      </c>
      <c r="AA2075" s="40">
        <f>AVERAGEIFS($C$2:C2075, $B$2:B2075, B2075)</f>
        <v>25.068181818181817</v>
      </c>
      <c r="AB2075" s="40">
        <f>AVERAGEIFS($I$2:I2075, $B$2:B2075, B2075)</f>
        <v>0.47045454545454546</v>
      </c>
      <c r="AC2075" s="40">
        <f>AVERAGEIFS($J$2:J2075, $B$2:B2075, B2075)</f>
        <v>0.49863636363636349</v>
      </c>
      <c r="AD2075" s="40">
        <f>AVERAGEIFS($D$2:D2075, $B$2:B2075, B2075)</f>
        <v>0.39772727272727271</v>
      </c>
    </row>
    <row r="2076" spans="1:30" x14ac:dyDescent="0.25">
      <c r="A2076" s="39">
        <v>46263</v>
      </c>
      <c r="B2076" t="s">
        <v>127</v>
      </c>
      <c r="C2076">
        <v>31</v>
      </c>
      <c r="D2076" s="40">
        <v>0</v>
      </c>
      <c r="E2076">
        <v>5</v>
      </c>
      <c r="F2076">
        <v>2</v>
      </c>
      <c r="G2076">
        <v>18</v>
      </c>
      <c r="H2076">
        <v>9</v>
      </c>
      <c r="I2076">
        <v>0.4</v>
      </c>
      <c r="J2076">
        <v>0.5</v>
      </c>
      <c r="K2076">
        <v>1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1</v>
      </c>
      <c r="AA2076" s="40">
        <f>AVERAGEIFS($C$2:C2076, $B$2:B2076, B2076)</f>
        <v>20.563218390804597</v>
      </c>
      <c r="AB2076" s="40">
        <f>AVERAGEIFS($I$2:I2076, $B$2:B2076, B2076)</f>
        <v>0.43597701149425289</v>
      </c>
      <c r="AC2076" s="40">
        <f>AVERAGEIFS($J$2:J2076, $B$2:B2076, B2076)</f>
        <v>0.4721839080459771</v>
      </c>
      <c r="AD2076" s="40">
        <f>AVERAGEIFS($D$2:D2076, $B$2:B2076, B2076)</f>
        <v>0.43678160919540232</v>
      </c>
    </row>
    <row r="2077" spans="1:30" x14ac:dyDescent="0.25">
      <c r="A2077" s="39">
        <v>46263</v>
      </c>
      <c r="B2077" t="s">
        <v>6</v>
      </c>
      <c r="C2077">
        <v>30</v>
      </c>
      <c r="D2077" s="40">
        <v>0</v>
      </c>
      <c r="E2077">
        <v>5</v>
      </c>
      <c r="F2077">
        <v>2</v>
      </c>
      <c r="G2077">
        <v>18</v>
      </c>
      <c r="H2077">
        <v>9</v>
      </c>
      <c r="I2077">
        <v>0.4</v>
      </c>
      <c r="J2077">
        <v>0.5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1</v>
      </c>
      <c r="AA2077" s="40">
        <f>AVERAGEIFS($C$2:C2077, $B$2:B2077, B2077)</f>
        <v>25.043478260869566</v>
      </c>
      <c r="AB2077" s="40">
        <f>AVERAGEIFS($I$2:I2077, $B$2:B2077, B2077)</f>
        <v>0.60217391304347823</v>
      </c>
      <c r="AC2077" s="40">
        <f>AVERAGEIFS($J$2:J2077, $B$2:B2077, B2077)</f>
        <v>0.5611594202898551</v>
      </c>
      <c r="AD2077" s="40">
        <f>AVERAGEIFS($D$2:D2077, $B$2:B2077, B2077)</f>
        <v>0.65217391304347827</v>
      </c>
    </row>
    <row r="2078" spans="1:30" x14ac:dyDescent="0.25">
      <c r="A2078" s="39">
        <v>46263</v>
      </c>
      <c r="B2078" t="s">
        <v>16</v>
      </c>
      <c r="C2078">
        <v>26</v>
      </c>
      <c r="D2078" s="40">
        <v>1</v>
      </c>
      <c r="E2078">
        <v>5</v>
      </c>
      <c r="F2078">
        <v>3</v>
      </c>
      <c r="G2078">
        <v>22</v>
      </c>
      <c r="H2078">
        <v>12</v>
      </c>
      <c r="I2078">
        <v>0.6</v>
      </c>
      <c r="J2078">
        <v>0.55000000000000004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1</v>
      </c>
      <c r="W2078">
        <v>1</v>
      </c>
      <c r="X2078">
        <v>0</v>
      </c>
      <c r="Y2078">
        <v>0</v>
      </c>
      <c r="Z2078">
        <v>0</v>
      </c>
      <c r="AA2078" s="40">
        <f>AVERAGEIFS($C$2:C2078, $B$2:B2078, B2078)</f>
        <v>25.551020408163264</v>
      </c>
      <c r="AB2078" s="40">
        <f>AVERAGEIFS($I$2:I2078, $B$2:B2078, B2078)</f>
        <v>0.46224489795918372</v>
      </c>
      <c r="AC2078" s="40">
        <f>AVERAGEIFS($J$2:J2078, $B$2:B2078, B2078)</f>
        <v>0.47918367346938784</v>
      </c>
      <c r="AD2078" s="40">
        <f>AVERAGEIFS($D$2:D2078, $B$2:B2078, B2078)</f>
        <v>0.44897959183673469</v>
      </c>
    </row>
    <row r="2079" spans="1:30" x14ac:dyDescent="0.25">
      <c r="A2079" s="39">
        <v>46263</v>
      </c>
      <c r="B2079" t="s">
        <v>18</v>
      </c>
      <c r="C2079">
        <v>26</v>
      </c>
      <c r="D2079" s="40">
        <v>1</v>
      </c>
      <c r="E2079">
        <v>5</v>
      </c>
      <c r="F2079">
        <v>3</v>
      </c>
      <c r="G2079">
        <v>22</v>
      </c>
      <c r="H2079">
        <v>12</v>
      </c>
      <c r="I2079">
        <v>0.6</v>
      </c>
      <c r="J2079">
        <v>0.55000000000000004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1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1</v>
      </c>
      <c r="W2079">
        <v>1</v>
      </c>
      <c r="X2079">
        <v>0</v>
      </c>
      <c r="Y2079">
        <v>0</v>
      </c>
      <c r="Z2079">
        <v>0</v>
      </c>
      <c r="AA2079" s="40">
        <f>AVERAGEIFS($C$2:C2079, $B$2:B2079, B2079)</f>
        <v>15.195652173913043</v>
      </c>
      <c r="AB2079" s="40">
        <f>AVERAGEIFS($I$2:I2079, $B$2:B2079, B2079)</f>
        <v>0.46630434782608704</v>
      </c>
      <c r="AC2079" s="40">
        <f>AVERAGEIFS($J$2:J2079, $B$2:B2079, B2079)</f>
        <v>0.48760869565217407</v>
      </c>
      <c r="AD2079" s="40">
        <f>AVERAGEIFS($D$2:D2079, $B$2:B2079, B2079)</f>
        <v>0.39130434782608697</v>
      </c>
    </row>
    <row r="2080" spans="1:30" x14ac:dyDescent="0.25">
      <c r="A2080" s="39">
        <v>46263</v>
      </c>
      <c r="B2080" t="s">
        <v>17</v>
      </c>
      <c r="C2080">
        <v>10</v>
      </c>
      <c r="D2080" s="40">
        <v>1</v>
      </c>
      <c r="E2080">
        <v>5</v>
      </c>
      <c r="F2080">
        <v>3</v>
      </c>
      <c r="G2080">
        <v>22</v>
      </c>
      <c r="H2080">
        <v>12</v>
      </c>
      <c r="I2080">
        <v>0.6</v>
      </c>
      <c r="J2080">
        <v>0.55000000000000004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1</v>
      </c>
      <c r="W2080">
        <v>1</v>
      </c>
      <c r="X2080">
        <v>0</v>
      </c>
      <c r="Y2080">
        <v>0</v>
      </c>
      <c r="Z2080">
        <v>0</v>
      </c>
      <c r="AA2080" s="40">
        <f>AVERAGEIFS($C$2:C2080, $B$2:B2080, B2080)</f>
        <v>11.857142857142858</v>
      </c>
      <c r="AB2080" s="40">
        <f>AVERAGEIFS($I$2:I2080, $B$2:B2080, B2080)</f>
        <v>0.47857142857142854</v>
      </c>
      <c r="AC2080" s="40">
        <f>AVERAGEIFS($J$2:J2080, $B$2:B2080, B2080)</f>
        <v>0.48174603174603181</v>
      </c>
      <c r="AD2080" s="40">
        <f>AVERAGEIFS($D$2:D2080, $B$2:B2080, B2080)</f>
        <v>0.46031746031746029</v>
      </c>
    </row>
    <row r="2081" spans="1:30" x14ac:dyDescent="0.25">
      <c r="A2081" s="39">
        <v>46263</v>
      </c>
      <c r="B2081" t="s">
        <v>13</v>
      </c>
      <c r="C2081">
        <v>21</v>
      </c>
      <c r="D2081" s="40">
        <v>1</v>
      </c>
      <c r="E2081">
        <v>5</v>
      </c>
      <c r="F2081">
        <v>3</v>
      </c>
      <c r="G2081">
        <v>22</v>
      </c>
      <c r="H2081">
        <v>12</v>
      </c>
      <c r="I2081">
        <v>0.6</v>
      </c>
      <c r="J2081">
        <v>0.55000000000000004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1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 s="40">
        <f>AVERAGEIFS($C$2:C2081, $B$2:B2081, B2081)</f>
        <v>23.5</v>
      </c>
      <c r="AB2081" s="40">
        <f>AVERAGEIFS($I$2:I2081, $B$2:B2081, B2081)</f>
        <v>0.45348837209302323</v>
      </c>
      <c r="AC2081" s="40">
        <f>AVERAGEIFS($J$2:J2081, $B$2:B2081, B2081)</f>
        <v>0.47581395348837202</v>
      </c>
      <c r="AD2081" s="40">
        <f>AVERAGEIFS($D$2:D2081, $B$2:B2081, B2081)</f>
        <v>0.43023255813953487</v>
      </c>
    </row>
    <row r="2082" spans="1:30" x14ac:dyDescent="0.25">
      <c r="A2082" s="39">
        <v>46263</v>
      </c>
      <c r="B2082" t="s">
        <v>120</v>
      </c>
      <c r="C2082">
        <v>11</v>
      </c>
      <c r="D2082" s="40">
        <v>1</v>
      </c>
      <c r="E2082">
        <v>5</v>
      </c>
      <c r="F2082">
        <v>3</v>
      </c>
      <c r="G2082">
        <v>22</v>
      </c>
      <c r="H2082">
        <v>12</v>
      </c>
      <c r="I2082">
        <v>0.6</v>
      </c>
      <c r="J2082">
        <v>0.55000000000000004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 s="40">
        <f>AVERAGEIFS($C$2:C2082, $B$2:B2082, B2082)</f>
        <v>14.552941176470588</v>
      </c>
      <c r="AB2082" s="40">
        <f>AVERAGEIFS($I$2:I2082, $B$2:B2082, B2082)</f>
        <v>0.50505882352941178</v>
      </c>
      <c r="AC2082" s="40">
        <f>AVERAGEIFS($J$2:J2082, $B$2:B2082, B2082)</f>
        <v>0.50047058823529389</v>
      </c>
      <c r="AD2082" s="40">
        <f>AVERAGEIFS($D$2:D2082, $B$2:B2082, B2082)</f>
        <v>0.4823529411764706</v>
      </c>
    </row>
    <row r="2083" spans="1:30" x14ac:dyDescent="0.25">
      <c r="A2083" s="39">
        <v>46263</v>
      </c>
      <c r="B2083" t="s">
        <v>21</v>
      </c>
      <c r="C2083">
        <v>15</v>
      </c>
      <c r="D2083" s="40">
        <v>0</v>
      </c>
      <c r="E2083">
        <v>5</v>
      </c>
      <c r="F2083">
        <v>2</v>
      </c>
      <c r="G2083">
        <v>22</v>
      </c>
      <c r="H2083">
        <v>10</v>
      </c>
      <c r="I2083">
        <v>0.4</v>
      </c>
      <c r="J2083">
        <v>0.45</v>
      </c>
      <c r="K2083">
        <v>0</v>
      </c>
      <c r="L2083">
        <v>0</v>
      </c>
      <c r="M2083">
        <v>0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1</v>
      </c>
      <c r="Y2083">
        <v>0</v>
      </c>
      <c r="Z2083">
        <v>0</v>
      </c>
      <c r="AA2083" s="40">
        <f>AVERAGEIFS($C$2:C2083, $B$2:B2083, B2083)</f>
        <v>15.75</v>
      </c>
      <c r="AB2083" s="40">
        <f>AVERAGEIFS($I$2:I2083, $B$2:B2083, B2083)</f>
        <v>0.48499999999999988</v>
      </c>
      <c r="AC2083" s="40">
        <f>AVERAGEIFS($J$2:J2083, $B$2:B2083, B2083)</f>
        <v>0.49166666666666664</v>
      </c>
      <c r="AD2083" s="40">
        <f>AVERAGEIFS($D$2:D2083, $B$2:B2083, B2083)</f>
        <v>0.5</v>
      </c>
    </row>
    <row r="2084" spans="1:30" x14ac:dyDescent="0.25">
      <c r="A2084" s="39">
        <v>46263</v>
      </c>
      <c r="B2084" t="s">
        <v>12</v>
      </c>
      <c r="C2084">
        <v>16</v>
      </c>
      <c r="D2084" s="40">
        <v>0</v>
      </c>
      <c r="E2084">
        <v>5</v>
      </c>
      <c r="F2084">
        <v>2</v>
      </c>
      <c r="G2084">
        <v>22</v>
      </c>
      <c r="H2084">
        <v>10</v>
      </c>
      <c r="I2084">
        <v>0.4</v>
      </c>
      <c r="J2084">
        <v>0.45</v>
      </c>
      <c r="K2084">
        <v>0</v>
      </c>
      <c r="L2084">
        <v>0</v>
      </c>
      <c r="M2084">
        <v>0</v>
      </c>
      <c r="N2084">
        <v>1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1</v>
      </c>
      <c r="Y2084">
        <v>0</v>
      </c>
      <c r="Z2084">
        <v>0</v>
      </c>
      <c r="AA2084" s="40">
        <f>AVERAGEIFS($C$2:C2084, $B$2:B2084, B2084)</f>
        <v>25.299065420560748</v>
      </c>
      <c r="AB2084" s="40">
        <f>AVERAGEIFS($I$2:I2084, $B$2:B2084, B2084)</f>
        <v>0.53598130841121494</v>
      </c>
      <c r="AC2084" s="40">
        <f>AVERAGEIFS($J$2:J2084, $B$2:B2084, B2084)</f>
        <v>0.5193457943925236</v>
      </c>
      <c r="AD2084" s="40">
        <f>AVERAGEIFS($D$2:D2084, $B$2:B2084, B2084)</f>
        <v>0.56074766355140182</v>
      </c>
    </row>
    <row r="2085" spans="1:30" x14ac:dyDescent="0.25">
      <c r="A2085" s="39">
        <v>46263</v>
      </c>
      <c r="B2085" t="s">
        <v>23</v>
      </c>
      <c r="C2085">
        <v>10</v>
      </c>
      <c r="D2085" s="40">
        <v>0</v>
      </c>
      <c r="E2085">
        <v>5</v>
      </c>
      <c r="F2085">
        <v>2</v>
      </c>
      <c r="G2085">
        <v>22</v>
      </c>
      <c r="H2085">
        <v>10</v>
      </c>
      <c r="I2085">
        <v>0.4</v>
      </c>
      <c r="J2085">
        <v>0.45</v>
      </c>
      <c r="K2085">
        <v>0</v>
      </c>
      <c r="L2085">
        <v>0</v>
      </c>
      <c r="M2085">
        <v>0</v>
      </c>
      <c r="N2085">
        <v>1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0</v>
      </c>
      <c r="AA2085" s="40">
        <f>AVERAGEIFS($C$2:C2085, $B$2:B2085, B2085)</f>
        <v>11.347368421052632</v>
      </c>
      <c r="AB2085" s="40">
        <f>AVERAGEIFS($I$2:I2085, $B$2:B2085, B2085)</f>
        <v>0.46842105263157896</v>
      </c>
      <c r="AC2085" s="40">
        <f>AVERAGEIFS($J$2:J2085, $B$2:B2085, B2085)</f>
        <v>0.48863157894736858</v>
      </c>
      <c r="AD2085" s="40">
        <f>AVERAGEIFS($D$2:D2085, $B$2:B2085, B2085)</f>
        <v>0.43157894736842106</v>
      </c>
    </row>
    <row r="2086" spans="1:30" x14ac:dyDescent="0.25">
      <c r="A2086" s="39">
        <v>46263</v>
      </c>
      <c r="B2086" t="s">
        <v>15</v>
      </c>
      <c r="C2086">
        <v>28</v>
      </c>
      <c r="D2086" s="40">
        <v>0</v>
      </c>
      <c r="E2086">
        <v>5</v>
      </c>
      <c r="F2086">
        <v>2</v>
      </c>
      <c r="G2086">
        <v>22</v>
      </c>
      <c r="H2086">
        <v>10</v>
      </c>
      <c r="I2086">
        <v>0.4</v>
      </c>
      <c r="J2086">
        <v>0.45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1</v>
      </c>
      <c r="Y2086">
        <v>0</v>
      </c>
      <c r="Z2086">
        <v>0</v>
      </c>
      <c r="AA2086" s="40">
        <f>AVERAGEIFS($C$2:C2086, $B$2:B2086, B2086)</f>
        <v>25.101123595505619</v>
      </c>
      <c r="AB2086" s="40">
        <f>AVERAGEIFS($I$2:I2086, $B$2:B2086, B2086)</f>
        <v>0.46966292134831455</v>
      </c>
      <c r="AC2086" s="40">
        <f>AVERAGEIFS($J$2:J2086, $B$2:B2086, B2086)</f>
        <v>0.49808988764044931</v>
      </c>
      <c r="AD2086" s="40">
        <f>AVERAGEIFS($D$2:D2086, $B$2:B2086, B2086)</f>
        <v>0.39325842696629215</v>
      </c>
    </row>
    <row r="2087" spans="1:30" x14ac:dyDescent="0.25">
      <c r="A2087" s="39">
        <v>46263</v>
      </c>
      <c r="B2087" t="s">
        <v>32</v>
      </c>
      <c r="C2087">
        <v>20</v>
      </c>
      <c r="D2087" s="40">
        <v>0</v>
      </c>
      <c r="E2087">
        <v>5</v>
      </c>
      <c r="F2087">
        <v>2</v>
      </c>
      <c r="G2087">
        <v>22</v>
      </c>
      <c r="H2087">
        <v>10</v>
      </c>
      <c r="I2087">
        <v>0.4</v>
      </c>
      <c r="J2087">
        <v>0.45</v>
      </c>
      <c r="K2087">
        <v>0</v>
      </c>
      <c r="L2087">
        <v>0</v>
      </c>
      <c r="M2087">
        <v>0</v>
      </c>
      <c r="N2087">
        <v>1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 s="40">
        <f>AVERAGEIFS($C$2:C2087, $B$2:B2087, B2087)</f>
        <v>11.288461538461538</v>
      </c>
      <c r="AB2087" s="40">
        <f>AVERAGEIFS($I$2:I2087, $B$2:B2087, B2087)</f>
        <v>0.42307692307692285</v>
      </c>
      <c r="AC2087" s="40">
        <f>AVERAGEIFS($J$2:J2087, $B$2:B2087, B2087)</f>
        <v>0.46326923076923077</v>
      </c>
      <c r="AD2087" s="40">
        <f>AVERAGEIFS($D$2:D2087, $B$2:B2087, B2087)</f>
        <v>0.38461538461538464</v>
      </c>
    </row>
    <row r="2088" spans="1:30" x14ac:dyDescent="0.25">
      <c r="A2088" s="39">
        <v>46264</v>
      </c>
      <c r="B2088" t="s">
        <v>120</v>
      </c>
      <c r="C2088">
        <v>7</v>
      </c>
      <c r="D2088" s="40">
        <v>1</v>
      </c>
      <c r="E2088">
        <v>3</v>
      </c>
      <c r="F2088">
        <v>3</v>
      </c>
      <c r="G2088">
        <v>11</v>
      </c>
      <c r="H2088">
        <v>9</v>
      </c>
      <c r="I2088">
        <v>1</v>
      </c>
      <c r="J2088">
        <v>0.82</v>
      </c>
      <c r="K2088">
        <v>1</v>
      </c>
      <c r="L2088">
        <v>0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 s="40">
        <f>AVERAGEIFS($C$2:C2088, $B$2:B2088, B2088)</f>
        <v>14.465116279069768</v>
      </c>
      <c r="AB2088" s="40">
        <f>AVERAGEIFS($I$2:I2088, $B$2:B2088, B2088)</f>
        <v>0.51081395348837211</v>
      </c>
      <c r="AC2088" s="40">
        <f>AVERAGEIFS($J$2:J2088, $B$2:B2088, B2088)</f>
        <v>0.50418604651162768</v>
      </c>
      <c r="AD2088" s="40">
        <f>AVERAGEIFS($D$2:D2088, $B$2:B2088, B2088)</f>
        <v>0.48837209302325579</v>
      </c>
    </row>
    <row r="2089" spans="1:30" x14ac:dyDescent="0.25">
      <c r="A2089" s="39">
        <v>46264</v>
      </c>
      <c r="B2089" t="s">
        <v>2</v>
      </c>
      <c r="C2089">
        <v>19</v>
      </c>
      <c r="D2089" s="40">
        <v>1</v>
      </c>
      <c r="E2089">
        <v>3</v>
      </c>
      <c r="F2089">
        <v>3</v>
      </c>
      <c r="G2089">
        <v>11</v>
      </c>
      <c r="H2089">
        <v>9</v>
      </c>
      <c r="I2089">
        <v>1</v>
      </c>
      <c r="J2089">
        <v>0.82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1</v>
      </c>
      <c r="Y2089">
        <v>0</v>
      </c>
      <c r="Z2089">
        <v>0</v>
      </c>
      <c r="AA2089" s="40">
        <f>AVERAGEIFS($C$2:C2089, $B$2:B2089, B2089)</f>
        <v>28.66</v>
      </c>
      <c r="AB2089" s="40">
        <f>AVERAGEIFS($I$2:I2089, $B$2:B2089, B2089)</f>
        <v>0.623</v>
      </c>
      <c r="AC2089" s="40">
        <f>AVERAGEIFS($J$2:J2089, $B$2:B2089, B2089)</f>
        <v>0.56480000000000008</v>
      </c>
      <c r="AD2089" s="40">
        <f>AVERAGEIFS($D$2:D2089, $B$2:B2089, B2089)</f>
        <v>0.62</v>
      </c>
    </row>
    <row r="2090" spans="1:30" x14ac:dyDescent="0.25">
      <c r="A2090" s="39">
        <v>46264</v>
      </c>
      <c r="B2090" t="s">
        <v>90</v>
      </c>
      <c r="C2090">
        <v>19</v>
      </c>
      <c r="D2090" s="40">
        <v>1</v>
      </c>
      <c r="E2090">
        <v>3</v>
      </c>
      <c r="F2090">
        <v>3</v>
      </c>
      <c r="G2090">
        <v>11</v>
      </c>
      <c r="H2090">
        <v>9</v>
      </c>
      <c r="I2090">
        <v>1</v>
      </c>
      <c r="J2090">
        <v>0.82</v>
      </c>
      <c r="K2090">
        <v>1</v>
      </c>
      <c r="L2090">
        <v>0</v>
      </c>
      <c r="M2090">
        <v>0</v>
      </c>
      <c r="N2090">
        <v>1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1</v>
      </c>
      <c r="Y2090">
        <v>0</v>
      </c>
      <c r="Z2090">
        <v>0</v>
      </c>
      <c r="AA2090" s="40">
        <f>AVERAGEIFS($C$2:C2090, $B$2:B2090, B2090)</f>
        <v>23.048780487804876</v>
      </c>
      <c r="AB2090" s="40">
        <f>AVERAGEIFS($I$2:I2090, $B$2:B2090, B2090)</f>
        <v>0.57926829268292679</v>
      </c>
      <c r="AC2090" s="40">
        <f>AVERAGEIFS($J$2:J2090, $B$2:B2090, B2090)</f>
        <v>0.54341463414634128</v>
      </c>
      <c r="AD2090" s="40">
        <f>AVERAGEIFS($D$2:D2090, $B$2:B2090, B2090)</f>
        <v>0.63414634146341464</v>
      </c>
    </row>
    <row r="2091" spans="1:30" x14ac:dyDescent="0.25">
      <c r="A2091" s="39">
        <v>46264</v>
      </c>
      <c r="B2091" t="s">
        <v>127</v>
      </c>
      <c r="C2091">
        <v>19</v>
      </c>
      <c r="D2091" s="40">
        <v>1</v>
      </c>
      <c r="E2091">
        <v>3</v>
      </c>
      <c r="F2091">
        <v>3</v>
      </c>
      <c r="G2091">
        <v>11</v>
      </c>
      <c r="H2091">
        <v>9</v>
      </c>
      <c r="I2091">
        <v>1</v>
      </c>
      <c r="J2091">
        <v>0.82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1</v>
      </c>
      <c r="Y2091">
        <v>0</v>
      </c>
      <c r="Z2091">
        <v>0</v>
      </c>
      <c r="AA2091" s="40">
        <f>AVERAGEIFS($C$2:C2091, $B$2:B2091, B2091)</f>
        <v>20.545454545454547</v>
      </c>
      <c r="AB2091" s="40">
        <f>AVERAGEIFS($I$2:I2091, $B$2:B2091, B2091)</f>
        <v>0.44238636363636363</v>
      </c>
      <c r="AC2091" s="40">
        <f>AVERAGEIFS($J$2:J2091, $B$2:B2091, B2091)</f>
        <v>0.47613636363636369</v>
      </c>
      <c r="AD2091" s="40">
        <f>AVERAGEIFS($D$2:D2091, $B$2:B2091, B2091)</f>
        <v>0.44318181818181818</v>
      </c>
    </row>
    <row r="2092" spans="1:30" x14ac:dyDescent="0.25">
      <c r="A2092" s="39">
        <v>46264</v>
      </c>
      <c r="B2092" t="s">
        <v>113</v>
      </c>
      <c r="C2092">
        <v>16</v>
      </c>
      <c r="D2092" s="40">
        <v>1</v>
      </c>
      <c r="E2092">
        <v>3</v>
      </c>
      <c r="F2092">
        <v>3</v>
      </c>
      <c r="G2092">
        <v>11</v>
      </c>
      <c r="H2092">
        <v>9</v>
      </c>
      <c r="I2092">
        <v>1</v>
      </c>
      <c r="J2092">
        <v>0.82</v>
      </c>
      <c r="K2092">
        <v>1</v>
      </c>
      <c r="L2092">
        <v>0</v>
      </c>
      <c r="M2092">
        <v>0</v>
      </c>
      <c r="N2092">
        <v>1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1</v>
      </c>
      <c r="Y2092">
        <v>0</v>
      </c>
      <c r="Z2092">
        <v>0</v>
      </c>
      <c r="AA2092" s="40">
        <f>AVERAGEIFS($C$2:C2092, $B$2:B2092, B2092)</f>
        <v>21.021739130434781</v>
      </c>
      <c r="AB2092" s="40">
        <f>AVERAGEIFS($I$2:I2092, $B$2:B2092, B2092)</f>
        <v>0.56130434782608707</v>
      </c>
      <c r="AC2092" s="40">
        <f>AVERAGEIFS($J$2:J2092, $B$2:B2092, B2092)</f>
        <v>0.52847826086956518</v>
      </c>
      <c r="AD2092" s="40">
        <f>AVERAGEIFS($D$2:D2092, $B$2:B2092, B2092)</f>
        <v>0.60869565217391308</v>
      </c>
    </row>
    <row r="2093" spans="1:30" x14ac:dyDescent="0.25">
      <c r="A2093" s="39">
        <v>46264</v>
      </c>
      <c r="B2093" t="s">
        <v>17</v>
      </c>
      <c r="C2093">
        <v>6</v>
      </c>
      <c r="D2093" s="40">
        <v>1</v>
      </c>
      <c r="E2093">
        <v>3</v>
      </c>
      <c r="F2093">
        <v>3</v>
      </c>
      <c r="G2093">
        <v>11</v>
      </c>
      <c r="H2093">
        <v>9</v>
      </c>
      <c r="I2093">
        <v>1</v>
      </c>
      <c r="J2093">
        <v>0.82</v>
      </c>
      <c r="K2093">
        <v>1</v>
      </c>
      <c r="L2093">
        <v>0</v>
      </c>
      <c r="M2093">
        <v>0</v>
      </c>
      <c r="N2093">
        <v>1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1</v>
      </c>
      <c r="Y2093">
        <v>0</v>
      </c>
      <c r="Z2093">
        <v>0</v>
      </c>
      <c r="AA2093" s="40">
        <f>AVERAGEIFS($C$2:C2093, $B$2:B2093, B2093)</f>
        <v>11.765625</v>
      </c>
      <c r="AB2093" s="40">
        <f>AVERAGEIFS($I$2:I2093, $B$2:B2093, B2093)</f>
        <v>0.48671874999999998</v>
      </c>
      <c r="AC2093" s="40">
        <f>AVERAGEIFS($J$2:J2093, $B$2:B2093, B2093)</f>
        <v>0.48703125000000008</v>
      </c>
      <c r="AD2093" s="40">
        <f>AVERAGEIFS($D$2:D2093, $B$2:B2093, B2093)</f>
        <v>0.46875</v>
      </c>
    </row>
    <row r="2094" spans="1:30" x14ac:dyDescent="0.25">
      <c r="A2094" s="39">
        <v>46264</v>
      </c>
      <c r="B2094" t="s">
        <v>29</v>
      </c>
      <c r="C2094">
        <v>7</v>
      </c>
      <c r="D2094" s="40">
        <v>1</v>
      </c>
      <c r="E2094">
        <v>3</v>
      </c>
      <c r="F2094">
        <v>3</v>
      </c>
      <c r="G2094">
        <v>11</v>
      </c>
      <c r="H2094">
        <v>9</v>
      </c>
      <c r="I2094">
        <v>1</v>
      </c>
      <c r="J2094">
        <v>0.82</v>
      </c>
      <c r="K2094">
        <v>1</v>
      </c>
      <c r="L2094">
        <v>0</v>
      </c>
      <c r="M2094">
        <v>0</v>
      </c>
      <c r="N2094">
        <v>1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 s="40">
        <f>AVERAGEIFS($C$2:C2094, $B$2:B2094, B2094)</f>
        <v>11.771929824561404</v>
      </c>
      <c r="AB2094" s="40">
        <f>AVERAGEIFS($I$2:I2094, $B$2:B2094, B2094)</f>
        <v>0.50438596491228072</v>
      </c>
      <c r="AC2094" s="40">
        <f>AVERAGEIFS($J$2:J2094, $B$2:B2094, B2094)</f>
        <v>0.50035087719298244</v>
      </c>
      <c r="AD2094" s="40">
        <f>AVERAGEIFS($D$2:D2094, $B$2:B2094, B2094)</f>
        <v>0.57894736842105265</v>
      </c>
    </row>
    <row r="2095" spans="1:30" x14ac:dyDescent="0.25">
      <c r="A2095" s="39">
        <v>46264</v>
      </c>
      <c r="B2095" t="s">
        <v>253</v>
      </c>
      <c r="C2095">
        <v>6</v>
      </c>
      <c r="D2095" s="40">
        <v>0</v>
      </c>
      <c r="E2095">
        <v>3</v>
      </c>
      <c r="F2095">
        <v>0</v>
      </c>
      <c r="G2095">
        <v>11</v>
      </c>
      <c r="H2095">
        <v>2</v>
      </c>
      <c r="I2095">
        <v>0</v>
      </c>
      <c r="J2095">
        <v>0.18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 s="40">
        <f>AVERAGEIFS($C$2:C2095, $B$2:B2095, B2095)</f>
        <v>11.25</v>
      </c>
      <c r="AB2095" s="40">
        <f>AVERAGEIFS($I$2:I2095, $B$2:B2095, B2095)</f>
        <v>0.4291666666666667</v>
      </c>
      <c r="AC2095" s="40">
        <f>AVERAGEIFS($J$2:J2095, $B$2:B2095, B2095)</f>
        <v>0.44166666666666665</v>
      </c>
      <c r="AD2095" s="40">
        <f>AVERAGEIFS($D$2:D2095, $B$2:B2095, B2095)</f>
        <v>0.5</v>
      </c>
    </row>
    <row r="2096" spans="1:30" x14ac:dyDescent="0.25">
      <c r="A2096" s="39">
        <v>46264</v>
      </c>
      <c r="B2096" t="s">
        <v>12</v>
      </c>
      <c r="C2096">
        <v>16</v>
      </c>
      <c r="D2096" s="40">
        <v>0</v>
      </c>
      <c r="E2096">
        <v>3</v>
      </c>
      <c r="F2096">
        <v>0</v>
      </c>
      <c r="G2096">
        <v>11</v>
      </c>
      <c r="H2096">
        <v>2</v>
      </c>
      <c r="I2096">
        <v>0</v>
      </c>
      <c r="J2096">
        <v>0.18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 s="40">
        <f>AVERAGEIFS($C$2:C2096, $B$2:B2096, B2096)</f>
        <v>25.212962962962962</v>
      </c>
      <c r="AB2096" s="40">
        <f>AVERAGEIFS($I$2:I2096, $B$2:B2096, B2096)</f>
        <v>0.53101851851851856</v>
      </c>
      <c r="AC2096" s="40">
        <f>AVERAGEIFS($J$2:J2096, $B$2:B2096, B2096)</f>
        <v>0.51620370370370394</v>
      </c>
      <c r="AD2096" s="40">
        <f>AVERAGEIFS($D$2:D2096, $B$2:B2096, B2096)</f>
        <v>0.55555555555555558</v>
      </c>
    </row>
    <row r="2097" spans="1:30" x14ac:dyDescent="0.25">
      <c r="A2097" s="39">
        <v>46264</v>
      </c>
      <c r="B2097" t="s">
        <v>31</v>
      </c>
      <c r="C2097">
        <v>8</v>
      </c>
      <c r="D2097" s="40">
        <v>0</v>
      </c>
      <c r="E2097">
        <v>3</v>
      </c>
      <c r="F2097">
        <v>0</v>
      </c>
      <c r="G2097">
        <v>11</v>
      </c>
      <c r="H2097">
        <v>2</v>
      </c>
      <c r="I2097">
        <v>0</v>
      </c>
      <c r="J2097">
        <v>0.18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 s="40">
        <f>AVERAGEIFS($C$2:C2097, $B$2:B2097, B2097)</f>
        <v>19.48076923076923</v>
      </c>
      <c r="AB2097" s="40">
        <f>AVERAGEIFS($I$2:I2097, $B$2:B2097, B2097)</f>
        <v>0.46115384615384614</v>
      </c>
      <c r="AC2097" s="40">
        <f>AVERAGEIFS($J$2:J2097, $B$2:B2097, B2097)</f>
        <v>0.47365384615384615</v>
      </c>
      <c r="AD2097" s="40">
        <f>AVERAGEIFS($D$2:D2097, $B$2:B2097, B2097)</f>
        <v>0.5</v>
      </c>
    </row>
    <row r="2098" spans="1:30" x14ac:dyDescent="0.25">
      <c r="A2098" s="39">
        <v>46264</v>
      </c>
      <c r="B2098" t="s">
        <v>65</v>
      </c>
      <c r="C2098">
        <v>11</v>
      </c>
      <c r="D2098" s="40">
        <v>0</v>
      </c>
      <c r="E2098">
        <v>3</v>
      </c>
      <c r="F2098">
        <v>0</v>
      </c>
      <c r="G2098">
        <v>11</v>
      </c>
      <c r="H2098">
        <v>2</v>
      </c>
      <c r="I2098">
        <v>0</v>
      </c>
      <c r="J2098">
        <v>0.18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 s="40">
        <f>AVERAGEIFS($C$2:C2098, $B$2:B2098, B2098)</f>
        <v>19.26923076923077</v>
      </c>
      <c r="AB2098" s="40">
        <f>AVERAGEIFS($I$2:I2098, $B$2:B2098, B2098)</f>
        <v>0.57384615384615389</v>
      </c>
      <c r="AC2098" s="40">
        <f>AVERAGEIFS($J$2:J2098, $B$2:B2098, B2098)</f>
        <v>0.53153846153846152</v>
      </c>
      <c r="AD2098" s="40">
        <f>AVERAGEIFS($D$2:D2098, $B$2:B2098, B2098)</f>
        <v>0.65384615384615385</v>
      </c>
    </row>
    <row r="2099" spans="1:30" x14ac:dyDescent="0.25">
      <c r="A2099" s="39">
        <v>46264</v>
      </c>
      <c r="B2099" t="s">
        <v>36</v>
      </c>
      <c r="C2099">
        <v>10</v>
      </c>
      <c r="D2099" s="40">
        <v>0</v>
      </c>
      <c r="E2099">
        <v>3</v>
      </c>
      <c r="F2099">
        <v>0</v>
      </c>
      <c r="G2099">
        <v>11</v>
      </c>
      <c r="H2099">
        <v>2</v>
      </c>
      <c r="I2099">
        <v>0</v>
      </c>
      <c r="J2099">
        <v>0.18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 s="40">
        <f>AVERAGEIFS($C$2:C2099, $B$2:B2099, B2099)</f>
        <v>14</v>
      </c>
      <c r="AB2099" s="40">
        <f>AVERAGEIFS($I$2:I2099, $B$2:B2099, B2099)</f>
        <v>0.4</v>
      </c>
      <c r="AC2099" s="40">
        <f>AVERAGEIFS($J$2:J2099, $B$2:B2099, B2099)</f>
        <v>0.43235294117647061</v>
      </c>
      <c r="AD2099" s="40">
        <f>AVERAGEIFS($D$2:D2099, $B$2:B2099, B2099)</f>
        <v>0.35294117647058826</v>
      </c>
    </row>
    <row r="2100" spans="1:30" x14ac:dyDescent="0.25">
      <c r="A2100" s="39">
        <v>46264</v>
      </c>
      <c r="B2100" t="s">
        <v>124</v>
      </c>
      <c r="C2100">
        <v>8</v>
      </c>
      <c r="D2100" s="40">
        <v>0</v>
      </c>
      <c r="E2100">
        <v>3</v>
      </c>
      <c r="F2100">
        <v>0</v>
      </c>
      <c r="G2100">
        <v>11</v>
      </c>
      <c r="H2100">
        <v>2</v>
      </c>
      <c r="I2100">
        <v>0</v>
      </c>
      <c r="J2100">
        <v>0.18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 s="40">
        <f>AVERAGEIFS($C$2:C2100, $B$2:B2100, B2100)</f>
        <v>13.736842105263158</v>
      </c>
      <c r="AB2100" s="40">
        <f>AVERAGEIFS($I$2:I2100, $B$2:B2100, B2100)</f>
        <v>0.38789473684210529</v>
      </c>
      <c r="AC2100" s="40">
        <f>AVERAGEIFS($J$2:J2100, $B$2:B2100, B2100)</f>
        <v>0.44000000000000006</v>
      </c>
      <c r="AD2100" s="40">
        <f>AVERAGEIFS($D$2:D2100, $B$2:B2100, B2100)</f>
        <v>0.36842105263157893</v>
      </c>
    </row>
    <row r="2101" spans="1:30" x14ac:dyDescent="0.25">
      <c r="A2101" s="39">
        <v>46264</v>
      </c>
      <c r="B2101" t="s">
        <v>118</v>
      </c>
      <c r="C2101">
        <v>9</v>
      </c>
      <c r="D2101" s="40">
        <v>0</v>
      </c>
      <c r="E2101">
        <v>3</v>
      </c>
      <c r="F2101">
        <v>0</v>
      </c>
      <c r="G2101">
        <v>11</v>
      </c>
      <c r="H2101">
        <v>2</v>
      </c>
      <c r="I2101">
        <v>0</v>
      </c>
      <c r="J2101">
        <v>0.18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 s="40">
        <f>AVERAGEIFS($C$2:C2101, $B$2:B2101, B2101)</f>
        <v>14.483870967741936</v>
      </c>
      <c r="AB2101" s="40">
        <f>AVERAGEIFS($I$2:I2101, $B$2:B2101, B2101)</f>
        <v>0.47483870967741937</v>
      </c>
      <c r="AC2101" s="40">
        <f>AVERAGEIFS($J$2:J2101, $B$2:B2101, B2101)</f>
        <v>0.50548387096774194</v>
      </c>
      <c r="AD2101" s="40">
        <f>AVERAGEIFS($D$2:D2101, $B$2:B2101, B2101)</f>
        <v>0.4838709677419355</v>
      </c>
    </row>
    <row r="2102" spans="1:30" x14ac:dyDescent="0.25">
      <c r="A2102" s="39">
        <v>46264</v>
      </c>
      <c r="B2102" t="s">
        <v>127</v>
      </c>
      <c r="C2102">
        <v>23</v>
      </c>
      <c r="D2102" s="40">
        <v>1</v>
      </c>
      <c r="E2102">
        <v>3</v>
      </c>
      <c r="F2102">
        <v>3</v>
      </c>
      <c r="G2102">
        <v>13</v>
      </c>
      <c r="H2102">
        <v>9</v>
      </c>
      <c r="I2102">
        <v>1</v>
      </c>
      <c r="J2102">
        <v>0.69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1</v>
      </c>
      <c r="Y2102">
        <v>1</v>
      </c>
      <c r="Z2102">
        <v>1</v>
      </c>
      <c r="AA2102" s="40">
        <f>AVERAGEIFS($C$2:C2102, $B$2:B2102, B2102)</f>
        <v>20.573033707865168</v>
      </c>
      <c r="AB2102" s="40">
        <f>AVERAGEIFS($I$2:I2102, $B$2:B2102, B2102)</f>
        <v>0.44865168539325845</v>
      </c>
      <c r="AC2102" s="40">
        <f>AVERAGEIFS($J$2:J2102, $B$2:B2102, B2102)</f>
        <v>0.47853932584269665</v>
      </c>
      <c r="AD2102" s="40">
        <f>AVERAGEIFS($D$2:D2102, $B$2:B2102, B2102)</f>
        <v>0.449438202247191</v>
      </c>
    </row>
    <row r="2103" spans="1:30" x14ac:dyDescent="0.25">
      <c r="A2103" s="39">
        <v>46264</v>
      </c>
      <c r="B2103" t="s">
        <v>12</v>
      </c>
      <c r="C2103">
        <v>19</v>
      </c>
      <c r="D2103" s="40">
        <v>1</v>
      </c>
      <c r="E2103">
        <v>3</v>
      </c>
      <c r="F2103">
        <v>3</v>
      </c>
      <c r="G2103">
        <v>13</v>
      </c>
      <c r="H2103">
        <v>9</v>
      </c>
      <c r="I2103">
        <v>1</v>
      </c>
      <c r="J2103">
        <v>0.69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1</v>
      </c>
      <c r="Z2103">
        <v>1</v>
      </c>
      <c r="AA2103" s="40">
        <f>AVERAGEIFS($C$2:C2103, $B$2:B2103, B2103)</f>
        <v>25.155963302752294</v>
      </c>
      <c r="AB2103" s="40">
        <f>AVERAGEIFS($I$2:I2103, $B$2:B2103, B2103)</f>
        <v>0.53532110091743124</v>
      </c>
      <c r="AC2103" s="40">
        <f>AVERAGEIFS($J$2:J2103, $B$2:B2103, B2103)</f>
        <v>0.5177981651376149</v>
      </c>
      <c r="AD2103" s="40">
        <f>AVERAGEIFS($D$2:D2103, $B$2:B2103, B2103)</f>
        <v>0.55963302752293576</v>
      </c>
    </row>
    <row r="2104" spans="1:30" x14ac:dyDescent="0.25">
      <c r="A2104" s="39">
        <v>46264</v>
      </c>
      <c r="B2104" t="s">
        <v>16</v>
      </c>
      <c r="C2104">
        <v>17</v>
      </c>
      <c r="D2104" s="40">
        <v>1</v>
      </c>
      <c r="E2104">
        <v>3</v>
      </c>
      <c r="F2104">
        <v>3</v>
      </c>
      <c r="G2104">
        <v>13</v>
      </c>
      <c r="H2104">
        <v>9</v>
      </c>
      <c r="I2104">
        <v>1</v>
      </c>
      <c r="J2104">
        <v>0.69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1</v>
      </c>
      <c r="Y2104">
        <v>1</v>
      </c>
      <c r="Z2104">
        <v>1</v>
      </c>
      <c r="AA2104" s="40">
        <f>AVERAGEIFS($C$2:C2104, $B$2:B2104, B2104)</f>
        <v>25.38</v>
      </c>
      <c r="AB2104" s="40">
        <f>AVERAGEIFS($I$2:I2104, $B$2:B2104, B2104)</f>
        <v>0.47300000000000003</v>
      </c>
      <c r="AC2104" s="40">
        <f>AVERAGEIFS($J$2:J2104, $B$2:B2104, B2104)</f>
        <v>0.48340000000000011</v>
      </c>
      <c r="AD2104" s="40">
        <f>AVERAGEIFS($D$2:D2104, $B$2:B2104, B2104)</f>
        <v>0.46</v>
      </c>
    </row>
    <row r="2105" spans="1:30" x14ac:dyDescent="0.25">
      <c r="A2105" s="39">
        <v>46264</v>
      </c>
      <c r="B2105" t="s">
        <v>120</v>
      </c>
      <c r="C2105">
        <v>8</v>
      </c>
      <c r="D2105" s="40">
        <v>1</v>
      </c>
      <c r="E2105">
        <v>3</v>
      </c>
      <c r="F2105">
        <v>3</v>
      </c>
      <c r="G2105">
        <v>13</v>
      </c>
      <c r="H2105">
        <v>9</v>
      </c>
      <c r="I2105">
        <v>1</v>
      </c>
      <c r="J2105">
        <v>0.69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1</v>
      </c>
      <c r="Y2105">
        <v>1</v>
      </c>
      <c r="Z2105">
        <v>1</v>
      </c>
      <c r="AA2105" s="40">
        <f>AVERAGEIFS($C$2:C2105, $B$2:B2105, B2105)</f>
        <v>14.39080459770115</v>
      </c>
      <c r="AB2105" s="40">
        <f>AVERAGEIFS($I$2:I2105, $B$2:B2105, B2105)</f>
        <v>0.51643678160919537</v>
      </c>
      <c r="AC2105" s="40">
        <f>AVERAGEIFS($J$2:J2105, $B$2:B2105, B2105)</f>
        <v>0.50632183908045958</v>
      </c>
      <c r="AD2105" s="40">
        <f>AVERAGEIFS($D$2:D2105, $B$2:B2105, B2105)</f>
        <v>0.4942528735632184</v>
      </c>
    </row>
    <row r="2106" spans="1:30" x14ac:dyDescent="0.25">
      <c r="A2106" s="39">
        <v>46264</v>
      </c>
      <c r="B2106" t="s">
        <v>23</v>
      </c>
      <c r="C2106">
        <v>12</v>
      </c>
      <c r="D2106" s="40">
        <v>1</v>
      </c>
      <c r="E2106">
        <v>3</v>
      </c>
      <c r="F2106">
        <v>3</v>
      </c>
      <c r="G2106">
        <v>13</v>
      </c>
      <c r="H2106">
        <v>9</v>
      </c>
      <c r="I2106">
        <v>1</v>
      </c>
      <c r="J2106">
        <v>0.69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1</v>
      </c>
      <c r="Y2106">
        <v>1</v>
      </c>
      <c r="Z2106">
        <v>1</v>
      </c>
      <c r="AA2106" s="40">
        <f>AVERAGEIFS($C$2:C2106, $B$2:B2106, B2106)</f>
        <v>11.354166666666666</v>
      </c>
      <c r="AB2106" s="40">
        <f>AVERAGEIFS($I$2:I2106, $B$2:B2106, B2106)</f>
        <v>0.47395833333333331</v>
      </c>
      <c r="AC2106" s="40">
        <f>AVERAGEIFS($J$2:J2106, $B$2:B2106, B2106)</f>
        <v>0.49072916666666683</v>
      </c>
      <c r="AD2106" s="40">
        <f>AVERAGEIFS($D$2:D2106, $B$2:B2106, B2106)</f>
        <v>0.4375</v>
      </c>
    </row>
    <row r="2107" spans="1:30" x14ac:dyDescent="0.25">
      <c r="A2107" s="39">
        <v>46264</v>
      </c>
      <c r="B2107" t="s">
        <v>17</v>
      </c>
      <c r="C2107">
        <v>8</v>
      </c>
      <c r="D2107" s="40">
        <v>1</v>
      </c>
      <c r="E2107">
        <v>3</v>
      </c>
      <c r="F2107">
        <v>3</v>
      </c>
      <c r="G2107">
        <v>13</v>
      </c>
      <c r="H2107">
        <v>9</v>
      </c>
      <c r="I2107">
        <v>1</v>
      </c>
      <c r="J2107">
        <v>0.69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1</v>
      </c>
      <c r="Y2107">
        <v>1</v>
      </c>
      <c r="Z2107">
        <v>1</v>
      </c>
      <c r="AA2107" s="40">
        <f>AVERAGEIFS($C$2:C2107, $B$2:B2107, B2107)</f>
        <v>11.707692307692307</v>
      </c>
      <c r="AB2107" s="40">
        <f>AVERAGEIFS($I$2:I2107, $B$2:B2107, B2107)</f>
        <v>0.49461538461538457</v>
      </c>
      <c r="AC2107" s="40">
        <f>AVERAGEIFS($J$2:J2107, $B$2:B2107, B2107)</f>
        <v>0.49015384615384627</v>
      </c>
      <c r="AD2107" s="40">
        <f>AVERAGEIFS($D$2:D2107, $B$2:B2107, B2107)</f>
        <v>0.47692307692307695</v>
      </c>
    </row>
    <row r="2108" spans="1:30" x14ac:dyDescent="0.25">
      <c r="A2108" s="39">
        <v>46264</v>
      </c>
      <c r="B2108" t="s">
        <v>32</v>
      </c>
      <c r="C2108">
        <v>15</v>
      </c>
      <c r="D2108" s="40">
        <v>1</v>
      </c>
      <c r="E2108">
        <v>3</v>
      </c>
      <c r="F2108">
        <v>3</v>
      </c>
      <c r="G2108">
        <v>13</v>
      </c>
      <c r="H2108">
        <v>9</v>
      </c>
      <c r="I2108">
        <v>1</v>
      </c>
      <c r="J2108">
        <v>0.69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1</v>
      </c>
      <c r="Y2108">
        <v>1</v>
      </c>
      <c r="Z2108">
        <v>1</v>
      </c>
      <c r="AA2108" s="40">
        <f>AVERAGEIFS($C$2:C2108, $B$2:B2108, B2108)</f>
        <v>11.358490566037736</v>
      </c>
      <c r="AB2108" s="40">
        <f>AVERAGEIFS($I$2:I2108, $B$2:B2108, B2108)</f>
        <v>0.43396226415094319</v>
      </c>
      <c r="AC2108" s="40">
        <f>AVERAGEIFS($J$2:J2108, $B$2:B2108, B2108)</f>
        <v>0.46754716981132077</v>
      </c>
      <c r="AD2108" s="40">
        <f>AVERAGEIFS($D$2:D2108, $B$2:B2108, B2108)</f>
        <v>0.39622641509433965</v>
      </c>
    </row>
    <row r="2109" spans="1:30" x14ac:dyDescent="0.25">
      <c r="A2109" s="39">
        <v>46264</v>
      </c>
      <c r="B2109" t="s">
        <v>13</v>
      </c>
      <c r="C2109">
        <v>18</v>
      </c>
      <c r="D2109" s="40">
        <v>0</v>
      </c>
      <c r="E2109">
        <v>3</v>
      </c>
      <c r="F2109">
        <v>0</v>
      </c>
      <c r="G2109">
        <v>13</v>
      </c>
      <c r="H2109">
        <v>4</v>
      </c>
      <c r="I2109">
        <v>0</v>
      </c>
      <c r="J2109">
        <v>0.31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 s="40">
        <f>AVERAGEIFS($C$2:C2109, $B$2:B2109, B2109)</f>
        <v>23.436781609195403</v>
      </c>
      <c r="AB2109" s="40">
        <f>AVERAGEIFS($I$2:I2109, $B$2:B2109, B2109)</f>
        <v>0.44827586206896552</v>
      </c>
      <c r="AC2109" s="40">
        <f>AVERAGEIFS($J$2:J2109, $B$2:B2109, B2109)</f>
        <v>0.47390804597701147</v>
      </c>
      <c r="AD2109" s="40">
        <f>AVERAGEIFS($D$2:D2109, $B$2:B2109, B2109)</f>
        <v>0.42528735632183906</v>
      </c>
    </row>
    <row r="2110" spans="1:30" x14ac:dyDescent="0.25">
      <c r="A2110" s="39">
        <v>46264</v>
      </c>
      <c r="B2110" t="s">
        <v>14</v>
      </c>
      <c r="C2110">
        <v>16</v>
      </c>
      <c r="D2110" s="40">
        <v>0</v>
      </c>
      <c r="E2110">
        <v>3</v>
      </c>
      <c r="F2110">
        <v>0</v>
      </c>
      <c r="G2110">
        <v>13</v>
      </c>
      <c r="H2110">
        <v>4</v>
      </c>
      <c r="I2110">
        <v>0</v>
      </c>
      <c r="J2110">
        <v>0.31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 s="40">
        <f>AVERAGEIFS($C$2:C2110, $B$2:B2110, B2110)</f>
        <v>23.262295081967213</v>
      </c>
      <c r="AB2110" s="40">
        <f>AVERAGEIFS($I$2:I2110, $B$2:B2110, B2110)</f>
        <v>0.4344262295081967</v>
      </c>
      <c r="AC2110" s="40">
        <f>AVERAGEIFS($J$2:J2110, $B$2:B2110, B2110)</f>
        <v>0.47180327868852456</v>
      </c>
      <c r="AD2110" s="40">
        <f>AVERAGEIFS($D$2:D2110, $B$2:B2110, B2110)</f>
        <v>0.37704918032786883</v>
      </c>
    </row>
    <row r="2111" spans="1:30" x14ac:dyDescent="0.25">
      <c r="A2111" s="39">
        <v>46264</v>
      </c>
      <c r="B2111" t="s">
        <v>5</v>
      </c>
      <c r="C2111">
        <v>18</v>
      </c>
      <c r="D2111" s="40">
        <v>0</v>
      </c>
      <c r="E2111">
        <v>3</v>
      </c>
      <c r="F2111">
        <v>0</v>
      </c>
      <c r="G2111">
        <v>13</v>
      </c>
      <c r="H2111">
        <v>4</v>
      </c>
      <c r="I2111">
        <v>0</v>
      </c>
      <c r="J2111">
        <v>0.31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 s="40">
        <f>AVERAGEIFS($C$2:C2111, $B$2:B2111, B2111)</f>
        <v>21.897959183673468</v>
      </c>
      <c r="AB2111" s="40">
        <f>AVERAGEIFS($I$2:I2111, $B$2:B2111, B2111)</f>
        <v>0.45612244897959181</v>
      </c>
      <c r="AC2111" s="40">
        <f>AVERAGEIFS($J$2:J2111, $B$2:B2111, B2111)</f>
        <v>0.48285714285714276</v>
      </c>
      <c r="AD2111" s="40">
        <f>AVERAGEIFS($D$2:D2111, $B$2:B2111, B2111)</f>
        <v>0.40816326530612246</v>
      </c>
    </row>
    <row r="2112" spans="1:30" x14ac:dyDescent="0.25">
      <c r="A2112" s="39">
        <v>46264</v>
      </c>
      <c r="B2112" t="s">
        <v>18</v>
      </c>
      <c r="C2112">
        <v>14</v>
      </c>
      <c r="D2112" s="40">
        <v>0</v>
      </c>
      <c r="E2112">
        <v>3</v>
      </c>
      <c r="F2112">
        <v>0</v>
      </c>
      <c r="G2112">
        <v>13</v>
      </c>
      <c r="H2112">
        <v>4</v>
      </c>
      <c r="I2112">
        <v>0</v>
      </c>
      <c r="J2112">
        <v>0.31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 s="40">
        <f>AVERAGEIFS($C$2:C2112, $B$2:B2112, B2112)</f>
        <v>15.170212765957446</v>
      </c>
      <c r="AB2112" s="40">
        <f>AVERAGEIFS($I$2:I2112, $B$2:B2112, B2112)</f>
        <v>0.45638297872340433</v>
      </c>
      <c r="AC2112" s="40">
        <f>AVERAGEIFS($J$2:J2112, $B$2:B2112, B2112)</f>
        <v>0.48382978723404269</v>
      </c>
      <c r="AD2112" s="40">
        <f>AVERAGEIFS($D$2:D2112, $B$2:B2112, B2112)</f>
        <v>0.38297872340425532</v>
      </c>
    </row>
    <row r="2113" spans="1:30" x14ac:dyDescent="0.25">
      <c r="A2113" s="39">
        <v>46264</v>
      </c>
      <c r="B2113" t="s">
        <v>111</v>
      </c>
      <c r="C2113">
        <v>4</v>
      </c>
      <c r="D2113" s="40">
        <v>0</v>
      </c>
      <c r="E2113">
        <v>3</v>
      </c>
      <c r="F2113">
        <v>0</v>
      </c>
      <c r="G2113">
        <v>13</v>
      </c>
      <c r="H2113">
        <v>4</v>
      </c>
      <c r="I2113">
        <v>0</v>
      </c>
      <c r="J2113">
        <v>0.31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 s="40">
        <f>AVERAGEIFS($C$2:C2113, $B$2:B2113, B2113)</f>
        <v>12.8</v>
      </c>
      <c r="AB2113" s="40">
        <f>AVERAGEIFS($I$2:I2113, $B$2:B2113, B2113)</f>
        <v>0.47214285714285709</v>
      </c>
      <c r="AC2113" s="40">
        <f>AVERAGEIFS($J$2:J2113, $B$2:B2113, B2113)</f>
        <v>0.49928571428571433</v>
      </c>
      <c r="AD2113" s="40">
        <f>AVERAGEIFS($D$2:D2113, $B$2:B2113, B2113)</f>
        <v>0.48571428571428571</v>
      </c>
    </row>
    <row r="2114" spans="1:30" x14ac:dyDescent="0.25">
      <c r="A2114" s="39">
        <v>46264</v>
      </c>
      <c r="B2114" t="s">
        <v>28</v>
      </c>
      <c r="C2114">
        <v>12</v>
      </c>
      <c r="D2114" s="40">
        <v>0</v>
      </c>
      <c r="E2114">
        <v>3</v>
      </c>
      <c r="F2114">
        <v>0</v>
      </c>
      <c r="G2114">
        <v>13</v>
      </c>
      <c r="H2114">
        <v>4</v>
      </c>
      <c r="I2114">
        <v>0</v>
      </c>
      <c r="J2114">
        <v>0.31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 s="40">
        <f>AVERAGEIFS($C$2:C2114, $B$2:B2114, B2114)</f>
        <v>10.875</v>
      </c>
      <c r="AB2114" s="40">
        <f>AVERAGEIFS($I$2:I2114, $B$2:B2114, B2114)</f>
        <v>0.55000000000000004</v>
      </c>
      <c r="AC2114" s="40">
        <f>AVERAGEIFS($J$2:J2114, $B$2:B2114, B2114)</f>
        <v>0.55124999999999991</v>
      </c>
      <c r="AD2114" s="40">
        <f>AVERAGEIFS($D$2:D2114, $B$2:B2114, B2114)</f>
        <v>0.5</v>
      </c>
    </row>
    <row r="2115" spans="1:30" x14ac:dyDescent="0.25">
      <c r="A2115" s="39">
        <v>46264</v>
      </c>
      <c r="B2115" t="s">
        <v>110</v>
      </c>
      <c r="C2115">
        <v>7</v>
      </c>
      <c r="D2115" s="40">
        <v>0</v>
      </c>
      <c r="E2115">
        <v>3</v>
      </c>
      <c r="F2115">
        <v>0</v>
      </c>
      <c r="G2115">
        <v>13</v>
      </c>
      <c r="H2115">
        <v>4</v>
      </c>
      <c r="I2115">
        <v>0</v>
      </c>
      <c r="J2115">
        <v>0.31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 s="40">
        <f>AVERAGEIFS($C$2:C2115, $B$2:B2115, B2115)</f>
        <v>8</v>
      </c>
      <c r="AB2115" s="40">
        <f>AVERAGEIFS($I$2:I2115, $B$2:B2115, B2115)</f>
        <v>0.47777777777777775</v>
      </c>
      <c r="AC2115" s="40">
        <f>AVERAGEIFS($J$2:J2115, $B$2:B2115, B2115)</f>
        <v>0.47444444444444439</v>
      </c>
      <c r="AD2115" s="40">
        <f>AVERAGEIFS($D$2:D2115, $B$2:B2115, B2115)</f>
        <v>0.5</v>
      </c>
    </row>
    <row r="2116" spans="1:30" x14ac:dyDescent="0.25">
      <c r="A2116" s="39">
        <v>46265</v>
      </c>
      <c r="B2116" t="s">
        <v>186</v>
      </c>
      <c r="C2116">
        <v>24</v>
      </c>
      <c r="D2116" s="40">
        <v>1</v>
      </c>
      <c r="E2116">
        <v>5</v>
      </c>
      <c r="F2116">
        <v>3</v>
      </c>
      <c r="G2116">
        <v>23</v>
      </c>
      <c r="H2116">
        <v>12</v>
      </c>
      <c r="I2116">
        <v>0.6</v>
      </c>
      <c r="J2116">
        <v>0.52</v>
      </c>
      <c r="K2116">
        <v>1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</v>
      </c>
      <c r="X2116">
        <v>0</v>
      </c>
      <c r="Y2116">
        <v>1</v>
      </c>
      <c r="Z2116">
        <v>0</v>
      </c>
      <c r="AA2116" s="40">
        <f>AVERAGEIFS($C$2:C2116, $B$2:B2116, B2116)</f>
        <v>13.914285714285715</v>
      </c>
      <c r="AB2116" s="40">
        <f>AVERAGEIFS($I$2:I2116, $B$2:B2116, B2116)</f>
        <v>0.60571428571428576</v>
      </c>
      <c r="AC2116" s="40">
        <f>AVERAGEIFS($J$2:J2116, $B$2:B2116, B2116)</f>
        <v>0.55428571428571427</v>
      </c>
      <c r="AD2116" s="40">
        <f>AVERAGEIFS($D$2:D2116, $B$2:B2116, B2116)</f>
        <v>0.68571428571428572</v>
      </c>
    </row>
    <row r="2117" spans="1:30" x14ac:dyDescent="0.25">
      <c r="A2117" s="39">
        <v>46265</v>
      </c>
      <c r="B2117" t="s">
        <v>16</v>
      </c>
      <c r="C2117">
        <v>42</v>
      </c>
      <c r="D2117" s="40">
        <v>1</v>
      </c>
      <c r="E2117">
        <v>5</v>
      </c>
      <c r="F2117">
        <v>3</v>
      </c>
      <c r="G2117">
        <v>23</v>
      </c>
      <c r="H2117">
        <v>12</v>
      </c>
      <c r="I2117">
        <v>0.6</v>
      </c>
      <c r="J2117">
        <v>0.52</v>
      </c>
      <c r="K2117">
        <v>1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</v>
      </c>
      <c r="X2117">
        <v>0</v>
      </c>
      <c r="Y2117">
        <v>1</v>
      </c>
      <c r="Z2117">
        <v>0</v>
      </c>
      <c r="AA2117" s="40">
        <f>AVERAGEIFS($C$2:C2117, $B$2:B2117, B2117)</f>
        <v>25.705882352941178</v>
      </c>
      <c r="AB2117" s="40">
        <f>AVERAGEIFS($I$2:I2117, $B$2:B2117, B2117)</f>
        <v>0.47549019607843146</v>
      </c>
      <c r="AC2117" s="40">
        <f>AVERAGEIFS($J$2:J2117, $B$2:B2117, B2117)</f>
        <v>0.4841176470588236</v>
      </c>
      <c r="AD2117" s="40">
        <f>AVERAGEIFS($D$2:D2117, $B$2:B2117, B2117)</f>
        <v>0.47058823529411764</v>
      </c>
    </row>
    <row r="2118" spans="1:30" x14ac:dyDescent="0.25">
      <c r="A2118" s="39">
        <v>46265</v>
      </c>
      <c r="B2118" t="s">
        <v>5</v>
      </c>
      <c r="C2118">
        <v>36</v>
      </c>
      <c r="D2118" s="40">
        <v>1</v>
      </c>
      <c r="E2118">
        <v>5</v>
      </c>
      <c r="F2118">
        <v>3</v>
      </c>
      <c r="G2118">
        <v>23</v>
      </c>
      <c r="H2118">
        <v>12</v>
      </c>
      <c r="I2118">
        <v>0.6</v>
      </c>
      <c r="J2118">
        <v>0.52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1</v>
      </c>
      <c r="Z2118">
        <v>0</v>
      </c>
      <c r="AA2118" s="40">
        <f>AVERAGEIFS($C$2:C2118, $B$2:B2118, B2118)</f>
        <v>22.18</v>
      </c>
      <c r="AB2118" s="40">
        <f>AVERAGEIFS($I$2:I2118, $B$2:B2118, B2118)</f>
        <v>0.45899999999999996</v>
      </c>
      <c r="AC2118" s="40">
        <f>AVERAGEIFS($J$2:J2118, $B$2:B2118, B2118)</f>
        <v>0.48359999999999992</v>
      </c>
      <c r="AD2118" s="40">
        <f>AVERAGEIFS($D$2:D2118, $B$2:B2118, B2118)</f>
        <v>0.42</v>
      </c>
    </row>
    <row r="2119" spans="1:30" x14ac:dyDescent="0.25">
      <c r="A2119" s="39">
        <v>46265</v>
      </c>
      <c r="B2119" t="s">
        <v>113</v>
      </c>
      <c r="C2119">
        <v>32</v>
      </c>
      <c r="D2119" s="40">
        <v>1</v>
      </c>
      <c r="E2119">
        <v>5</v>
      </c>
      <c r="F2119">
        <v>3</v>
      </c>
      <c r="G2119">
        <v>23</v>
      </c>
      <c r="H2119">
        <v>12</v>
      </c>
      <c r="I2119">
        <v>0.6</v>
      </c>
      <c r="J2119">
        <v>0.52</v>
      </c>
      <c r="K2119">
        <v>1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</v>
      </c>
      <c r="X2119">
        <v>0</v>
      </c>
      <c r="Y2119">
        <v>1</v>
      </c>
      <c r="Z2119">
        <v>0</v>
      </c>
      <c r="AA2119" s="40">
        <f>AVERAGEIFS($C$2:C2119, $B$2:B2119, B2119)</f>
        <v>21.25531914893617</v>
      </c>
      <c r="AB2119" s="40">
        <f>AVERAGEIFS($I$2:I2119, $B$2:B2119, B2119)</f>
        <v>0.5621276595744682</v>
      </c>
      <c r="AC2119" s="40">
        <f>AVERAGEIFS($J$2:J2119, $B$2:B2119, B2119)</f>
        <v>0.52829787234042547</v>
      </c>
      <c r="AD2119" s="40">
        <f>AVERAGEIFS($D$2:D2119, $B$2:B2119, B2119)</f>
        <v>0.61702127659574468</v>
      </c>
    </row>
    <row r="2120" spans="1:30" x14ac:dyDescent="0.25">
      <c r="A2120" s="39">
        <v>46265</v>
      </c>
      <c r="B2120" t="s">
        <v>18</v>
      </c>
      <c r="C2120">
        <v>29</v>
      </c>
      <c r="D2120" s="40">
        <v>1</v>
      </c>
      <c r="E2120">
        <v>5</v>
      </c>
      <c r="F2120">
        <v>3</v>
      </c>
      <c r="G2120">
        <v>23</v>
      </c>
      <c r="H2120">
        <v>12</v>
      </c>
      <c r="I2120">
        <v>0.6</v>
      </c>
      <c r="J2120">
        <v>0.52</v>
      </c>
      <c r="K2120">
        <v>1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1</v>
      </c>
      <c r="Z2120">
        <v>0</v>
      </c>
      <c r="AA2120" s="40">
        <f>AVERAGEIFS($C$2:C2120, $B$2:B2120, B2120)</f>
        <v>15.458333333333334</v>
      </c>
      <c r="AB2120" s="40">
        <f>AVERAGEIFS($I$2:I2120, $B$2:B2120, B2120)</f>
        <v>0.45937500000000009</v>
      </c>
      <c r="AC2120" s="40">
        <f>AVERAGEIFS($J$2:J2120, $B$2:B2120, B2120)</f>
        <v>0.48458333333333342</v>
      </c>
      <c r="AD2120" s="40">
        <f>AVERAGEIFS($D$2:D2120, $B$2:B2120, B2120)</f>
        <v>0.39583333333333331</v>
      </c>
    </row>
    <row r="2121" spans="1:30" x14ac:dyDescent="0.25">
      <c r="A2121" s="39">
        <v>46265</v>
      </c>
      <c r="B2121" t="s">
        <v>36</v>
      </c>
      <c r="C2121">
        <v>16</v>
      </c>
      <c r="D2121" s="40">
        <v>1</v>
      </c>
      <c r="E2121">
        <v>5</v>
      </c>
      <c r="F2121">
        <v>3</v>
      </c>
      <c r="G2121">
        <v>23</v>
      </c>
      <c r="H2121">
        <v>12</v>
      </c>
      <c r="I2121">
        <v>0.6</v>
      </c>
      <c r="J2121">
        <v>0.52</v>
      </c>
      <c r="K2121">
        <v>1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1</v>
      </c>
      <c r="X2121">
        <v>0</v>
      </c>
      <c r="Y2121">
        <v>1</v>
      </c>
      <c r="Z2121">
        <v>0</v>
      </c>
      <c r="AA2121" s="40">
        <f>AVERAGEIFS($C$2:C2121, $B$2:B2121, B2121)</f>
        <v>14.111111111111111</v>
      </c>
      <c r="AB2121" s="40">
        <f>AVERAGEIFS($I$2:I2121, $B$2:B2121, B2121)</f>
        <v>0.41111111111111115</v>
      </c>
      <c r="AC2121" s="40">
        <f>AVERAGEIFS($J$2:J2121, $B$2:B2121, B2121)</f>
        <v>0.43722222222222229</v>
      </c>
      <c r="AD2121" s="40">
        <f>AVERAGEIFS($D$2:D2121, $B$2:B2121, B2121)</f>
        <v>0.3888888888888889</v>
      </c>
    </row>
    <row r="2122" spans="1:30" x14ac:dyDescent="0.25">
      <c r="A2122" s="39">
        <v>46265</v>
      </c>
      <c r="B2122" t="s">
        <v>111</v>
      </c>
      <c r="C2122">
        <v>16</v>
      </c>
      <c r="D2122" s="40">
        <v>1</v>
      </c>
      <c r="E2122">
        <v>5</v>
      </c>
      <c r="F2122">
        <v>3</v>
      </c>
      <c r="G2122">
        <v>23</v>
      </c>
      <c r="H2122">
        <v>12</v>
      </c>
      <c r="I2122">
        <v>0.6</v>
      </c>
      <c r="J2122">
        <v>0.52</v>
      </c>
      <c r="K2122">
        <v>1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1</v>
      </c>
      <c r="X2122">
        <v>0</v>
      </c>
      <c r="Y2122">
        <v>1</v>
      </c>
      <c r="Z2122">
        <v>0</v>
      </c>
      <c r="AA2122" s="40">
        <f>AVERAGEIFS($C$2:C2122, $B$2:B2122, B2122)</f>
        <v>12.845070422535212</v>
      </c>
      <c r="AB2122" s="40">
        <f>AVERAGEIFS($I$2:I2122, $B$2:B2122, B2122)</f>
        <v>0.47394366197183097</v>
      </c>
      <c r="AC2122" s="40">
        <f>AVERAGEIFS($J$2:J2122, $B$2:B2122, B2122)</f>
        <v>0.49957746478873249</v>
      </c>
      <c r="AD2122" s="40">
        <f>AVERAGEIFS($D$2:D2122, $B$2:B2122, B2122)</f>
        <v>0.49295774647887325</v>
      </c>
    </row>
    <row r="2123" spans="1:30" x14ac:dyDescent="0.25">
      <c r="A2123" s="39">
        <v>46265</v>
      </c>
      <c r="B2123" t="s">
        <v>110</v>
      </c>
      <c r="C2123">
        <v>21</v>
      </c>
      <c r="D2123" s="40">
        <v>1</v>
      </c>
      <c r="E2123">
        <v>5</v>
      </c>
      <c r="F2123">
        <v>3</v>
      </c>
      <c r="G2123">
        <v>23</v>
      </c>
      <c r="H2123">
        <v>12</v>
      </c>
      <c r="I2123">
        <v>0.6</v>
      </c>
      <c r="J2123">
        <v>0.52</v>
      </c>
      <c r="K2123">
        <v>1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1</v>
      </c>
      <c r="X2123">
        <v>0</v>
      </c>
      <c r="Y2123">
        <v>1</v>
      </c>
      <c r="Z2123">
        <v>0</v>
      </c>
      <c r="AA2123" s="40">
        <f>AVERAGEIFS($C$2:C2123, $B$2:B2123, B2123)</f>
        <v>8.6842105263157894</v>
      </c>
      <c r="AB2123" s="40">
        <f>AVERAGEIFS($I$2:I2123, $B$2:B2123, B2123)</f>
        <v>0.48421052631578942</v>
      </c>
      <c r="AC2123" s="40">
        <f>AVERAGEIFS($J$2:J2123, $B$2:B2123, B2123)</f>
        <v>0.47684210526315784</v>
      </c>
      <c r="AD2123" s="40">
        <f>AVERAGEIFS($D$2:D2123, $B$2:B2123, B2123)</f>
        <v>0.52631578947368418</v>
      </c>
    </row>
    <row r="2124" spans="1:30" x14ac:dyDescent="0.25">
      <c r="A2124" s="39">
        <v>46265</v>
      </c>
      <c r="B2124" t="s">
        <v>17</v>
      </c>
      <c r="C2124">
        <v>23</v>
      </c>
      <c r="D2124" s="40">
        <v>0</v>
      </c>
      <c r="E2124">
        <v>5</v>
      </c>
      <c r="F2124">
        <v>2</v>
      </c>
      <c r="G2124">
        <v>23</v>
      </c>
      <c r="H2124">
        <v>11</v>
      </c>
      <c r="I2124">
        <v>0.4</v>
      </c>
      <c r="J2124">
        <v>0.48</v>
      </c>
      <c r="K2124">
        <v>0</v>
      </c>
      <c r="L2124">
        <v>0</v>
      </c>
      <c r="M2124">
        <v>0</v>
      </c>
      <c r="N2124">
        <v>1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1</v>
      </c>
      <c r="Y2124">
        <v>0</v>
      </c>
      <c r="Z2124">
        <v>0</v>
      </c>
      <c r="AA2124" s="40">
        <f>AVERAGEIFS($C$2:C2124, $B$2:B2124, B2124)</f>
        <v>11.878787878787879</v>
      </c>
      <c r="AB2124" s="40">
        <f>AVERAGEIFS($I$2:I2124, $B$2:B2124, B2124)</f>
        <v>0.49318181818181817</v>
      </c>
      <c r="AC2124" s="40">
        <f>AVERAGEIFS($J$2:J2124, $B$2:B2124, B2124)</f>
        <v>0.49000000000000005</v>
      </c>
      <c r="AD2124" s="40">
        <f>AVERAGEIFS($D$2:D2124, $B$2:B2124, B2124)</f>
        <v>0.46969696969696972</v>
      </c>
    </row>
    <row r="2125" spans="1:30" x14ac:dyDescent="0.25">
      <c r="A2125" s="39">
        <v>46265</v>
      </c>
      <c r="B2125" t="s">
        <v>23</v>
      </c>
      <c r="C2125">
        <v>16</v>
      </c>
      <c r="D2125" s="40">
        <v>0</v>
      </c>
      <c r="E2125">
        <v>5</v>
      </c>
      <c r="F2125">
        <v>2</v>
      </c>
      <c r="G2125">
        <v>23</v>
      </c>
      <c r="H2125">
        <v>11</v>
      </c>
      <c r="I2125">
        <v>0.4</v>
      </c>
      <c r="J2125">
        <v>0.48</v>
      </c>
      <c r="K2125">
        <v>0</v>
      </c>
      <c r="L2125">
        <v>0</v>
      </c>
      <c r="M2125">
        <v>0</v>
      </c>
      <c r="N2125">
        <v>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1</v>
      </c>
      <c r="Y2125">
        <v>0</v>
      </c>
      <c r="Z2125">
        <v>0</v>
      </c>
      <c r="AA2125" s="40">
        <f>AVERAGEIFS($C$2:C2125, $B$2:B2125, B2125)</f>
        <v>11.402061855670103</v>
      </c>
      <c r="AB2125" s="40">
        <f>AVERAGEIFS($I$2:I2125, $B$2:B2125, B2125)</f>
        <v>0.47319587628865978</v>
      </c>
      <c r="AC2125" s="40">
        <f>AVERAGEIFS($J$2:J2125, $B$2:B2125, B2125)</f>
        <v>0.49061855670103105</v>
      </c>
      <c r="AD2125" s="40">
        <f>AVERAGEIFS($D$2:D2125, $B$2:B2125, B2125)</f>
        <v>0.4329896907216495</v>
      </c>
    </row>
    <row r="2126" spans="1:30" x14ac:dyDescent="0.25">
      <c r="A2126" s="39">
        <v>46265</v>
      </c>
      <c r="B2126" t="s">
        <v>13</v>
      </c>
      <c r="C2126">
        <v>39</v>
      </c>
      <c r="D2126" s="40">
        <v>0</v>
      </c>
      <c r="E2126">
        <v>5</v>
      </c>
      <c r="F2126">
        <v>2</v>
      </c>
      <c r="G2126">
        <v>23</v>
      </c>
      <c r="H2126">
        <v>11</v>
      </c>
      <c r="I2126">
        <v>0.4</v>
      </c>
      <c r="J2126">
        <v>0.48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 s="40">
        <f>AVERAGEIFS($C$2:C2126, $B$2:B2126, B2126)</f>
        <v>23.613636363636363</v>
      </c>
      <c r="AB2126" s="40">
        <f>AVERAGEIFS($I$2:I2126, $B$2:B2126, B2126)</f>
        <v>0.4477272727272727</v>
      </c>
      <c r="AC2126" s="40">
        <f>AVERAGEIFS($J$2:J2126, $B$2:B2126, B2126)</f>
        <v>0.47397727272727264</v>
      </c>
      <c r="AD2126" s="40">
        <f>AVERAGEIFS($D$2:D2126, $B$2:B2126, B2126)</f>
        <v>0.42045454545454547</v>
      </c>
    </row>
    <row r="2127" spans="1:30" x14ac:dyDescent="0.25">
      <c r="A2127" s="39">
        <v>46265</v>
      </c>
      <c r="B2127" t="s">
        <v>12</v>
      </c>
      <c r="C2127">
        <v>40</v>
      </c>
      <c r="D2127" s="40">
        <v>0</v>
      </c>
      <c r="E2127">
        <v>5</v>
      </c>
      <c r="F2127">
        <v>2</v>
      </c>
      <c r="G2127">
        <v>23</v>
      </c>
      <c r="H2127">
        <v>11</v>
      </c>
      <c r="I2127">
        <v>0.4</v>
      </c>
      <c r="J2127">
        <v>0.48</v>
      </c>
      <c r="K2127">
        <v>0</v>
      </c>
      <c r="L2127">
        <v>0</v>
      </c>
      <c r="M2127">
        <v>0</v>
      </c>
      <c r="N2127">
        <v>1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 s="40">
        <f>AVERAGEIFS($C$2:C2127, $B$2:B2127, B2127)</f>
        <v>25.290909090909089</v>
      </c>
      <c r="AB2127" s="40">
        <f>AVERAGEIFS($I$2:I2127, $B$2:B2127, B2127)</f>
        <v>0.53409090909090906</v>
      </c>
      <c r="AC2127" s="40">
        <f>AVERAGEIFS($J$2:J2127, $B$2:B2127, B2127)</f>
        <v>0.51745454545454561</v>
      </c>
      <c r="AD2127" s="40">
        <f>AVERAGEIFS($D$2:D2127, $B$2:B2127, B2127)</f>
        <v>0.55454545454545456</v>
      </c>
    </row>
    <row r="2128" spans="1:30" x14ac:dyDescent="0.25">
      <c r="A2128" s="39">
        <v>46265</v>
      </c>
      <c r="B2128" t="s">
        <v>127</v>
      </c>
      <c r="C2128">
        <v>29</v>
      </c>
      <c r="D2128" s="40">
        <v>0</v>
      </c>
      <c r="E2128">
        <v>5</v>
      </c>
      <c r="F2128">
        <v>2</v>
      </c>
      <c r="G2128">
        <v>23</v>
      </c>
      <c r="H2128">
        <v>11</v>
      </c>
      <c r="I2128">
        <v>0.4</v>
      </c>
      <c r="J2128">
        <v>0.48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1</v>
      </c>
      <c r="Y2128">
        <v>0</v>
      </c>
      <c r="Z2128">
        <v>0</v>
      </c>
      <c r="AA2128" s="40">
        <f>AVERAGEIFS($C$2:C2128, $B$2:B2128, B2128)</f>
        <v>20.666666666666668</v>
      </c>
      <c r="AB2128" s="40">
        <f>AVERAGEIFS($I$2:I2128, $B$2:B2128, B2128)</f>
        <v>0.44811111111111107</v>
      </c>
      <c r="AC2128" s="40">
        <f>AVERAGEIFS($J$2:J2128, $B$2:B2128, B2128)</f>
        <v>0.47855555555555557</v>
      </c>
      <c r="AD2128" s="40">
        <f>AVERAGEIFS($D$2:D2128, $B$2:B2128, B2128)</f>
        <v>0.44444444444444442</v>
      </c>
    </row>
    <row r="2129" spans="1:30" x14ac:dyDescent="0.25">
      <c r="A2129" s="39">
        <v>46265</v>
      </c>
      <c r="B2129" t="s">
        <v>28</v>
      </c>
      <c r="C2129">
        <v>17</v>
      </c>
      <c r="D2129" s="40">
        <v>0</v>
      </c>
      <c r="E2129">
        <v>5</v>
      </c>
      <c r="F2129">
        <v>2</v>
      </c>
      <c r="G2129">
        <v>23</v>
      </c>
      <c r="H2129">
        <v>11</v>
      </c>
      <c r="I2129">
        <v>0.4</v>
      </c>
      <c r="J2129">
        <v>0.48</v>
      </c>
      <c r="K2129">
        <v>0</v>
      </c>
      <c r="L2129">
        <v>0</v>
      </c>
      <c r="M2129">
        <v>0</v>
      </c>
      <c r="N2129">
        <v>1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1</v>
      </c>
      <c r="Y2129">
        <v>0</v>
      </c>
      <c r="Z2129">
        <v>0</v>
      </c>
      <c r="AA2129" s="40">
        <f>AVERAGEIFS($C$2:C2129, $B$2:B2129, B2129)</f>
        <v>11.555555555555555</v>
      </c>
      <c r="AB2129" s="40">
        <f>AVERAGEIFS($I$2:I2129, $B$2:B2129, B2129)</f>
        <v>0.53333333333333344</v>
      </c>
      <c r="AC2129" s="40">
        <f>AVERAGEIFS($J$2:J2129, $B$2:B2129, B2129)</f>
        <v>0.54333333333333322</v>
      </c>
      <c r="AD2129" s="40">
        <f>AVERAGEIFS($D$2:D2129, $B$2:B2129, B2129)</f>
        <v>0.44444444444444442</v>
      </c>
    </row>
    <row r="2130" spans="1:30" x14ac:dyDescent="0.25">
      <c r="A2130" s="39">
        <v>46265</v>
      </c>
      <c r="B2130" t="s">
        <v>29</v>
      </c>
      <c r="C2130">
        <v>15</v>
      </c>
      <c r="D2130" s="40">
        <v>0</v>
      </c>
      <c r="E2130">
        <v>5</v>
      </c>
      <c r="F2130">
        <v>2</v>
      </c>
      <c r="G2130">
        <v>23</v>
      </c>
      <c r="H2130">
        <v>11</v>
      </c>
      <c r="I2130">
        <v>0.4</v>
      </c>
      <c r="J2130">
        <v>0.48</v>
      </c>
      <c r="K2130">
        <v>0</v>
      </c>
      <c r="L2130">
        <v>0</v>
      </c>
      <c r="M2130">
        <v>0</v>
      </c>
      <c r="N2130">
        <v>1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 s="40">
        <f>AVERAGEIFS($C$2:C2130, $B$2:B2130, B2130)</f>
        <v>11.827586206896552</v>
      </c>
      <c r="AB2130" s="40">
        <f>AVERAGEIFS($I$2:I2130, $B$2:B2130, B2130)</f>
        <v>0.50258620689655176</v>
      </c>
      <c r="AC2130" s="40">
        <f>AVERAGEIFS($J$2:J2130, $B$2:B2130, B2130)</f>
        <v>0.5</v>
      </c>
      <c r="AD2130" s="40">
        <f>AVERAGEIFS($D$2:D2130, $B$2:B2130, B2130)</f>
        <v>0.56896551724137934</v>
      </c>
    </row>
    <row r="2131" spans="1:30" x14ac:dyDescent="0.25">
      <c r="A2131" s="39">
        <v>46265</v>
      </c>
      <c r="B2131" t="s">
        <v>32</v>
      </c>
      <c r="C2131">
        <v>26</v>
      </c>
      <c r="D2131" s="40">
        <v>0</v>
      </c>
      <c r="E2131">
        <v>5</v>
      </c>
      <c r="F2131">
        <v>2</v>
      </c>
      <c r="G2131">
        <v>23</v>
      </c>
      <c r="H2131">
        <v>11</v>
      </c>
      <c r="I2131">
        <v>0.4</v>
      </c>
      <c r="J2131">
        <v>0.48</v>
      </c>
      <c r="K2131">
        <v>0</v>
      </c>
      <c r="L2131">
        <v>0</v>
      </c>
      <c r="M2131">
        <v>0</v>
      </c>
      <c r="N2131">
        <v>1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 s="40">
        <f>AVERAGEIFS($C$2:C2131, $B$2:B2131, B2131)</f>
        <v>11.62962962962963</v>
      </c>
      <c r="AB2131" s="40">
        <f>AVERAGEIFS($I$2:I2131, $B$2:B2131, B2131)</f>
        <v>0.43333333333333313</v>
      </c>
      <c r="AC2131" s="40">
        <f>AVERAGEIFS($J$2:J2131, $B$2:B2131, B2131)</f>
        <v>0.46777777777777779</v>
      </c>
      <c r="AD2131" s="40">
        <f>AVERAGEIFS($D$2:D2131, $B$2:B2131, B2131)</f>
        <v>0.3888888888888889</v>
      </c>
    </row>
    <row r="2132" spans="1:30" x14ac:dyDescent="0.25">
      <c r="A2132" s="39">
        <v>46266</v>
      </c>
      <c r="B2132" t="s">
        <v>65</v>
      </c>
      <c r="C2132">
        <v>18</v>
      </c>
      <c r="D2132" s="40">
        <v>1</v>
      </c>
      <c r="E2132">
        <v>4</v>
      </c>
      <c r="F2132">
        <v>3</v>
      </c>
      <c r="G2132">
        <v>15</v>
      </c>
      <c r="H2132">
        <v>10</v>
      </c>
      <c r="I2132">
        <v>0.75</v>
      </c>
      <c r="J2132">
        <v>0.67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1</v>
      </c>
      <c r="AA2132" s="40">
        <f>AVERAGEIFS($C$2:C2132, $B$2:B2132, B2132)</f>
        <v>19.222222222222221</v>
      </c>
      <c r="AB2132" s="40">
        <f>AVERAGEIFS($I$2:I2132, $B$2:B2132, B2132)</f>
        <v>0.58037037037037031</v>
      </c>
      <c r="AC2132" s="40">
        <f>AVERAGEIFS($J$2:J2132, $B$2:B2132, B2132)</f>
        <v>0.53666666666666663</v>
      </c>
      <c r="AD2132" s="40">
        <f>AVERAGEIFS($D$2:D2132, $B$2:B2132, B2132)</f>
        <v>0.66666666666666663</v>
      </c>
    </row>
    <row r="2133" spans="1:30" x14ac:dyDescent="0.25">
      <c r="A2133" s="39">
        <v>46266</v>
      </c>
      <c r="B2133" t="s">
        <v>2</v>
      </c>
      <c r="C2133">
        <v>39</v>
      </c>
      <c r="D2133" s="40">
        <v>1</v>
      </c>
      <c r="E2133">
        <v>4</v>
      </c>
      <c r="F2133">
        <v>3</v>
      </c>
      <c r="G2133">
        <v>15</v>
      </c>
      <c r="H2133">
        <v>10</v>
      </c>
      <c r="I2133">
        <v>0.75</v>
      </c>
      <c r="J2133">
        <v>0.67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1</v>
      </c>
      <c r="AA2133" s="40">
        <f>AVERAGEIFS($C$2:C2133, $B$2:B2133, B2133)</f>
        <v>28.862745098039216</v>
      </c>
      <c r="AB2133" s="40">
        <f>AVERAGEIFS($I$2:I2133, $B$2:B2133, B2133)</f>
        <v>0.62549019607843137</v>
      </c>
      <c r="AC2133" s="40">
        <f>AVERAGEIFS($J$2:J2133, $B$2:B2133, B2133)</f>
        <v>0.56686274509803924</v>
      </c>
      <c r="AD2133" s="40">
        <f>AVERAGEIFS($D$2:D2133, $B$2:B2133, B2133)</f>
        <v>0.62745098039215685</v>
      </c>
    </row>
    <row r="2134" spans="1:30" x14ac:dyDescent="0.25">
      <c r="A2134" s="39">
        <v>46266</v>
      </c>
      <c r="B2134" t="s">
        <v>113</v>
      </c>
      <c r="C2134">
        <v>38</v>
      </c>
      <c r="D2134" s="40">
        <v>1</v>
      </c>
      <c r="E2134">
        <v>4</v>
      </c>
      <c r="F2134">
        <v>3</v>
      </c>
      <c r="G2134">
        <v>15</v>
      </c>
      <c r="H2134">
        <v>10</v>
      </c>
      <c r="I2134">
        <v>0.75</v>
      </c>
      <c r="J2134">
        <v>0.67</v>
      </c>
      <c r="K2134">
        <v>1</v>
      </c>
      <c r="L2134">
        <v>1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 s="40">
        <f>AVERAGEIFS($C$2:C2134, $B$2:B2134, B2134)</f>
        <v>21.604166666666668</v>
      </c>
      <c r="AB2134" s="40">
        <f>AVERAGEIFS($I$2:I2134, $B$2:B2134, B2134)</f>
        <v>0.56604166666666678</v>
      </c>
      <c r="AC2134" s="40">
        <f>AVERAGEIFS($J$2:J2134, $B$2:B2134, B2134)</f>
        <v>0.53125</v>
      </c>
      <c r="AD2134" s="40">
        <f>AVERAGEIFS($D$2:D2134, $B$2:B2134, B2134)</f>
        <v>0.625</v>
      </c>
    </row>
    <row r="2135" spans="1:30" x14ac:dyDescent="0.25">
      <c r="A2135" s="39">
        <v>46266</v>
      </c>
      <c r="B2135" t="s">
        <v>38</v>
      </c>
      <c r="C2135">
        <v>17</v>
      </c>
      <c r="D2135" s="40">
        <v>1</v>
      </c>
      <c r="E2135">
        <v>4</v>
      </c>
      <c r="F2135">
        <v>3</v>
      </c>
      <c r="G2135">
        <v>15</v>
      </c>
      <c r="H2135">
        <v>10</v>
      </c>
      <c r="I2135">
        <v>0.75</v>
      </c>
      <c r="J2135">
        <v>0.67</v>
      </c>
      <c r="K2135">
        <v>1</v>
      </c>
      <c r="L2135">
        <v>1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1</v>
      </c>
      <c r="AA2135" s="40">
        <f>AVERAGEIFS($C$2:C2135, $B$2:B2135, B2135)</f>
        <v>15.5</v>
      </c>
      <c r="AB2135" s="40">
        <f>AVERAGEIFS($I$2:I2135, $B$2:B2135, B2135)</f>
        <v>0.77500000000000002</v>
      </c>
      <c r="AC2135" s="40">
        <f>AVERAGEIFS($J$2:J2135, $B$2:B2135, B2135)</f>
        <v>0.63749999999999996</v>
      </c>
      <c r="AD2135" s="40">
        <f>AVERAGEIFS($D$2:D2135, $B$2:B2135, B2135)</f>
        <v>0.91666666666666663</v>
      </c>
    </row>
    <row r="2136" spans="1:30" x14ac:dyDescent="0.25">
      <c r="A2136" s="39">
        <v>46266</v>
      </c>
      <c r="B2136" t="s">
        <v>186</v>
      </c>
      <c r="C2136">
        <v>20</v>
      </c>
      <c r="D2136" s="40">
        <v>1</v>
      </c>
      <c r="E2136">
        <v>4</v>
      </c>
      <c r="F2136">
        <v>3</v>
      </c>
      <c r="G2136">
        <v>15</v>
      </c>
      <c r="H2136">
        <v>10</v>
      </c>
      <c r="I2136">
        <v>0.75</v>
      </c>
      <c r="J2136">
        <v>0.67</v>
      </c>
      <c r="K2136">
        <v>1</v>
      </c>
      <c r="L2136">
        <v>1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1</v>
      </c>
      <c r="AA2136" s="40">
        <f>AVERAGEIFS($C$2:C2136, $B$2:B2136, B2136)</f>
        <v>14.083333333333334</v>
      </c>
      <c r="AB2136" s="40">
        <f>AVERAGEIFS($I$2:I2136, $B$2:B2136, B2136)</f>
        <v>0.60972222222222228</v>
      </c>
      <c r="AC2136" s="40">
        <f>AVERAGEIFS($J$2:J2136, $B$2:B2136, B2136)</f>
        <v>0.5575</v>
      </c>
      <c r="AD2136" s="40">
        <f>AVERAGEIFS($D$2:D2136, $B$2:B2136, B2136)</f>
        <v>0.69444444444444442</v>
      </c>
    </row>
    <row r="2137" spans="1:30" x14ac:dyDescent="0.25">
      <c r="A2137" s="39">
        <v>46266</v>
      </c>
      <c r="B2137" t="s">
        <v>253</v>
      </c>
      <c r="C2137">
        <v>12</v>
      </c>
      <c r="D2137" s="40">
        <v>1</v>
      </c>
      <c r="E2137">
        <v>4</v>
      </c>
      <c r="F2137">
        <v>3</v>
      </c>
      <c r="G2137">
        <v>15</v>
      </c>
      <c r="H2137">
        <v>10</v>
      </c>
      <c r="I2137">
        <v>0.75</v>
      </c>
      <c r="J2137">
        <v>0.67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 s="40">
        <f>AVERAGEIFS($C$2:C2137, $B$2:B2137, B2137)</f>
        <v>11.307692307692308</v>
      </c>
      <c r="AB2137" s="40">
        <f>AVERAGEIFS($I$2:I2137, $B$2:B2137, B2137)</f>
        <v>0.4538461538461539</v>
      </c>
      <c r="AC2137" s="40">
        <f>AVERAGEIFS($J$2:J2137, $B$2:B2137, B2137)</f>
        <v>0.45923076923076922</v>
      </c>
      <c r="AD2137" s="40">
        <f>AVERAGEIFS($D$2:D2137, $B$2:B2137, B2137)</f>
        <v>0.53846153846153844</v>
      </c>
    </row>
    <row r="2138" spans="1:30" x14ac:dyDescent="0.25">
      <c r="A2138" s="39">
        <v>46266</v>
      </c>
      <c r="B2138" t="s">
        <v>28</v>
      </c>
      <c r="C2138">
        <v>9</v>
      </c>
      <c r="D2138" s="40">
        <v>1</v>
      </c>
      <c r="E2138">
        <v>4</v>
      </c>
      <c r="F2138">
        <v>3</v>
      </c>
      <c r="G2138">
        <v>15</v>
      </c>
      <c r="H2138">
        <v>10</v>
      </c>
      <c r="I2138">
        <v>0.75</v>
      </c>
      <c r="J2138">
        <v>0.67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 s="40">
        <f>AVERAGEIFS($C$2:C2138, $B$2:B2138, B2138)</f>
        <v>11.3</v>
      </c>
      <c r="AB2138" s="40">
        <f>AVERAGEIFS($I$2:I2138, $B$2:B2138, B2138)</f>
        <v>0.55500000000000005</v>
      </c>
      <c r="AC2138" s="40">
        <f>AVERAGEIFS($J$2:J2138, $B$2:B2138, B2138)</f>
        <v>0.55599999999999983</v>
      </c>
      <c r="AD2138" s="40">
        <f>AVERAGEIFS($D$2:D2138, $B$2:B2138, B2138)</f>
        <v>0.5</v>
      </c>
    </row>
    <row r="2139" spans="1:30" x14ac:dyDescent="0.25">
      <c r="A2139" s="39">
        <v>46266</v>
      </c>
      <c r="B2139" t="s">
        <v>127</v>
      </c>
      <c r="C2139">
        <v>19</v>
      </c>
      <c r="D2139" s="40">
        <v>0</v>
      </c>
      <c r="E2139">
        <v>4</v>
      </c>
      <c r="F2139">
        <v>1</v>
      </c>
      <c r="G2139">
        <v>15</v>
      </c>
      <c r="H2139">
        <v>5</v>
      </c>
      <c r="I2139">
        <v>0.25</v>
      </c>
      <c r="J2139">
        <v>0.33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 s="40">
        <f>AVERAGEIFS($C$2:C2139, $B$2:B2139, B2139)</f>
        <v>20.64835164835165</v>
      </c>
      <c r="AB2139" s="40">
        <f>AVERAGEIFS($I$2:I2139, $B$2:B2139, B2139)</f>
        <v>0.44593406593406593</v>
      </c>
      <c r="AC2139" s="40">
        <f>AVERAGEIFS($J$2:J2139, $B$2:B2139, B2139)</f>
        <v>0.47692307692307689</v>
      </c>
      <c r="AD2139" s="40">
        <f>AVERAGEIFS($D$2:D2139, $B$2:B2139, B2139)</f>
        <v>0.43956043956043955</v>
      </c>
    </row>
    <row r="2140" spans="1:30" x14ac:dyDescent="0.25">
      <c r="A2140" s="39">
        <v>46266</v>
      </c>
      <c r="B2140" t="s">
        <v>90</v>
      </c>
      <c r="C2140">
        <v>36</v>
      </c>
      <c r="D2140" s="40">
        <v>0</v>
      </c>
      <c r="E2140">
        <v>4</v>
      </c>
      <c r="F2140">
        <v>1</v>
      </c>
      <c r="G2140">
        <v>15</v>
      </c>
      <c r="H2140">
        <v>5</v>
      </c>
      <c r="I2140">
        <v>0.25</v>
      </c>
      <c r="J2140">
        <v>0.33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1</v>
      </c>
      <c r="Y2140">
        <v>0</v>
      </c>
      <c r="Z2140">
        <v>0</v>
      </c>
      <c r="AA2140" s="40">
        <f>AVERAGEIFS($C$2:C2140, $B$2:B2140, B2140)</f>
        <v>23.357142857142858</v>
      </c>
      <c r="AB2140" s="40">
        <f>AVERAGEIFS($I$2:I2140, $B$2:B2140, B2140)</f>
        <v>0.5714285714285714</v>
      </c>
      <c r="AC2140" s="40">
        <f>AVERAGEIFS($J$2:J2140, $B$2:B2140, B2140)</f>
        <v>0.53833333333333311</v>
      </c>
      <c r="AD2140" s="40">
        <f>AVERAGEIFS($D$2:D2140, $B$2:B2140, B2140)</f>
        <v>0.61904761904761907</v>
      </c>
    </row>
    <row r="2141" spans="1:30" x14ac:dyDescent="0.25">
      <c r="A2141" s="39">
        <v>46266</v>
      </c>
      <c r="B2141" t="s">
        <v>5</v>
      </c>
      <c r="C2141">
        <v>15</v>
      </c>
      <c r="D2141" s="40">
        <v>0</v>
      </c>
      <c r="E2141">
        <v>4</v>
      </c>
      <c r="F2141">
        <v>1</v>
      </c>
      <c r="G2141">
        <v>15</v>
      </c>
      <c r="H2141">
        <v>5</v>
      </c>
      <c r="I2141">
        <v>0.25</v>
      </c>
      <c r="J2141">
        <v>0.33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1</v>
      </c>
      <c r="Y2141">
        <v>0</v>
      </c>
      <c r="Z2141">
        <v>0</v>
      </c>
      <c r="AA2141" s="40">
        <f>AVERAGEIFS($C$2:C2141, $B$2:B2141, B2141)</f>
        <v>22.03921568627451</v>
      </c>
      <c r="AB2141" s="40">
        <f>AVERAGEIFS($I$2:I2141, $B$2:B2141, B2141)</f>
        <v>0.45490196078431372</v>
      </c>
      <c r="AC2141" s="40">
        <f>AVERAGEIFS($J$2:J2141, $B$2:B2141, B2141)</f>
        <v>0.48058823529411754</v>
      </c>
      <c r="AD2141" s="40">
        <f>AVERAGEIFS($D$2:D2141, $B$2:B2141, B2141)</f>
        <v>0.41176470588235292</v>
      </c>
    </row>
    <row r="2142" spans="1:30" x14ac:dyDescent="0.25">
      <c r="A2142" s="39">
        <v>46266</v>
      </c>
      <c r="B2142" t="s">
        <v>22</v>
      </c>
      <c r="C2142">
        <v>18</v>
      </c>
      <c r="D2142" s="40">
        <v>0</v>
      </c>
      <c r="E2142">
        <v>4</v>
      </c>
      <c r="F2142">
        <v>1</v>
      </c>
      <c r="G2142">
        <v>15</v>
      </c>
      <c r="H2142">
        <v>5</v>
      </c>
      <c r="I2142">
        <v>0.25</v>
      </c>
      <c r="J2142">
        <v>0.33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 s="40">
        <f>AVERAGEIFS($C$2:C2142, $B$2:B2142, B2142)</f>
        <v>15.692307692307692</v>
      </c>
      <c r="AB2142" s="40">
        <f>AVERAGEIFS($I$2:I2142, $B$2:B2142, B2142)</f>
        <v>0.42256410256410259</v>
      </c>
      <c r="AC2142" s="40">
        <f>AVERAGEIFS($J$2:J2142, $B$2:B2142, B2142)</f>
        <v>0.46282051282051284</v>
      </c>
      <c r="AD2142" s="40">
        <f>AVERAGEIFS($D$2:D2142, $B$2:B2142, B2142)</f>
        <v>0.38461538461538464</v>
      </c>
    </row>
    <row r="2143" spans="1:30" x14ac:dyDescent="0.25">
      <c r="A2143" s="39">
        <v>46266</v>
      </c>
      <c r="B2143" t="s">
        <v>120</v>
      </c>
      <c r="C2143">
        <v>13</v>
      </c>
      <c r="D2143" s="40">
        <v>0</v>
      </c>
      <c r="E2143">
        <v>4</v>
      </c>
      <c r="F2143">
        <v>1</v>
      </c>
      <c r="G2143">
        <v>15</v>
      </c>
      <c r="H2143">
        <v>5</v>
      </c>
      <c r="I2143">
        <v>0.25</v>
      </c>
      <c r="J2143">
        <v>0.33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 s="40">
        <f>AVERAGEIFS($C$2:C2143, $B$2:B2143, B2143)</f>
        <v>14.375</v>
      </c>
      <c r="AB2143" s="40">
        <f>AVERAGEIFS($I$2:I2143, $B$2:B2143, B2143)</f>
        <v>0.51340909090909093</v>
      </c>
      <c r="AC2143" s="40">
        <f>AVERAGEIFS($J$2:J2143, $B$2:B2143, B2143)</f>
        <v>0.50431818181818155</v>
      </c>
      <c r="AD2143" s="40">
        <f>AVERAGEIFS($D$2:D2143, $B$2:B2143, B2143)</f>
        <v>0.48863636363636365</v>
      </c>
    </row>
    <row r="2144" spans="1:30" x14ac:dyDescent="0.25">
      <c r="A2144" s="39">
        <v>46266</v>
      </c>
      <c r="B2144" t="s">
        <v>17</v>
      </c>
      <c r="C2144">
        <v>7</v>
      </c>
      <c r="D2144" s="40">
        <v>0</v>
      </c>
      <c r="E2144">
        <v>4</v>
      </c>
      <c r="F2144">
        <v>1</v>
      </c>
      <c r="G2144">
        <v>15</v>
      </c>
      <c r="H2144">
        <v>5</v>
      </c>
      <c r="I2144">
        <v>0.25</v>
      </c>
      <c r="J2144">
        <v>0.33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 s="40">
        <f>AVERAGEIFS($C$2:C2144, $B$2:B2144, B2144)</f>
        <v>11.805970149253731</v>
      </c>
      <c r="AB2144" s="40">
        <f>AVERAGEIFS($I$2:I2144, $B$2:B2144, B2144)</f>
        <v>0.4895522388059701</v>
      </c>
      <c r="AC2144" s="40">
        <f>AVERAGEIFS($J$2:J2144, $B$2:B2144, B2144)</f>
        <v>0.48761194029850746</v>
      </c>
      <c r="AD2144" s="40">
        <f>AVERAGEIFS($D$2:D2144, $B$2:B2144, B2144)</f>
        <v>0.46268656716417911</v>
      </c>
    </row>
    <row r="2145" spans="1:30" x14ac:dyDescent="0.25">
      <c r="A2145" s="39">
        <v>46266</v>
      </c>
      <c r="B2145" t="s">
        <v>111</v>
      </c>
      <c r="C2145">
        <v>17</v>
      </c>
      <c r="D2145" s="40">
        <v>0</v>
      </c>
      <c r="E2145">
        <v>4</v>
      </c>
      <c r="F2145">
        <v>1</v>
      </c>
      <c r="G2145">
        <v>15</v>
      </c>
      <c r="H2145">
        <v>5</v>
      </c>
      <c r="I2145">
        <v>0.25</v>
      </c>
      <c r="J2145">
        <v>0.33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 s="40">
        <f>AVERAGEIFS($C$2:C2145, $B$2:B2145, B2145)</f>
        <v>12.902777777777779</v>
      </c>
      <c r="AB2145" s="40">
        <f>AVERAGEIFS($I$2:I2145, $B$2:B2145, B2145)</f>
        <v>0.47083333333333333</v>
      </c>
      <c r="AC2145" s="40">
        <f>AVERAGEIFS($J$2:J2145, $B$2:B2145, B2145)</f>
        <v>0.49722222222222229</v>
      </c>
      <c r="AD2145" s="40">
        <f>AVERAGEIFS($D$2:D2145, $B$2:B2145, B2145)</f>
        <v>0.4861111111111111</v>
      </c>
    </row>
    <row r="2146" spans="1:30" x14ac:dyDescent="0.25">
      <c r="A2146" s="39">
        <v>46268</v>
      </c>
      <c r="B2146" t="s">
        <v>5</v>
      </c>
      <c r="C2146">
        <v>35</v>
      </c>
      <c r="D2146" s="40">
        <v>0</v>
      </c>
      <c r="E2146">
        <v>5</v>
      </c>
      <c r="F2146">
        <v>2</v>
      </c>
      <c r="G2146">
        <v>23</v>
      </c>
      <c r="H2146">
        <v>11</v>
      </c>
      <c r="I2146">
        <v>0.4</v>
      </c>
      <c r="J2146">
        <v>0.48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 s="40">
        <f>AVERAGEIFS($C$2:C2146, $B$2:B2146, B2146)</f>
        <v>22.28846153846154</v>
      </c>
      <c r="AB2146" s="40">
        <f>AVERAGEIFS($I$2:I2146, $B$2:B2146, B2146)</f>
        <v>0.45384615384615379</v>
      </c>
      <c r="AC2146" s="40">
        <f>AVERAGEIFS($J$2:J2146, $B$2:B2146, B2146)</f>
        <v>0.48057692307692296</v>
      </c>
      <c r="AD2146" s="40">
        <f>AVERAGEIFS($D$2:D2146, $B$2:B2146, B2146)</f>
        <v>0.40384615384615385</v>
      </c>
    </row>
    <row r="2147" spans="1:30" x14ac:dyDescent="0.25">
      <c r="A2147" s="39">
        <v>46268</v>
      </c>
      <c r="B2147" t="s">
        <v>14</v>
      </c>
      <c r="C2147">
        <v>33</v>
      </c>
      <c r="D2147" s="40">
        <v>0</v>
      </c>
      <c r="E2147">
        <v>5</v>
      </c>
      <c r="F2147">
        <v>2</v>
      </c>
      <c r="G2147">
        <v>23</v>
      </c>
      <c r="H2147">
        <v>11</v>
      </c>
      <c r="I2147">
        <v>0.4</v>
      </c>
      <c r="J2147">
        <v>0.48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1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1</v>
      </c>
      <c r="Y2147">
        <v>0</v>
      </c>
      <c r="Z2147">
        <v>0</v>
      </c>
      <c r="AA2147" s="40">
        <f>AVERAGEIFS($C$2:C2147, $B$2:B2147, B2147)</f>
        <v>23.419354838709676</v>
      </c>
      <c r="AB2147" s="40">
        <f>AVERAGEIFS($I$2:I2147, $B$2:B2147, B2147)</f>
        <v>0.43387096774193545</v>
      </c>
      <c r="AC2147" s="40">
        <f>AVERAGEIFS($J$2:J2147, $B$2:B2147, B2147)</f>
        <v>0.47193548387096773</v>
      </c>
      <c r="AD2147" s="40">
        <f>AVERAGEIFS($D$2:D2147, $B$2:B2147, B2147)</f>
        <v>0.37096774193548387</v>
      </c>
    </row>
    <row r="2148" spans="1:30" x14ac:dyDescent="0.25">
      <c r="A2148" s="39">
        <v>46268</v>
      </c>
      <c r="B2148" t="s">
        <v>111</v>
      </c>
      <c r="C2148">
        <v>7</v>
      </c>
      <c r="D2148" s="40">
        <v>0</v>
      </c>
      <c r="E2148">
        <v>5</v>
      </c>
      <c r="F2148">
        <v>2</v>
      </c>
      <c r="G2148">
        <v>23</v>
      </c>
      <c r="H2148">
        <v>11</v>
      </c>
      <c r="I2148">
        <v>0.4</v>
      </c>
      <c r="J2148">
        <v>0.48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1</v>
      </c>
      <c r="Y2148">
        <v>0</v>
      </c>
      <c r="Z2148">
        <v>0</v>
      </c>
      <c r="AA2148" s="40">
        <f>AVERAGEIFS($C$2:C2148, $B$2:B2148, B2148)</f>
        <v>12.821917808219178</v>
      </c>
      <c r="AB2148" s="40">
        <f>AVERAGEIFS($I$2:I2148, $B$2:B2148, B2148)</f>
        <v>0.46986301369863009</v>
      </c>
      <c r="AC2148" s="40">
        <f>AVERAGEIFS($J$2:J2148, $B$2:B2148, B2148)</f>
        <v>0.49698630136986305</v>
      </c>
      <c r="AD2148" s="40">
        <f>AVERAGEIFS($D$2:D2148, $B$2:B2148, B2148)</f>
        <v>0.47945205479452052</v>
      </c>
    </row>
    <row r="2149" spans="1:30" x14ac:dyDescent="0.25">
      <c r="A2149" s="39">
        <v>46268</v>
      </c>
      <c r="B2149" t="s">
        <v>262</v>
      </c>
      <c r="C2149">
        <v>5</v>
      </c>
      <c r="D2149" s="40">
        <v>0</v>
      </c>
      <c r="E2149">
        <v>5</v>
      </c>
      <c r="F2149">
        <v>2</v>
      </c>
      <c r="G2149">
        <v>23</v>
      </c>
      <c r="H2149">
        <v>11</v>
      </c>
      <c r="I2149">
        <v>0.4</v>
      </c>
      <c r="J2149">
        <v>0.48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 s="40">
        <f>AVERAGEIFS($C$2:C2149, $B$2:B2149, B2149)</f>
        <v>5</v>
      </c>
      <c r="AB2149" s="40">
        <f>AVERAGEIFS($I$2:I2149, $B$2:B2149, B2149)</f>
        <v>0.4</v>
      </c>
      <c r="AC2149" s="40">
        <f>AVERAGEIFS($J$2:J2149, $B$2:B2149, B2149)</f>
        <v>0.48</v>
      </c>
      <c r="AD2149" s="40">
        <f>AVERAGEIFS($D$2:D2149, $B$2:B2149, B2149)</f>
        <v>0</v>
      </c>
    </row>
    <row r="2150" spans="1:30" x14ac:dyDescent="0.25">
      <c r="A2150" s="39">
        <v>46268</v>
      </c>
      <c r="B2150" t="s">
        <v>36</v>
      </c>
      <c r="C2150">
        <v>25</v>
      </c>
      <c r="D2150" s="40">
        <v>0</v>
      </c>
      <c r="E2150">
        <v>5</v>
      </c>
      <c r="F2150">
        <v>2</v>
      </c>
      <c r="G2150">
        <v>23</v>
      </c>
      <c r="H2150">
        <v>11</v>
      </c>
      <c r="I2150">
        <v>0.4</v>
      </c>
      <c r="J2150">
        <v>0.48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1</v>
      </c>
      <c r="Y2150">
        <v>0</v>
      </c>
      <c r="Z2150">
        <v>0</v>
      </c>
      <c r="AA2150" s="40">
        <f>AVERAGEIFS($C$2:C2150, $B$2:B2150, B2150)</f>
        <v>14.684210526315789</v>
      </c>
      <c r="AB2150" s="40">
        <f>AVERAGEIFS($I$2:I2150, $B$2:B2150, B2150)</f>
        <v>0.41052631578947374</v>
      </c>
      <c r="AC2150" s="40">
        <f>AVERAGEIFS($J$2:J2150, $B$2:B2150, B2150)</f>
        <v>0.43947368421052641</v>
      </c>
      <c r="AD2150" s="40">
        <f>AVERAGEIFS($D$2:D2150, $B$2:B2150, B2150)</f>
        <v>0.36842105263157893</v>
      </c>
    </row>
    <row r="2151" spans="1:30" x14ac:dyDescent="0.25">
      <c r="A2151" s="39">
        <v>46268</v>
      </c>
      <c r="B2151" t="s">
        <v>17</v>
      </c>
      <c r="C2151">
        <v>14</v>
      </c>
      <c r="D2151" s="40">
        <v>0</v>
      </c>
      <c r="E2151">
        <v>5</v>
      </c>
      <c r="F2151">
        <v>2</v>
      </c>
      <c r="G2151">
        <v>23</v>
      </c>
      <c r="H2151">
        <v>11</v>
      </c>
      <c r="I2151">
        <v>0.4</v>
      </c>
      <c r="J2151">
        <v>0.48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1</v>
      </c>
      <c r="Y2151">
        <v>0</v>
      </c>
      <c r="Z2151">
        <v>0</v>
      </c>
      <c r="AA2151" s="40">
        <f>AVERAGEIFS($C$2:C2151, $B$2:B2151, B2151)</f>
        <v>11.838235294117647</v>
      </c>
      <c r="AB2151" s="40">
        <f>AVERAGEIFS($I$2:I2151, $B$2:B2151, B2151)</f>
        <v>0.48823529411764699</v>
      </c>
      <c r="AC2151" s="40">
        <f>AVERAGEIFS($J$2:J2151, $B$2:B2151, B2151)</f>
        <v>0.48749999999999999</v>
      </c>
      <c r="AD2151" s="40">
        <f>AVERAGEIFS($D$2:D2151, $B$2:B2151, B2151)</f>
        <v>0.45588235294117646</v>
      </c>
    </row>
    <row r="2152" spans="1:30" x14ac:dyDescent="0.25">
      <c r="A2152" s="39">
        <v>46268</v>
      </c>
      <c r="B2152" t="s">
        <v>12</v>
      </c>
      <c r="C2152">
        <v>36</v>
      </c>
      <c r="D2152" s="40">
        <v>1</v>
      </c>
      <c r="E2152">
        <v>5</v>
      </c>
      <c r="F2152">
        <v>3</v>
      </c>
      <c r="G2152">
        <v>23</v>
      </c>
      <c r="H2152">
        <v>12</v>
      </c>
      <c r="I2152">
        <v>0.6</v>
      </c>
      <c r="J2152">
        <v>0.52</v>
      </c>
      <c r="K2152">
        <v>1</v>
      </c>
      <c r="L2152">
        <v>0</v>
      </c>
      <c r="M2152">
        <v>0</v>
      </c>
      <c r="N2152">
        <v>1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 s="40">
        <f>AVERAGEIFS($C$2:C2152, $B$2:B2152, B2152)</f>
        <v>25.387387387387388</v>
      </c>
      <c r="AB2152" s="40">
        <f>AVERAGEIFS($I$2:I2152, $B$2:B2152, B2152)</f>
        <v>0.53468468468468466</v>
      </c>
      <c r="AC2152" s="40">
        <f>AVERAGEIFS($J$2:J2152, $B$2:B2152, B2152)</f>
        <v>0.51747747747747774</v>
      </c>
      <c r="AD2152" s="40">
        <f>AVERAGEIFS($D$2:D2152, $B$2:B2152, B2152)</f>
        <v>0.55855855855855852</v>
      </c>
    </row>
    <row r="2153" spans="1:30" x14ac:dyDescent="0.25">
      <c r="A2153" s="39">
        <v>46268</v>
      </c>
      <c r="B2153" t="s">
        <v>13</v>
      </c>
      <c r="C2153">
        <v>24</v>
      </c>
      <c r="D2153" s="40">
        <v>1</v>
      </c>
      <c r="E2153">
        <v>5</v>
      </c>
      <c r="F2153">
        <v>3</v>
      </c>
      <c r="G2153">
        <v>23</v>
      </c>
      <c r="H2153">
        <v>12</v>
      </c>
      <c r="I2153">
        <v>0.6</v>
      </c>
      <c r="J2153">
        <v>0.52</v>
      </c>
      <c r="K2153">
        <v>1</v>
      </c>
      <c r="L2153">
        <v>0</v>
      </c>
      <c r="M2153">
        <v>0</v>
      </c>
      <c r="N2153">
        <v>1</v>
      </c>
      <c r="O2153">
        <v>1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 s="40">
        <f>AVERAGEIFS($C$2:C2153, $B$2:B2153, B2153)</f>
        <v>23.617977528089888</v>
      </c>
      <c r="AB2153" s="40">
        <f>AVERAGEIFS($I$2:I2153, $B$2:B2153, B2153)</f>
        <v>0.449438202247191</v>
      </c>
      <c r="AC2153" s="40">
        <f>AVERAGEIFS($J$2:J2153, $B$2:B2153, B2153)</f>
        <v>0.47449438202247185</v>
      </c>
      <c r="AD2153" s="40">
        <f>AVERAGEIFS($D$2:D2153, $B$2:B2153, B2153)</f>
        <v>0.42696629213483145</v>
      </c>
    </row>
    <row r="2154" spans="1:30" x14ac:dyDescent="0.25">
      <c r="A2154" s="39">
        <v>46268</v>
      </c>
      <c r="B2154" t="s">
        <v>127</v>
      </c>
      <c r="C2154">
        <v>35</v>
      </c>
      <c r="D2154" s="40">
        <v>1</v>
      </c>
      <c r="E2154">
        <v>5</v>
      </c>
      <c r="F2154">
        <v>3</v>
      </c>
      <c r="G2154">
        <v>23</v>
      </c>
      <c r="H2154">
        <v>12</v>
      </c>
      <c r="I2154">
        <v>0.6</v>
      </c>
      <c r="J2154">
        <v>0.52</v>
      </c>
      <c r="K2154">
        <v>1</v>
      </c>
      <c r="L2154">
        <v>0</v>
      </c>
      <c r="M2154">
        <v>0</v>
      </c>
      <c r="N2154">
        <v>1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 s="40">
        <f>AVERAGEIFS($C$2:C2154, $B$2:B2154, B2154)</f>
        <v>20.804347826086957</v>
      </c>
      <c r="AB2154" s="40">
        <f>AVERAGEIFS($I$2:I2154, $B$2:B2154, B2154)</f>
        <v>0.44760869565217393</v>
      </c>
      <c r="AC2154" s="40">
        <f>AVERAGEIFS($J$2:J2154, $B$2:B2154, B2154)</f>
        <v>0.47739130434782612</v>
      </c>
      <c r="AD2154" s="40">
        <f>AVERAGEIFS($D$2:D2154, $B$2:B2154, B2154)</f>
        <v>0.44565217391304346</v>
      </c>
    </row>
    <row r="2155" spans="1:30" x14ac:dyDescent="0.25">
      <c r="A2155" s="39">
        <v>46268</v>
      </c>
      <c r="B2155" t="s">
        <v>23</v>
      </c>
      <c r="C2155">
        <v>6</v>
      </c>
      <c r="D2155" s="40">
        <v>1</v>
      </c>
      <c r="E2155">
        <v>5</v>
      </c>
      <c r="F2155">
        <v>3</v>
      </c>
      <c r="G2155">
        <v>23</v>
      </c>
      <c r="H2155">
        <v>12</v>
      </c>
      <c r="I2155">
        <v>0.6</v>
      </c>
      <c r="J2155">
        <v>0.52</v>
      </c>
      <c r="K2155">
        <v>1</v>
      </c>
      <c r="L2155">
        <v>0</v>
      </c>
      <c r="M2155">
        <v>0</v>
      </c>
      <c r="N2155">
        <v>1</v>
      </c>
      <c r="O2155">
        <v>1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 s="40">
        <f>AVERAGEIFS($C$2:C2155, $B$2:B2155, B2155)</f>
        <v>11.346938775510203</v>
      </c>
      <c r="AB2155" s="40">
        <f>AVERAGEIFS($I$2:I2155, $B$2:B2155, B2155)</f>
        <v>0.47448979591836737</v>
      </c>
      <c r="AC2155" s="40">
        <f>AVERAGEIFS($J$2:J2155, $B$2:B2155, B2155)</f>
        <v>0.49091836734693889</v>
      </c>
      <c r="AD2155" s="40">
        <f>AVERAGEIFS($D$2:D2155, $B$2:B2155, B2155)</f>
        <v>0.43877551020408162</v>
      </c>
    </row>
    <row r="2156" spans="1:30" x14ac:dyDescent="0.25">
      <c r="A2156" s="39">
        <v>46268</v>
      </c>
      <c r="B2156" t="s">
        <v>118</v>
      </c>
      <c r="C2156">
        <v>14</v>
      </c>
      <c r="D2156" s="40">
        <v>1</v>
      </c>
      <c r="E2156">
        <v>5</v>
      </c>
      <c r="F2156">
        <v>3</v>
      </c>
      <c r="G2156">
        <v>23</v>
      </c>
      <c r="H2156">
        <v>12</v>
      </c>
      <c r="I2156">
        <v>0.6</v>
      </c>
      <c r="J2156">
        <v>0.52</v>
      </c>
      <c r="K2156">
        <v>1</v>
      </c>
      <c r="L2156">
        <v>0</v>
      </c>
      <c r="M2156">
        <v>0</v>
      </c>
      <c r="N2156">
        <v>1</v>
      </c>
      <c r="O2156">
        <v>1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 s="40">
        <f>AVERAGEIFS($C$2:C2156, $B$2:B2156, B2156)</f>
        <v>14.46875</v>
      </c>
      <c r="AB2156" s="40">
        <f>AVERAGEIFS($I$2:I2156, $B$2:B2156, B2156)</f>
        <v>0.47875000000000001</v>
      </c>
      <c r="AC2156" s="40">
        <f>AVERAGEIFS($J$2:J2156, $B$2:B2156, B2156)</f>
        <v>0.50593750000000004</v>
      </c>
      <c r="AD2156" s="40">
        <f>AVERAGEIFS($D$2:D2156, $B$2:B2156, B2156)</f>
        <v>0.5</v>
      </c>
    </row>
    <row r="2157" spans="1:30" x14ac:dyDescent="0.25">
      <c r="A2157" s="39">
        <v>46268</v>
      </c>
      <c r="B2157" t="s">
        <v>253</v>
      </c>
      <c r="C2157">
        <v>16</v>
      </c>
      <c r="D2157" s="40">
        <v>1</v>
      </c>
      <c r="E2157">
        <v>5</v>
      </c>
      <c r="F2157">
        <v>3</v>
      </c>
      <c r="G2157">
        <v>23</v>
      </c>
      <c r="H2157">
        <v>12</v>
      </c>
      <c r="I2157">
        <v>0.6</v>
      </c>
      <c r="J2157">
        <v>0.52</v>
      </c>
      <c r="K2157">
        <v>1</v>
      </c>
      <c r="L2157">
        <v>0</v>
      </c>
      <c r="M2157">
        <v>0</v>
      </c>
      <c r="N2157">
        <v>1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 s="40">
        <f>AVERAGEIFS($C$2:C2157, $B$2:B2157, B2157)</f>
        <v>11.642857142857142</v>
      </c>
      <c r="AB2157" s="40">
        <f>AVERAGEIFS($I$2:I2157, $B$2:B2157, B2157)</f>
        <v>0.4642857142857143</v>
      </c>
      <c r="AC2157" s="40">
        <f>AVERAGEIFS($J$2:J2157, $B$2:B2157, B2157)</f>
        <v>0.46357142857142858</v>
      </c>
      <c r="AD2157" s="40">
        <f>AVERAGEIFS($D$2:D2157, $B$2:B2157, B2157)</f>
        <v>0.5714285714285714</v>
      </c>
    </row>
    <row r="2158" spans="1:30" x14ac:dyDescent="0.25">
      <c r="A2158" s="39">
        <v>46269</v>
      </c>
      <c r="B2158" t="s">
        <v>120</v>
      </c>
      <c r="C2158">
        <v>19</v>
      </c>
      <c r="D2158" s="40">
        <v>1</v>
      </c>
      <c r="E2158">
        <v>5</v>
      </c>
      <c r="F2158">
        <v>3</v>
      </c>
      <c r="G2158">
        <v>19</v>
      </c>
      <c r="H2158">
        <v>10</v>
      </c>
      <c r="I2158">
        <v>0.6</v>
      </c>
      <c r="J2158">
        <v>0.53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1</v>
      </c>
      <c r="Z2158">
        <v>1</v>
      </c>
      <c r="AA2158" s="40">
        <f>AVERAGEIFS($C$2:C2158, $B$2:B2158, B2158)</f>
        <v>14.426966292134832</v>
      </c>
      <c r="AB2158" s="40">
        <f>AVERAGEIFS($I$2:I2158, $B$2:B2158, B2158)</f>
        <v>0.51438202247191012</v>
      </c>
      <c r="AC2158" s="40">
        <f>AVERAGEIFS($J$2:J2158, $B$2:B2158, B2158)</f>
        <v>0.50460674157303353</v>
      </c>
      <c r="AD2158" s="40">
        <f>AVERAGEIFS($D$2:D2158, $B$2:B2158, B2158)</f>
        <v>0.4943820224719101</v>
      </c>
    </row>
    <row r="2159" spans="1:30" x14ac:dyDescent="0.25">
      <c r="A2159" s="39">
        <v>46269</v>
      </c>
      <c r="B2159" t="s">
        <v>127</v>
      </c>
      <c r="C2159">
        <v>50</v>
      </c>
      <c r="D2159" s="40">
        <v>1</v>
      </c>
      <c r="E2159">
        <v>5</v>
      </c>
      <c r="F2159">
        <v>3</v>
      </c>
      <c r="G2159">
        <v>19</v>
      </c>
      <c r="H2159">
        <v>10</v>
      </c>
      <c r="I2159">
        <v>0.6</v>
      </c>
      <c r="J2159">
        <v>0.53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1</v>
      </c>
      <c r="AA2159" s="40">
        <f>AVERAGEIFS($C$2:C2159, $B$2:B2159, B2159)</f>
        <v>21.118279569892472</v>
      </c>
      <c r="AB2159" s="40">
        <f>AVERAGEIFS($I$2:I2159, $B$2:B2159, B2159)</f>
        <v>0.44924731182795702</v>
      </c>
      <c r="AC2159" s="40">
        <f>AVERAGEIFS($J$2:J2159, $B$2:B2159, B2159)</f>
        <v>0.47795698924731184</v>
      </c>
      <c r="AD2159" s="40">
        <f>AVERAGEIFS($D$2:D2159, $B$2:B2159, B2159)</f>
        <v>0.45161290322580644</v>
      </c>
    </row>
    <row r="2160" spans="1:30" x14ac:dyDescent="0.25">
      <c r="A2160" s="39">
        <v>46269</v>
      </c>
      <c r="B2160" t="s">
        <v>22</v>
      </c>
      <c r="C2160">
        <v>23</v>
      </c>
      <c r="D2160" s="40">
        <v>1</v>
      </c>
      <c r="E2160">
        <v>5</v>
      </c>
      <c r="F2160">
        <v>3</v>
      </c>
      <c r="G2160">
        <v>19</v>
      </c>
      <c r="H2160">
        <v>10</v>
      </c>
      <c r="I2160">
        <v>0.6</v>
      </c>
      <c r="J2160">
        <v>0.53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1</v>
      </c>
      <c r="Z2160">
        <v>1</v>
      </c>
      <c r="AA2160" s="40">
        <f>AVERAGEIFS($C$2:C2160, $B$2:B2160, B2160)</f>
        <v>15.875</v>
      </c>
      <c r="AB2160" s="40">
        <f>AVERAGEIFS($I$2:I2160, $B$2:B2160, B2160)</f>
        <v>0.42700000000000005</v>
      </c>
      <c r="AC2160" s="40">
        <f>AVERAGEIFS($J$2:J2160, $B$2:B2160, B2160)</f>
        <v>0.46450000000000002</v>
      </c>
      <c r="AD2160" s="40">
        <f>AVERAGEIFS($D$2:D2160, $B$2:B2160, B2160)</f>
        <v>0.4</v>
      </c>
    </row>
    <row r="2161" spans="1:30" x14ac:dyDescent="0.25">
      <c r="A2161" s="39">
        <v>46269</v>
      </c>
      <c r="B2161" t="s">
        <v>111</v>
      </c>
      <c r="C2161">
        <v>24</v>
      </c>
      <c r="D2161" s="40">
        <v>1</v>
      </c>
      <c r="E2161">
        <v>5</v>
      </c>
      <c r="F2161">
        <v>3</v>
      </c>
      <c r="G2161">
        <v>19</v>
      </c>
      <c r="H2161">
        <v>10</v>
      </c>
      <c r="I2161">
        <v>0.6</v>
      </c>
      <c r="J2161">
        <v>0.53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1</v>
      </c>
      <c r="Z2161">
        <v>1</v>
      </c>
      <c r="AA2161" s="40">
        <f>AVERAGEIFS($C$2:C2161, $B$2:B2161, B2161)</f>
        <v>12.972972972972974</v>
      </c>
      <c r="AB2161" s="40">
        <f>AVERAGEIFS($I$2:I2161, $B$2:B2161, B2161)</f>
        <v>0.47162162162162158</v>
      </c>
      <c r="AC2161" s="40">
        <f>AVERAGEIFS($J$2:J2161, $B$2:B2161, B2161)</f>
        <v>0.49743243243243246</v>
      </c>
      <c r="AD2161" s="40">
        <f>AVERAGEIFS($D$2:D2161, $B$2:B2161, B2161)</f>
        <v>0.48648648648648651</v>
      </c>
    </row>
    <row r="2162" spans="1:30" x14ac:dyDescent="0.25">
      <c r="A2162" s="39">
        <v>46269</v>
      </c>
      <c r="B2162" t="s">
        <v>32</v>
      </c>
      <c r="C2162">
        <v>20</v>
      </c>
      <c r="D2162" s="40">
        <v>1</v>
      </c>
      <c r="E2162">
        <v>5</v>
      </c>
      <c r="F2162">
        <v>3</v>
      </c>
      <c r="G2162">
        <v>19</v>
      </c>
      <c r="H2162">
        <v>10</v>
      </c>
      <c r="I2162">
        <v>0.6</v>
      </c>
      <c r="J2162">
        <v>0.53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1</v>
      </c>
      <c r="Z2162">
        <v>1</v>
      </c>
      <c r="AA2162" s="40">
        <f>AVERAGEIFS($C$2:C2162, $B$2:B2162, B2162)</f>
        <v>11.781818181818181</v>
      </c>
      <c r="AB2162" s="40">
        <f>AVERAGEIFS($I$2:I2162, $B$2:B2162, B2162)</f>
        <v>0.43636363636363618</v>
      </c>
      <c r="AC2162" s="40">
        <f>AVERAGEIFS($J$2:J2162, $B$2:B2162, B2162)</f>
        <v>0.46890909090909094</v>
      </c>
      <c r="AD2162" s="40">
        <f>AVERAGEIFS($D$2:D2162, $B$2:B2162, B2162)</f>
        <v>0.4</v>
      </c>
    </row>
    <row r="2163" spans="1:30" x14ac:dyDescent="0.25">
      <c r="A2163" s="39">
        <v>46269</v>
      </c>
      <c r="B2163" t="s">
        <v>254</v>
      </c>
      <c r="C2163">
        <v>8</v>
      </c>
      <c r="D2163" s="40">
        <v>1</v>
      </c>
      <c r="E2163">
        <v>5</v>
      </c>
      <c r="F2163">
        <v>3</v>
      </c>
      <c r="G2163">
        <v>19</v>
      </c>
      <c r="H2163">
        <v>10</v>
      </c>
      <c r="I2163">
        <v>0.6</v>
      </c>
      <c r="J2163">
        <v>0.53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1</v>
      </c>
      <c r="Z2163">
        <v>1</v>
      </c>
      <c r="AA2163" s="40">
        <f>AVERAGEIFS($C$2:C2163, $B$2:B2163, B2163)</f>
        <v>4.5</v>
      </c>
      <c r="AB2163" s="40">
        <f>AVERAGEIFS($I$2:I2163, $B$2:B2163, B2163)</f>
        <v>0.67500000000000004</v>
      </c>
      <c r="AC2163" s="40">
        <f>AVERAGEIFS($J$2:J2163, $B$2:B2163, B2163)</f>
        <v>0.59000000000000008</v>
      </c>
      <c r="AD2163" s="40">
        <f>AVERAGEIFS($D$2:D2163, $B$2:B2163, B2163)</f>
        <v>1</v>
      </c>
    </row>
    <row r="2164" spans="1:30" x14ac:dyDescent="0.25">
      <c r="A2164" s="39">
        <v>46269</v>
      </c>
      <c r="B2164" t="s">
        <v>23</v>
      </c>
      <c r="C2164">
        <v>16</v>
      </c>
      <c r="D2164" s="40">
        <v>0</v>
      </c>
      <c r="E2164">
        <v>5</v>
      </c>
      <c r="F2164">
        <v>2</v>
      </c>
      <c r="G2164">
        <v>19</v>
      </c>
      <c r="H2164">
        <v>9</v>
      </c>
      <c r="I2164">
        <v>0.4</v>
      </c>
      <c r="J2164">
        <v>0.47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0</v>
      </c>
      <c r="Z2164">
        <v>0</v>
      </c>
      <c r="AA2164" s="40">
        <f>AVERAGEIFS($C$2:C2164, $B$2:B2164, B2164)</f>
        <v>11.393939393939394</v>
      </c>
      <c r="AB2164" s="40">
        <f>AVERAGEIFS($I$2:I2164, $B$2:B2164, B2164)</f>
        <v>0.47373737373737373</v>
      </c>
      <c r="AC2164" s="40">
        <f>AVERAGEIFS($J$2:J2164, $B$2:B2164, B2164)</f>
        <v>0.49070707070707081</v>
      </c>
      <c r="AD2164" s="40">
        <f>AVERAGEIFS($D$2:D2164, $B$2:B2164, B2164)</f>
        <v>0.43434343434343436</v>
      </c>
    </row>
    <row r="2165" spans="1:30" x14ac:dyDescent="0.25">
      <c r="A2165" s="39">
        <v>46269</v>
      </c>
      <c r="B2165" t="s">
        <v>13</v>
      </c>
      <c r="C2165">
        <v>39</v>
      </c>
      <c r="D2165" s="40">
        <v>0</v>
      </c>
      <c r="E2165">
        <v>5</v>
      </c>
      <c r="F2165">
        <v>2</v>
      </c>
      <c r="G2165">
        <v>19</v>
      </c>
      <c r="H2165">
        <v>9</v>
      </c>
      <c r="I2165">
        <v>0.4</v>
      </c>
      <c r="J2165">
        <v>0.47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 s="40">
        <f>AVERAGEIFS($C$2:C2165, $B$2:B2165, B2165)</f>
        <v>23.788888888888888</v>
      </c>
      <c r="AB2165" s="40">
        <f>AVERAGEIFS($I$2:I2165, $B$2:B2165, B2165)</f>
        <v>0.44888888888888889</v>
      </c>
      <c r="AC2165" s="40">
        <f>AVERAGEIFS($J$2:J2165, $B$2:B2165, B2165)</f>
        <v>0.47444444444444439</v>
      </c>
      <c r="AD2165" s="40">
        <f>AVERAGEIFS($D$2:D2165, $B$2:B2165, B2165)</f>
        <v>0.42222222222222222</v>
      </c>
    </row>
    <row r="2166" spans="1:30" x14ac:dyDescent="0.25">
      <c r="A2166" s="39">
        <v>46269</v>
      </c>
      <c r="B2166" t="s">
        <v>18</v>
      </c>
      <c r="C2166">
        <v>31</v>
      </c>
      <c r="D2166" s="40">
        <v>0</v>
      </c>
      <c r="E2166">
        <v>5</v>
      </c>
      <c r="F2166">
        <v>2</v>
      </c>
      <c r="G2166">
        <v>19</v>
      </c>
      <c r="H2166">
        <v>9</v>
      </c>
      <c r="I2166">
        <v>0.4</v>
      </c>
      <c r="J2166">
        <v>0.47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1</v>
      </c>
      <c r="Y2166">
        <v>0</v>
      </c>
      <c r="Z2166">
        <v>0</v>
      </c>
      <c r="AA2166" s="40">
        <f>AVERAGEIFS($C$2:C2166, $B$2:B2166, B2166)</f>
        <v>15.775510204081632</v>
      </c>
      <c r="AB2166" s="40">
        <f>AVERAGEIFS($I$2:I2166, $B$2:B2166, B2166)</f>
        <v>0.4581632653061225</v>
      </c>
      <c r="AC2166" s="40">
        <f>AVERAGEIFS($J$2:J2166, $B$2:B2166, B2166)</f>
        <v>0.48428571428571437</v>
      </c>
      <c r="AD2166" s="40">
        <f>AVERAGEIFS($D$2:D2166, $B$2:B2166, B2166)</f>
        <v>0.38775510204081631</v>
      </c>
    </row>
    <row r="2167" spans="1:30" x14ac:dyDescent="0.25">
      <c r="A2167" s="39">
        <v>46269</v>
      </c>
      <c r="B2167" t="s">
        <v>17</v>
      </c>
      <c r="C2167">
        <v>23</v>
      </c>
      <c r="D2167" s="40">
        <v>0</v>
      </c>
      <c r="E2167">
        <v>5</v>
      </c>
      <c r="F2167">
        <v>2</v>
      </c>
      <c r="G2167">
        <v>19</v>
      </c>
      <c r="H2167">
        <v>9</v>
      </c>
      <c r="I2167">
        <v>0.4</v>
      </c>
      <c r="J2167">
        <v>0.47</v>
      </c>
      <c r="K2167">
        <v>0</v>
      </c>
      <c r="L2167">
        <v>1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 s="40">
        <f>AVERAGEIFS($C$2:C2167, $B$2:B2167, B2167)</f>
        <v>12</v>
      </c>
      <c r="AB2167" s="40">
        <f>AVERAGEIFS($I$2:I2167, $B$2:B2167, B2167)</f>
        <v>0.48695652173913034</v>
      </c>
      <c r="AC2167" s="40">
        <f>AVERAGEIFS($J$2:J2167, $B$2:B2167, B2167)</f>
        <v>0.48724637681159416</v>
      </c>
      <c r="AD2167" s="40">
        <f>AVERAGEIFS($D$2:D2167, $B$2:B2167, B2167)</f>
        <v>0.44927536231884058</v>
      </c>
    </row>
    <row r="2168" spans="1:30" x14ac:dyDescent="0.25">
      <c r="A2168" s="39">
        <v>46269</v>
      </c>
      <c r="B2168" t="s">
        <v>110</v>
      </c>
      <c r="C2168">
        <v>13</v>
      </c>
      <c r="D2168" s="40">
        <v>0</v>
      </c>
      <c r="E2168">
        <v>5</v>
      </c>
      <c r="F2168">
        <v>2</v>
      </c>
      <c r="G2168">
        <v>19</v>
      </c>
      <c r="H2168">
        <v>9</v>
      </c>
      <c r="I2168">
        <v>0.4</v>
      </c>
      <c r="J2168">
        <v>0.47</v>
      </c>
      <c r="K2168">
        <v>0</v>
      </c>
      <c r="L2168">
        <v>1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 s="40">
        <f>AVERAGEIFS($C$2:C2168, $B$2:B2168, B2168)</f>
        <v>8.9</v>
      </c>
      <c r="AB2168" s="40">
        <f>AVERAGEIFS($I$2:I2168, $B$2:B2168, B2168)</f>
        <v>0.48</v>
      </c>
      <c r="AC2168" s="40">
        <f>AVERAGEIFS($J$2:J2168, $B$2:B2168, B2168)</f>
        <v>0.47649999999999998</v>
      </c>
      <c r="AD2168" s="40">
        <f>AVERAGEIFS($D$2:D2168, $B$2:B2168, B2168)</f>
        <v>0.5</v>
      </c>
    </row>
    <row r="2169" spans="1:30" x14ac:dyDescent="0.25">
      <c r="A2169" s="39">
        <v>46269</v>
      </c>
      <c r="B2169" t="s">
        <v>263</v>
      </c>
      <c r="C2169">
        <v>11</v>
      </c>
      <c r="D2169" s="40">
        <v>0</v>
      </c>
      <c r="E2169">
        <v>5</v>
      </c>
      <c r="F2169">
        <v>2</v>
      </c>
      <c r="G2169">
        <v>19</v>
      </c>
      <c r="H2169">
        <v>9</v>
      </c>
      <c r="I2169">
        <v>0.4</v>
      </c>
      <c r="J2169">
        <v>0.47</v>
      </c>
      <c r="K2169">
        <v>0</v>
      </c>
      <c r="L2169">
        <v>1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1</v>
      </c>
      <c r="Y2169">
        <v>0</v>
      </c>
      <c r="Z2169">
        <v>0</v>
      </c>
      <c r="AA2169" s="40">
        <f>AVERAGEIFS($C$2:C2169, $B$2:B2169, B2169)</f>
        <v>11</v>
      </c>
      <c r="AB2169" s="40">
        <f>AVERAGEIFS($I$2:I2169, $B$2:B2169, B2169)</f>
        <v>0.4</v>
      </c>
      <c r="AC2169" s="40">
        <f>AVERAGEIFS($J$2:J2169, $B$2:B2169, B2169)</f>
        <v>0.47</v>
      </c>
      <c r="AD2169" s="40">
        <f>AVERAGEIFS($D$2:D2169, $B$2:B2169, B2169)</f>
        <v>0</v>
      </c>
    </row>
    <row r="2170" spans="1:30" x14ac:dyDescent="0.25">
      <c r="A2170" s="39">
        <v>46270</v>
      </c>
      <c r="B2170" t="s">
        <v>19</v>
      </c>
      <c r="C2170">
        <v>27</v>
      </c>
      <c r="D2170" s="40">
        <v>0</v>
      </c>
      <c r="E2170">
        <v>4</v>
      </c>
      <c r="F2170">
        <v>1</v>
      </c>
      <c r="G2170">
        <v>17</v>
      </c>
      <c r="H2170">
        <v>8</v>
      </c>
      <c r="I2170">
        <v>0.25</v>
      </c>
      <c r="J2170">
        <v>0.47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 s="40">
        <f>AVERAGEIFS($C$2:C2170, $B$2:B2170, B2170)</f>
        <v>19</v>
      </c>
      <c r="AB2170" s="40">
        <f>AVERAGEIFS($I$2:I2170, $B$2:B2170, B2170)</f>
        <v>0.54026315789473667</v>
      </c>
      <c r="AC2170" s="40">
        <f>AVERAGEIFS($J$2:J2170, $B$2:B2170, B2170)</f>
        <v>0.5094736842105263</v>
      </c>
      <c r="AD2170" s="40">
        <f>AVERAGEIFS($D$2:D2170, $B$2:B2170, B2170)</f>
        <v>0.5</v>
      </c>
    </row>
    <row r="2171" spans="1:30" x14ac:dyDescent="0.25">
      <c r="A2171" s="39">
        <v>46270</v>
      </c>
      <c r="B2171" t="s">
        <v>92</v>
      </c>
      <c r="C2171">
        <v>19</v>
      </c>
      <c r="D2171" s="40">
        <v>0</v>
      </c>
      <c r="E2171">
        <v>4</v>
      </c>
      <c r="F2171">
        <v>1</v>
      </c>
      <c r="G2171">
        <v>17</v>
      </c>
      <c r="H2171">
        <v>8</v>
      </c>
      <c r="I2171">
        <v>0.25</v>
      </c>
      <c r="J2171">
        <v>0.47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 s="40">
        <f>AVERAGEIFS($C$2:C2171, $B$2:B2171, B2171)</f>
        <v>19</v>
      </c>
      <c r="AB2171" s="40">
        <f>AVERAGEIFS($I$2:I2171, $B$2:B2171, B2171)</f>
        <v>0.25</v>
      </c>
      <c r="AC2171" s="40">
        <f>AVERAGEIFS($J$2:J2171, $B$2:B2171, B2171)</f>
        <v>0.47</v>
      </c>
      <c r="AD2171" s="40">
        <f>AVERAGEIFS($D$2:D2171, $B$2:B2171, B2171)</f>
        <v>0</v>
      </c>
    </row>
    <row r="2172" spans="1:30" x14ac:dyDescent="0.25">
      <c r="A2172" s="39">
        <v>46270</v>
      </c>
      <c r="B2172" t="s">
        <v>17</v>
      </c>
      <c r="C2172">
        <v>17</v>
      </c>
      <c r="D2172" s="40">
        <v>0</v>
      </c>
      <c r="E2172">
        <v>4</v>
      </c>
      <c r="F2172">
        <v>1</v>
      </c>
      <c r="G2172">
        <v>17</v>
      </c>
      <c r="H2172">
        <v>8</v>
      </c>
      <c r="I2172">
        <v>0.25</v>
      </c>
      <c r="J2172">
        <v>0.47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1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 s="40">
        <f>AVERAGEIFS($C$2:C2172, $B$2:B2172, B2172)</f>
        <v>12.071428571428571</v>
      </c>
      <c r="AB2172" s="40">
        <f>AVERAGEIFS($I$2:I2172, $B$2:B2172, B2172)</f>
        <v>0.48357142857142849</v>
      </c>
      <c r="AC2172" s="40">
        <f>AVERAGEIFS($J$2:J2172, $B$2:B2172, B2172)</f>
        <v>0.48699999999999993</v>
      </c>
      <c r="AD2172" s="40">
        <f>AVERAGEIFS($D$2:D2172, $B$2:B2172, B2172)</f>
        <v>0.44285714285714284</v>
      </c>
    </row>
    <row r="2173" spans="1:30" x14ac:dyDescent="0.25">
      <c r="A2173" s="39">
        <v>46270</v>
      </c>
      <c r="B2173" t="s">
        <v>90</v>
      </c>
      <c r="C2173">
        <v>35</v>
      </c>
      <c r="D2173" s="40">
        <v>0</v>
      </c>
      <c r="E2173">
        <v>4</v>
      </c>
      <c r="F2173">
        <v>1</v>
      </c>
      <c r="G2173">
        <v>17</v>
      </c>
      <c r="H2173">
        <v>8</v>
      </c>
      <c r="I2173">
        <v>0.25</v>
      </c>
      <c r="J2173">
        <v>0.47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 s="40">
        <f>AVERAGEIFS($C$2:C2173, $B$2:B2173, B2173)</f>
        <v>23.627906976744185</v>
      </c>
      <c r="AB2173" s="40">
        <f>AVERAGEIFS($I$2:I2173, $B$2:B2173, B2173)</f>
        <v>0.56395348837209291</v>
      </c>
      <c r="AC2173" s="40">
        <f>AVERAGEIFS($J$2:J2173, $B$2:B2173, B2173)</f>
        <v>0.53674418604651142</v>
      </c>
      <c r="AD2173" s="40">
        <f>AVERAGEIFS($D$2:D2173, $B$2:B2173, B2173)</f>
        <v>0.60465116279069764</v>
      </c>
    </row>
    <row r="2174" spans="1:30" x14ac:dyDescent="0.25">
      <c r="A2174" s="39">
        <v>46270</v>
      </c>
      <c r="B2174" t="s">
        <v>32</v>
      </c>
      <c r="C2174">
        <v>16</v>
      </c>
      <c r="D2174" s="40">
        <v>0</v>
      </c>
      <c r="E2174">
        <v>4</v>
      </c>
      <c r="F2174">
        <v>1</v>
      </c>
      <c r="G2174">
        <v>17</v>
      </c>
      <c r="H2174">
        <v>8</v>
      </c>
      <c r="I2174">
        <v>0.25</v>
      </c>
      <c r="J2174">
        <v>0.47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1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 s="40">
        <f>AVERAGEIFS($C$2:C2174, $B$2:B2174, B2174)</f>
        <v>11.857142857142858</v>
      </c>
      <c r="AB2174" s="40">
        <f>AVERAGEIFS($I$2:I2174, $B$2:B2174, B2174)</f>
        <v>0.43303571428571408</v>
      </c>
      <c r="AC2174" s="40">
        <f>AVERAGEIFS($J$2:J2174, $B$2:B2174, B2174)</f>
        <v>0.46892857142857147</v>
      </c>
      <c r="AD2174" s="40">
        <f>AVERAGEIFS($D$2:D2174, $B$2:B2174, B2174)</f>
        <v>0.39285714285714285</v>
      </c>
    </row>
    <row r="2175" spans="1:30" x14ac:dyDescent="0.25">
      <c r="A2175" s="39">
        <v>46270</v>
      </c>
      <c r="B2175" t="s">
        <v>29</v>
      </c>
      <c r="C2175">
        <v>18</v>
      </c>
      <c r="D2175" s="40">
        <v>0</v>
      </c>
      <c r="E2175">
        <v>4</v>
      </c>
      <c r="F2175">
        <v>1</v>
      </c>
      <c r="G2175">
        <v>17</v>
      </c>
      <c r="H2175">
        <v>8</v>
      </c>
      <c r="I2175">
        <v>0.25</v>
      </c>
      <c r="J2175">
        <v>0.47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 s="40">
        <f>AVERAGEIFS($C$2:C2175, $B$2:B2175, B2175)</f>
        <v>11.932203389830509</v>
      </c>
      <c r="AB2175" s="40">
        <f>AVERAGEIFS($I$2:I2175, $B$2:B2175, B2175)</f>
        <v>0.49830508474576274</v>
      </c>
      <c r="AC2175" s="40">
        <f>AVERAGEIFS($J$2:J2175, $B$2:B2175, B2175)</f>
        <v>0.49949152542372882</v>
      </c>
      <c r="AD2175" s="40">
        <f>AVERAGEIFS($D$2:D2175, $B$2:B2175, B2175)</f>
        <v>0.55932203389830504</v>
      </c>
    </row>
    <row r="2176" spans="1:30" x14ac:dyDescent="0.25">
      <c r="A2176" s="39">
        <v>46270</v>
      </c>
      <c r="B2176" t="s">
        <v>2</v>
      </c>
      <c r="C2176">
        <v>44</v>
      </c>
      <c r="D2176" s="40">
        <v>1</v>
      </c>
      <c r="E2176">
        <v>4</v>
      </c>
      <c r="F2176">
        <v>3</v>
      </c>
      <c r="G2176">
        <v>17</v>
      </c>
      <c r="H2176">
        <v>9</v>
      </c>
      <c r="I2176">
        <v>0.75</v>
      </c>
      <c r="J2176">
        <v>0.53</v>
      </c>
      <c r="K2176">
        <v>1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1</v>
      </c>
      <c r="Y2176">
        <v>0</v>
      </c>
      <c r="Z2176">
        <v>0</v>
      </c>
      <c r="AA2176" s="40">
        <f>AVERAGEIFS($C$2:C2176, $B$2:B2176, B2176)</f>
        <v>29.153846153846153</v>
      </c>
      <c r="AB2176" s="40">
        <f>AVERAGEIFS($I$2:I2176, $B$2:B2176, B2176)</f>
        <v>0.62788461538461549</v>
      </c>
      <c r="AC2176" s="40">
        <f>AVERAGEIFS($J$2:J2176, $B$2:B2176, B2176)</f>
        <v>0.56615384615384623</v>
      </c>
      <c r="AD2176" s="40">
        <f>AVERAGEIFS($D$2:D2176, $B$2:B2176, B2176)</f>
        <v>0.63461538461538458</v>
      </c>
    </row>
    <row r="2177" spans="1:30" x14ac:dyDescent="0.25">
      <c r="A2177" s="39">
        <v>46270</v>
      </c>
      <c r="B2177" t="s">
        <v>253</v>
      </c>
      <c r="C2177">
        <v>22</v>
      </c>
      <c r="D2177" s="40">
        <v>1</v>
      </c>
      <c r="E2177">
        <v>4</v>
      </c>
      <c r="F2177">
        <v>3</v>
      </c>
      <c r="G2177">
        <v>17</v>
      </c>
      <c r="H2177">
        <v>9</v>
      </c>
      <c r="I2177">
        <v>0.75</v>
      </c>
      <c r="J2177">
        <v>0.53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1</v>
      </c>
      <c r="Y2177">
        <v>0</v>
      </c>
      <c r="Z2177">
        <v>0</v>
      </c>
      <c r="AA2177" s="40">
        <f>AVERAGEIFS($C$2:C2177, $B$2:B2177, B2177)</f>
        <v>12.333333333333334</v>
      </c>
      <c r="AB2177" s="40">
        <f>AVERAGEIFS($I$2:I2177, $B$2:B2177, B2177)</f>
        <v>0.48333333333333334</v>
      </c>
      <c r="AC2177" s="40">
        <f>AVERAGEIFS($J$2:J2177, $B$2:B2177, B2177)</f>
        <v>0.46800000000000003</v>
      </c>
      <c r="AD2177" s="40">
        <f>AVERAGEIFS($D$2:D2177, $B$2:B2177, B2177)</f>
        <v>0.6</v>
      </c>
    </row>
    <row r="2178" spans="1:30" x14ac:dyDescent="0.25">
      <c r="A2178" s="39">
        <v>46270</v>
      </c>
      <c r="B2178" t="s">
        <v>120</v>
      </c>
      <c r="C2178">
        <v>21</v>
      </c>
      <c r="D2178" s="40">
        <v>1</v>
      </c>
      <c r="E2178">
        <v>4</v>
      </c>
      <c r="F2178">
        <v>3</v>
      </c>
      <c r="G2178">
        <v>17</v>
      </c>
      <c r="H2178">
        <v>9</v>
      </c>
      <c r="I2178">
        <v>0.75</v>
      </c>
      <c r="J2178">
        <v>0.53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1</v>
      </c>
      <c r="Y2178">
        <v>0</v>
      </c>
      <c r="Z2178">
        <v>0</v>
      </c>
      <c r="AA2178" s="40">
        <f>AVERAGEIFS($C$2:C2178, $B$2:B2178, B2178)</f>
        <v>14.5</v>
      </c>
      <c r="AB2178" s="40">
        <f>AVERAGEIFS($I$2:I2178, $B$2:B2178, B2178)</f>
        <v>0.51700000000000002</v>
      </c>
      <c r="AC2178" s="40">
        <f>AVERAGEIFS($J$2:J2178, $B$2:B2178, B2178)</f>
        <v>0.50488888888888872</v>
      </c>
      <c r="AD2178" s="40">
        <f>AVERAGEIFS($D$2:D2178, $B$2:B2178, B2178)</f>
        <v>0.5</v>
      </c>
    </row>
    <row r="2179" spans="1:30" x14ac:dyDescent="0.25">
      <c r="A2179" s="39">
        <v>46270</v>
      </c>
      <c r="B2179" t="s">
        <v>22</v>
      </c>
      <c r="C2179">
        <v>12</v>
      </c>
      <c r="D2179" s="40">
        <v>1</v>
      </c>
      <c r="E2179">
        <v>4</v>
      </c>
      <c r="F2179">
        <v>3</v>
      </c>
      <c r="G2179">
        <v>17</v>
      </c>
      <c r="H2179">
        <v>9</v>
      </c>
      <c r="I2179">
        <v>0.75</v>
      </c>
      <c r="J2179">
        <v>0.53</v>
      </c>
      <c r="K2179">
        <v>1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1</v>
      </c>
      <c r="Y2179">
        <v>0</v>
      </c>
      <c r="Z2179">
        <v>0</v>
      </c>
      <c r="AA2179" s="40">
        <f>AVERAGEIFS($C$2:C2179, $B$2:B2179, B2179)</f>
        <v>15.780487804878049</v>
      </c>
      <c r="AB2179" s="40">
        <f>AVERAGEIFS($I$2:I2179, $B$2:B2179, B2179)</f>
        <v>0.43487804878048786</v>
      </c>
      <c r="AC2179" s="40">
        <f>AVERAGEIFS($J$2:J2179, $B$2:B2179, B2179)</f>
        <v>0.46609756097560984</v>
      </c>
      <c r="AD2179" s="40">
        <f>AVERAGEIFS($D$2:D2179, $B$2:B2179, B2179)</f>
        <v>0.41463414634146339</v>
      </c>
    </row>
    <row r="2180" spans="1:30" x14ac:dyDescent="0.25">
      <c r="A2180" s="39">
        <v>46270</v>
      </c>
      <c r="B2180" t="s">
        <v>111</v>
      </c>
      <c r="C2180">
        <v>11</v>
      </c>
      <c r="D2180" s="40">
        <v>1</v>
      </c>
      <c r="E2180">
        <v>4</v>
      </c>
      <c r="F2180">
        <v>3</v>
      </c>
      <c r="G2180">
        <v>17</v>
      </c>
      <c r="H2180">
        <v>9</v>
      </c>
      <c r="I2180">
        <v>0.75</v>
      </c>
      <c r="J2180">
        <v>0.53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1</v>
      </c>
      <c r="Y2180">
        <v>0</v>
      </c>
      <c r="Z2180">
        <v>0</v>
      </c>
      <c r="AA2180" s="40">
        <f>AVERAGEIFS($C$2:C2180, $B$2:B2180, B2180)</f>
        <v>12.946666666666667</v>
      </c>
      <c r="AB2180" s="40">
        <f>AVERAGEIFS($I$2:I2180, $B$2:B2180, B2180)</f>
        <v>0.47533333333333333</v>
      </c>
      <c r="AC2180" s="40">
        <f>AVERAGEIFS($J$2:J2180, $B$2:B2180, B2180)</f>
        <v>0.49786666666666674</v>
      </c>
      <c r="AD2180" s="40">
        <f>AVERAGEIFS($D$2:D2180, $B$2:B2180, B2180)</f>
        <v>0.49333333333333335</v>
      </c>
    </row>
    <row r="2181" spans="1:30" x14ac:dyDescent="0.25">
      <c r="A2181" s="39">
        <v>46270</v>
      </c>
      <c r="B2181" t="s">
        <v>262</v>
      </c>
      <c r="C2181">
        <v>14</v>
      </c>
      <c r="D2181" s="40">
        <v>1</v>
      </c>
      <c r="E2181">
        <v>4</v>
      </c>
      <c r="F2181">
        <v>3</v>
      </c>
      <c r="G2181">
        <v>17</v>
      </c>
      <c r="H2181">
        <v>9</v>
      </c>
      <c r="I2181">
        <v>0.75</v>
      </c>
      <c r="J2181">
        <v>0.53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 s="40">
        <f>AVERAGEIFS($C$2:C2181, $B$2:B2181, B2181)</f>
        <v>9.5</v>
      </c>
      <c r="AB2181" s="40">
        <f>AVERAGEIFS($I$2:I2181, $B$2:B2181, B2181)</f>
        <v>0.57499999999999996</v>
      </c>
      <c r="AC2181" s="40">
        <f>AVERAGEIFS($J$2:J2181, $B$2:B2181, B2181)</f>
        <v>0.505</v>
      </c>
      <c r="AD2181" s="40">
        <f>AVERAGEIFS($D$2:D2181, $B$2:B2181, B2181)</f>
        <v>0.5</v>
      </c>
    </row>
    <row r="2182" spans="1:30" x14ac:dyDescent="0.25">
      <c r="A2182" s="39">
        <v>46271</v>
      </c>
      <c r="B2182" t="s">
        <v>12</v>
      </c>
      <c r="C2182">
        <v>31</v>
      </c>
      <c r="D2182" s="40">
        <v>0</v>
      </c>
      <c r="E2182">
        <v>3</v>
      </c>
      <c r="F2182">
        <v>0</v>
      </c>
      <c r="G2182">
        <v>14</v>
      </c>
      <c r="H2182">
        <v>5</v>
      </c>
      <c r="I2182">
        <v>0</v>
      </c>
      <c r="J2182">
        <v>0.36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 s="40">
        <f>AVERAGEIFS($C$2:C2182, $B$2:B2182, B2182)</f>
        <v>25.4375</v>
      </c>
      <c r="AB2182" s="40">
        <f>AVERAGEIFS($I$2:I2182, $B$2:B2182, B2182)</f>
        <v>0.52991071428571435</v>
      </c>
      <c r="AC2182" s="40">
        <f>AVERAGEIFS($J$2:J2182, $B$2:B2182, B2182)</f>
        <v>0.51607142857142885</v>
      </c>
      <c r="AD2182" s="40">
        <f>AVERAGEIFS($D$2:D2182, $B$2:B2182, B2182)</f>
        <v>0.5535714285714286</v>
      </c>
    </row>
    <row r="2183" spans="1:30" x14ac:dyDescent="0.25">
      <c r="A2183" s="39">
        <v>46271</v>
      </c>
      <c r="B2183" t="s">
        <v>16</v>
      </c>
      <c r="C2183">
        <v>11</v>
      </c>
      <c r="D2183" s="40">
        <v>0</v>
      </c>
      <c r="E2183">
        <v>3</v>
      </c>
      <c r="F2183">
        <v>0</v>
      </c>
      <c r="G2183">
        <v>14</v>
      </c>
      <c r="H2183">
        <v>5</v>
      </c>
      <c r="I2183">
        <v>0</v>
      </c>
      <c r="J2183">
        <v>0.36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 s="40">
        <f>AVERAGEIFS($C$2:C2183, $B$2:B2183, B2183)</f>
        <v>25.423076923076923</v>
      </c>
      <c r="AB2183" s="40">
        <f>AVERAGEIFS($I$2:I2183, $B$2:B2183, B2183)</f>
        <v>0.46634615384615391</v>
      </c>
      <c r="AC2183" s="40">
        <f>AVERAGEIFS($J$2:J2183, $B$2:B2183, B2183)</f>
        <v>0.4817307692307693</v>
      </c>
      <c r="AD2183" s="40">
        <f>AVERAGEIFS($D$2:D2183, $B$2:B2183, B2183)</f>
        <v>0.46153846153846156</v>
      </c>
    </row>
    <row r="2184" spans="1:30" x14ac:dyDescent="0.25">
      <c r="A2184" s="39">
        <v>46271</v>
      </c>
      <c r="B2184" t="s">
        <v>14</v>
      </c>
      <c r="C2184">
        <v>22</v>
      </c>
      <c r="D2184" s="40">
        <v>0</v>
      </c>
      <c r="E2184">
        <v>3</v>
      </c>
      <c r="F2184">
        <v>0</v>
      </c>
      <c r="G2184">
        <v>14</v>
      </c>
      <c r="H2184">
        <v>5</v>
      </c>
      <c r="I2184">
        <v>0</v>
      </c>
      <c r="J2184">
        <v>0.36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 s="40">
        <f>AVERAGEIFS($C$2:C2184, $B$2:B2184, B2184)</f>
        <v>23.396825396825395</v>
      </c>
      <c r="AB2184" s="40">
        <f>AVERAGEIFS($I$2:I2184, $B$2:B2184, B2184)</f>
        <v>0.42698412698412697</v>
      </c>
      <c r="AC2184" s="40">
        <f>AVERAGEIFS($J$2:J2184, $B$2:B2184, B2184)</f>
        <v>0.47015873015873011</v>
      </c>
      <c r="AD2184" s="40">
        <f>AVERAGEIFS($D$2:D2184, $B$2:B2184, B2184)</f>
        <v>0.36507936507936506</v>
      </c>
    </row>
    <row r="2185" spans="1:30" x14ac:dyDescent="0.25">
      <c r="A2185" s="39">
        <v>46271</v>
      </c>
      <c r="B2185" t="s">
        <v>18</v>
      </c>
      <c r="C2185">
        <v>15</v>
      </c>
      <c r="D2185" s="40">
        <v>0</v>
      </c>
      <c r="E2185">
        <v>3</v>
      </c>
      <c r="F2185">
        <v>0</v>
      </c>
      <c r="G2185">
        <v>14</v>
      </c>
      <c r="H2185">
        <v>5</v>
      </c>
      <c r="I2185">
        <v>0</v>
      </c>
      <c r="J2185">
        <v>0.36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 s="40">
        <f>AVERAGEIFS($C$2:C2185, $B$2:B2185, B2185)</f>
        <v>15.76</v>
      </c>
      <c r="AB2185" s="40">
        <f>AVERAGEIFS($I$2:I2185, $B$2:B2185, B2185)</f>
        <v>0.44900000000000007</v>
      </c>
      <c r="AC2185" s="40">
        <f>AVERAGEIFS($J$2:J2185, $B$2:B2185, B2185)</f>
        <v>0.48180000000000006</v>
      </c>
      <c r="AD2185" s="40">
        <f>AVERAGEIFS($D$2:D2185, $B$2:B2185, B2185)</f>
        <v>0.38</v>
      </c>
    </row>
    <row r="2186" spans="1:30" x14ac:dyDescent="0.25">
      <c r="A2186" s="39">
        <v>46271</v>
      </c>
      <c r="B2186" t="s">
        <v>111</v>
      </c>
      <c r="C2186">
        <v>16</v>
      </c>
      <c r="D2186" s="40">
        <v>0</v>
      </c>
      <c r="E2186">
        <v>3</v>
      </c>
      <c r="F2186">
        <v>0</v>
      </c>
      <c r="G2186">
        <v>14</v>
      </c>
      <c r="H2186">
        <v>5</v>
      </c>
      <c r="I2186">
        <v>0</v>
      </c>
      <c r="J2186">
        <v>0.36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 s="40">
        <f>AVERAGEIFS($C$2:C2186, $B$2:B2186, B2186)</f>
        <v>12.986842105263158</v>
      </c>
      <c r="AB2186" s="40">
        <f>AVERAGEIFS($I$2:I2186, $B$2:B2186, B2186)</f>
        <v>0.46907894736842104</v>
      </c>
      <c r="AC2186" s="40">
        <f>AVERAGEIFS($J$2:J2186, $B$2:B2186, B2186)</f>
        <v>0.49605263157894741</v>
      </c>
      <c r="AD2186" s="40">
        <f>AVERAGEIFS($D$2:D2186, $B$2:B2186, B2186)</f>
        <v>0.48684210526315791</v>
      </c>
    </row>
    <row r="2187" spans="1:30" x14ac:dyDescent="0.25">
      <c r="A2187" s="39">
        <v>46271</v>
      </c>
      <c r="B2187" t="s">
        <v>15</v>
      </c>
      <c r="C2187">
        <v>20</v>
      </c>
      <c r="D2187" s="40">
        <v>0</v>
      </c>
      <c r="E2187">
        <v>3</v>
      </c>
      <c r="F2187">
        <v>0</v>
      </c>
      <c r="G2187">
        <v>14</v>
      </c>
      <c r="H2187">
        <v>5</v>
      </c>
      <c r="I2187">
        <v>0</v>
      </c>
      <c r="J2187">
        <v>0.36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 s="40">
        <f>AVERAGEIFS($C$2:C2187, $B$2:B2187, B2187)</f>
        <v>25.044444444444444</v>
      </c>
      <c r="AB2187" s="40">
        <f>AVERAGEIFS($I$2:I2187, $B$2:B2187, B2187)</f>
        <v>0.46444444444444444</v>
      </c>
      <c r="AC2187" s="40">
        <f>AVERAGEIFS($J$2:J2187, $B$2:B2187, B2187)</f>
        <v>0.49655555555555547</v>
      </c>
      <c r="AD2187" s="40">
        <f>AVERAGEIFS($D$2:D2187, $B$2:B2187, B2187)</f>
        <v>0.3888888888888889</v>
      </c>
    </row>
    <row r="2188" spans="1:30" x14ac:dyDescent="0.25">
      <c r="A2188" s="39">
        <v>46271</v>
      </c>
      <c r="B2188" t="s">
        <v>262</v>
      </c>
      <c r="C2188">
        <v>8</v>
      </c>
      <c r="D2188" s="40">
        <v>0</v>
      </c>
      <c r="E2188">
        <v>3</v>
      </c>
      <c r="F2188">
        <v>0</v>
      </c>
      <c r="G2188">
        <v>14</v>
      </c>
      <c r="H2188">
        <v>5</v>
      </c>
      <c r="I2188">
        <v>0</v>
      </c>
      <c r="J2188">
        <v>0.36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 s="40">
        <f>AVERAGEIFS($C$2:C2188, $B$2:B2188, B2188)</f>
        <v>9</v>
      </c>
      <c r="AB2188" s="40">
        <f>AVERAGEIFS($I$2:I2188, $B$2:B2188, B2188)</f>
        <v>0.3833333333333333</v>
      </c>
      <c r="AC2188" s="40">
        <f>AVERAGEIFS($J$2:J2188, $B$2:B2188, B2188)</f>
        <v>0.45666666666666672</v>
      </c>
      <c r="AD2188" s="40">
        <f>AVERAGEIFS($D$2:D2188, $B$2:B2188, B2188)</f>
        <v>0.33333333333333331</v>
      </c>
    </row>
    <row r="2189" spans="1:30" x14ac:dyDescent="0.25">
      <c r="A2189" s="39">
        <v>46271</v>
      </c>
      <c r="B2189" t="s">
        <v>65</v>
      </c>
      <c r="C2189">
        <v>19</v>
      </c>
      <c r="D2189" s="40">
        <v>0</v>
      </c>
      <c r="E2189">
        <v>3</v>
      </c>
      <c r="F2189">
        <v>0</v>
      </c>
      <c r="G2189">
        <v>14</v>
      </c>
      <c r="H2189">
        <v>5</v>
      </c>
      <c r="I2189">
        <v>0</v>
      </c>
      <c r="J2189">
        <v>0.36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 s="40">
        <f>AVERAGEIFS($C$2:C2189, $B$2:B2189, B2189)</f>
        <v>19.214285714285715</v>
      </c>
      <c r="AB2189" s="40">
        <f>AVERAGEIFS($I$2:I2189, $B$2:B2189, B2189)</f>
        <v>0.55964285714285711</v>
      </c>
      <c r="AC2189" s="40">
        <f>AVERAGEIFS($J$2:J2189, $B$2:B2189, B2189)</f>
        <v>0.53035714285714275</v>
      </c>
      <c r="AD2189" s="40">
        <f>AVERAGEIFS($D$2:D2189, $B$2:B2189, B2189)</f>
        <v>0.6428571428571429</v>
      </c>
    </row>
    <row r="2190" spans="1:30" x14ac:dyDescent="0.25">
      <c r="A2190" s="39">
        <v>46271</v>
      </c>
      <c r="B2190" t="s">
        <v>34</v>
      </c>
      <c r="C2190">
        <v>16</v>
      </c>
      <c r="D2190" s="40">
        <v>1</v>
      </c>
      <c r="E2190">
        <v>3</v>
      </c>
      <c r="F2190">
        <v>3</v>
      </c>
      <c r="G2190">
        <v>14</v>
      </c>
      <c r="H2190">
        <v>9</v>
      </c>
      <c r="I2190">
        <v>1</v>
      </c>
      <c r="J2190">
        <v>0.64</v>
      </c>
      <c r="K2190">
        <v>1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1</v>
      </c>
      <c r="Z2190">
        <v>1</v>
      </c>
      <c r="AA2190" s="40">
        <f>AVERAGEIFS($C$2:C2190, $B$2:B2190, B2190)</f>
        <v>20</v>
      </c>
      <c r="AB2190" s="40">
        <f>AVERAGEIFS($I$2:I2190, $B$2:B2190, B2190)</f>
        <v>0.56333333333333324</v>
      </c>
      <c r="AC2190" s="40">
        <f>AVERAGEIFS($J$2:J2190, $B$2:B2190, B2190)</f>
        <v>0.5086666666666666</v>
      </c>
      <c r="AD2190" s="40">
        <f>AVERAGEIFS($D$2:D2190, $B$2:B2190, B2190)</f>
        <v>0.6</v>
      </c>
    </row>
    <row r="2191" spans="1:30" x14ac:dyDescent="0.25">
      <c r="A2191" s="39">
        <v>46271</v>
      </c>
      <c r="B2191" t="s">
        <v>2</v>
      </c>
      <c r="C2191">
        <v>25</v>
      </c>
      <c r="D2191" s="40">
        <v>1</v>
      </c>
      <c r="E2191">
        <v>3</v>
      </c>
      <c r="F2191">
        <v>3</v>
      </c>
      <c r="G2191">
        <v>14</v>
      </c>
      <c r="H2191">
        <v>9</v>
      </c>
      <c r="I2191">
        <v>1</v>
      </c>
      <c r="J2191">
        <v>0.64</v>
      </c>
      <c r="K2191">
        <v>1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1</v>
      </c>
      <c r="Z2191">
        <v>1</v>
      </c>
      <c r="AA2191" s="40">
        <f>AVERAGEIFS($C$2:C2191, $B$2:B2191, B2191)</f>
        <v>29.075471698113208</v>
      </c>
      <c r="AB2191" s="40">
        <f>AVERAGEIFS($I$2:I2191, $B$2:B2191, B2191)</f>
        <v>0.63490566037735863</v>
      </c>
      <c r="AC2191" s="40">
        <f>AVERAGEIFS($J$2:J2191, $B$2:B2191, B2191)</f>
        <v>0.56754716981132081</v>
      </c>
      <c r="AD2191" s="40">
        <f>AVERAGEIFS($D$2:D2191, $B$2:B2191, B2191)</f>
        <v>0.64150943396226412</v>
      </c>
    </row>
    <row r="2192" spans="1:30" x14ac:dyDescent="0.25">
      <c r="A2192" s="39">
        <v>46271</v>
      </c>
      <c r="B2192" t="s">
        <v>90</v>
      </c>
      <c r="C2192">
        <v>25</v>
      </c>
      <c r="D2192" s="40">
        <v>1</v>
      </c>
      <c r="E2192">
        <v>3</v>
      </c>
      <c r="F2192">
        <v>3</v>
      </c>
      <c r="G2192">
        <v>14</v>
      </c>
      <c r="H2192">
        <v>9</v>
      </c>
      <c r="I2192">
        <v>1</v>
      </c>
      <c r="J2192">
        <v>0.64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1</v>
      </c>
      <c r="Z2192">
        <v>1</v>
      </c>
      <c r="AA2192" s="40">
        <f>AVERAGEIFS($C$2:C2192, $B$2:B2192, B2192)</f>
        <v>23.65909090909091</v>
      </c>
      <c r="AB2192" s="40">
        <f>AVERAGEIFS($I$2:I2192, $B$2:B2192, B2192)</f>
        <v>0.57386363636363624</v>
      </c>
      <c r="AC2192" s="40">
        <f>AVERAGEIFS($J$2:J2192, $B$2:B2192, B2192)</f>
        <v>0.53909090909090895</v>
      </c>
      <c r="AD2192" s="40">
        <f>AVERAGEIFS($D$2:D2192, $B$2:B2192, B2192)</f>
        <v>0.61363636363636365</v>
      </c>
    </row>
    <row r="2193" spans="1:30" x14ac:dyDescent="0.25">
      <c r="A2193" s="39">
        <v>46271</v>
      </c>
      <c r="B2193" t="s">
        <v>36</v>
      </c>
      <c r="C2193">
        <v>23</v>
      </c>
      <c r="D2193" s="40">
        <v>1</v>
      </c>
      <c r="E2193">
        <v>3</v>
      </c>
      <c r="F2193">
        <v>3</v>
      </c>
      <c r="G2193">
        <v>14</v>
      </c>
      <c r="H2193">
        <v>9</v>
      </c>
      <c r="I2193">
        <v>1</v>
      </c>
      <c r="J2193">
        <v>0.64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1</v>
      </c>
      <c r="Z2193">
        <v>1</v>
      </c>
      <c r="AA2193" s="40">
        <f>AVERAGEIFS($C$2:C2193, $B$2:B2193, B2193)</f>
        <v>15.1</v>
      </c>
      <c r="AB2193" s="40">
        <f>AVERAGEIFS($I$2:I2193, $B$2:B2193, B2193)</f>
        <v>0.44000000000000006</v>
      </c>
      <c r="AC2193" s="40">
        <f>AVERAGEIFS($J$2:J2193, $B$2:B2193, B2193)</f>
        <v>0.44950000000000012</v>
      </c>
      <c r="AD2193" s="40">
        <f>AVERAGEIFS($D$2:D2193, $B$2:B2193, B2193)</f>
        <v>0.4</v>
      </c>
    </row>
    <row r="2194" spans="1:30" x14ac:dyDescent="0.25">
      <c r="A2194" s="39">
        <v>46271</v>
      </c>
      <c r="B2194" t="s">
        <v>186</v>
      </c>
      <c r="C2194">
        <v>17</v>
      </c>
      <c r="D2194" s="40">
        <v>1</v>
      </c>
      <c r="E2194">
        <v>3</v>
      </c>
      <c r="F2194">
        <v>3</v>
      </c>
      <c r="G2194">
        <v>14</v>
      </c>
      <c r="H2194">
        <v>9</v>
      </c>
      <c r="I2194">
        <v>1</v>
      </c>
      <c r="J2194">
        <v>0.64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1</v>
      </c>
      <c r="AA2194" s="40">
        <f>AVERAGEIFS($C$2:C2194, $B$2:B2194, B2194)</f>
        <v>14.162162162162161</v>
      </c>
      <c r="AB2194" s="40">
        <f>AVERAGEIFS($I$2:I2194, $B$2:B2194, B2194)</f>
        <v>0.62027027027027037</v>
      </c>
      <c r="AC2194" s="40">
        <f>AVERAGEIFS($J$2:J2194, $B$2:B2194, B2194)</f>
        <v>0.55972972972972979</v>
      </c>
      <c r="AD2194" s="40">
        <f>AVERAGEIFS($D$2:D2194, $B$2:B2194, B2194)</f>
        <v>0.70270270270270274</v>
      </c>
    </row>
    <row r="2195" spans="1:30" x14ac:dyDescent="0.25">
      <c r="A2195" s="39">
        <v>46271</v>
      </c>
      <c r="B2195" t="s">
        <v>127</v>
      </c>
      <c r="C2195">
        <v>29</v>
      </c>
      <c r="D2195" s="40">
        <v>1</v>
      </c>
      <c r="E2195">
        <v>3</v>
      </c>
      <c r="F2195">
        <v>3</v>
      </c>
      <c r="G2195">
        <v>14</v>
      </c>
      <c r="H2195">
        <v>9</v>
      </c>
      <c r="I2195">
        <v>1</v>
      </c>
      <c r="J2195">
        <v>0.64</v>
      </c>
      <c r="K2195">
        <v>1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1</v>
      </c>
      <c r="AA2195" s="40">
        <f>AVERAGEIFS($C$2:C2195, $B$2:B2195, B2195)</f>
        <v>21.202127659574469</v>
      </c>
      <c r="AB2195" s="40">
        <f>AVERAGEIFS($I$2:I2195, $B$2:B2195, B2195)</f>
        <v>0.45510638297872341</v>
      </c>
      <c r="AC2195" s="40">
        <f>AVERAGEIFS($J$2:J2195, $B$2:B2195, B2195)</f>
        <v>0.47968085106382985</v>
      </c>
      <c r="AD2195" s="40">
        <f>AVERAGEIFS($D$2:D2195, $B$2:B2195, B2195)</f>
        <v>0.45744680851063829</v>
      </c>
    </row>
    <row r="2196" spans="1:30" x14ac:dyDescent="0.25">
      <c r="A2196" s="39">
        <v>46271</v>
      </c>
      <c r="B2196" t="s">
        <v>22</v>
      </c>
      <c r="C2196">
        <v>9</v>
      </c>
      <c r="D2196" s="40">
        <v>1</v>
      </c>
      <c r="E2196">
        <v>3</v>
      </c>
      <c r="F2196">
        <v>3</v>
      </c>
      <c r="G2196">
        <v>14</v>
      </c>
      <c r="H2196">
        <v>9</v>
      </c>
      <c r="I2196">
        <v>1</v>
      </c>
      <c r="J2196">
        <v>0.64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1</v>
      </c>
      <c r="Z2196">
        <v>1</v>
      </c>
      <c r="AA2196" s="40">
        <f>AVERAGEIFS($C$2:C2196, $B$2:B2196, B2196)</f>
        <v>15.619047619047619</v>
      </c>
      <c r="AB2196" s="40">
        <f>AVERAGEIFS($I$2:I2196, $B$2:B2196, B2196)</f>
        <v>0.44833333333333336</v>
      </c>
      <c r="AC2196" s="40">
        <f>AVERAGEIFS($J$2:J2196, $B$2:B2196, B2196)</f>
        <v>0.47023809523809534</v>
      </c>
      <c r="AD2196" s="40">
        <f>AVERAGEIFS($D$2:D2196, $B$2:B2196, B2196)</f>
        <v>0.42857142857142855</v>
      </c>
    </row>
    <row r="2197" spans="1:30" x14ac:dyDescent="0.25">
      <c r="A2197" s="39">
        <v>46271</v>
      </c>
      <c r="B2197" t="s">
        <v>253</v>
      </c>
      <c r="C2197">
        <v>13</v>
      </c>
      <c r="D2197" s="40">
        <v>1</v>
      </c>
      <c r="E2197">
        <v>3</v>
      </c>
      <c r="F2197">
        <v>3</v>
      </c>
      <c r="G2197">
        <v>14</v>
      </c>
      <c r="H2197">
        <v>9</v>
      </c>
      <c r="I2197">
        <v>1</v>
      </c>
      <c r="J2197">
        <v>0.64</v>
      </c>
      <c r="K2197">
        <v>1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1</v>
      </c>
      <c r="Z2197">
        <v>1</v>
      </c>
      <c r="AA2197" s="40">
        <f>AVERAGEIFS($C$2:C2197, $B$2:B2197, B2197)</f>
        <v>12.375</v>
      </c>
      <c r="AB2197" s="40">
        <f>AVERAGEIFS($I$2:I2197, $B$2:B2197, B2197)</f>
        <v>0.515625</v>
      </c>
      <c r="AC2197" s="40">
        <f>AVERAGEIFS($J$2:J2197, $B$2:B2197, B2197)</f>
        <v>0.47875000000000001</v>
      </c>
      <c r="AD2197" s="40">
        <f>AVERAGEIFS($D$2:D2197, $B$2:B2197, B2197)</f>
        <v>0.625</v>
      </c>
    </row>
    <row r="2198" spans="1:30" x14ac:dyDescent="0.25">
      <c r="A2198" s="39">
        <v>46272</v>
      </c>
      <c r="B2198" t="s">
        <v>13</v>
      </c>
      <c r="C2198">
        <v>24</v>
      </c>
      <c r="D2198" s="40">
        <v>0</v>
      </c>
      <c r="E2198">
        <v>4</v>
      </c>
      <c r="F2198">
        <v>1</v>
      </c>
      <c r="G2198">
        <v>16</v>
      </c>
      <c r="H2198">
        <v>6</v>
      </c>
      <c r="I2198">
        <v>0.25</v>
      </c>
      <c r="J2198">
        <v>0.38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 s="40">
        <f>AVERAGEIFS($C$2:C2198, $B$2:B2198, B2198)</f>
        <v>23.791208791208792</v>
      </c>
      <c r="AB2198" s="40">
        <f>AVERAGEIFS($I$2:I2198, $B$2:B2198, B2198)</f>
        <v>0.44670329670329667</v>
      </c>
      <c r="AC2198" s="40">
        <f>AVERAGEIFS($J$2:J2198, $B$2:B2198, B2198)</f>
        <v>0.47340659340659341</v>
      </c>
      <c r="AD2198" s="40">
        <f>AVERAGEIFS($D$2:D2198, $B$2:B2198, B2198)</f>
        <v>0.4175824175824176</v>
      </c>
    </row>
    <row r="2199" spans="1:30" x14ac:dyDescent="0.25">
      <c r="A2199" s="39">
        <v>46272</v>
      </c>
      <c r="B2199" t="s">
        <v>12</v>
      </c>
      <c r="C2199">
        <v>36</v>
      </c>
      <c r="D2199" s="40">
        <v>0</v>
      </c>
      <c r="E2199">
        <v>4</v>
      </c>
      <c r="F2199">
        <v>1</v>
      </c>
      <c r="G2199">
        <v>16</v>
      </c>
      <c r="H2199">
        <v>6</v>
      </c>
      <c r="I2199">
        <v>0.25</v>
      </c>
      <c r="J2199">
        <v>0.38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 s="40">
        <f>AVERAGEIFS($C$2:C2199, $B$2:B2199, B2199)</f>
        <v>25.530973451327434</v>
      </c>
      <c r="AB2199" s="40">
        <f>AVERAGEIFS($I$2:I2199, $B$2:B2199, B2199)</f>
        <v>0.52743362831858409</v>
      </c>
      <c r="AC2199" s="40">
        <f>AVERAGEIFS($J$2:J2199, $B$2:B2199, B2199)</f>
        <v>0.51486725663716837</v>
      </c>
      <c r="AD2199" s="40">
        <f>AVERAGEIFS($D$2:D2199, $B$2:B2199, B2199)</f>
        <v>0.54867256637168138</v>
      </c>
    </row>
    <row r="2200" spans="1:30" x14ac:dyDescent="0.25">
      <c r="A2200" s="39">
        <v>46272</v>
      </c>
      <c r="B2200" t="s">
        <v>14</v>
      </c>
      <c r="C2200">
        <v>24</v>
      </c>
      <c r="D2200" s="40">
        <v>0</v>
      </c>
      <c r="E2200">
        <v>4</v>
      </c>
      <c r="F2200">
        <v>1</v>
      </c>
      <c r="G2200">
        <v>16</v>
      </c>
      <c r="H2200">
        <v>6</v>
      </c>
      <c r="I2200">
        <v>0.25</v>
      </c>
      <c r="J2200">
        <v>0.38</v>
      </c>
      <c r="K2200">
        <v>0</v>
      </c>
      <c r="L2200">
        <v>0</v>
      </c>
      <c r="M2200">
        <v>0</v>
      </c>
      <c r="N2200">
        <v>1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 s="40">
        <f>AVERAGEIFS($C$2:C2200, $B$2:B2200, B2200)</f>
        <v>23.40625</v>
      </c>
      <c r="AB2200" s="40">
        <f>AVERAGEIFS($I$2:I2200, $B$2:B2200, B2200)</f>
        <v>0.42421874999999998</v>
      </c>
      <c r="AC2200" s="40">
        <f>AVERAGEIFS($J$2:J2200, $B$2:B2200, B2200)</f>
        <v>0.46874999999999994</v>
      </c>
      <c r="AD2200" s="40">
        <f>AVERAGEIFS($D$2:D2200, $B$2:B2200, B2200)</f>
        <v>0.359375</v>
      </c>
    </row>
    <row r="2201" spans="1:30" x14ac:dyDescent="0.25">
      <c r="A2201" s="39">
        <v>46272</v>
      </c>
      <c r="B2201" t="s">
        <v>127</v>
      </c>
      <c r="C2201">
        <v>26</v>
      </c>
      <c r="D2201" s="40">
        <v>0</v>
      </c>
      <c r="E2201">
        <v>4</v>
      </c>
      <c r="F2201">
        <v>1</v>
      </c>
      <c r="G2201">
        <v>16</v>
      </c>
      <c r="H2201">
        <v>6</v>
      </c>
      <c r="I2201">
        <v>0.25</v>
      </c>
      <c r="J2201">
        <v>0.38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 s="40">
        <f>AVERAGEIFS($C$2:C2201, $B$2:B2201, B2201)</f>
        <v>21.252631578947369</v>
      </c>
      <c r="AB2201" s="40">
        <f>AVERAGEIFS($I$2:I2201, $B$2:B2201, B2201)</f>
        <v>0.45294736842105265</v>
      </c>
      <c r="AC2201" s="40">
        <f>AVERAGEIFS($J$2:J2201, $B$2:B2201, B2201)</f>
        <v>0.47863157894736846</v>
      </c>
      <c r="AD2201" s="40">
        <f>AVERAGEIFS($D$2:D2201, $B$2:B2201, B2201)</f>
        <v>0.45263157894736844</v>
      </c>
    </row>
    <row r="2202" spans="1:30" x14ac:dyDescent="0.25">
      <c r="A2202" s="39">
        <v>46272</v>
      </c>
      <c r="B2202" t="s">
        <v>120</v>
      </c>
      <c r="C2202">
        <v>17</v>
      </c>
      <c r="D2202" s="40">
        <v>0</v>
      </c>
      <c r="E2202">
        <v>4</v>
      </c>
      <c r="F2202">
        <v>1</v>
      </c>
      <c r="G2202">
        <v>16</v>
      </c>
      <c r="H2202">
        <v>6</v>
      </c>
      <c r="I2202">
        <v>0.25</v>
      </c>
      <c r="J2202">
        <v>0.38</v>
      </c>
      <c r="K2202">
        <v>0</v>
      </c>
      <c r="L2202">
        <v>0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 s="40">
        <f>AVERAGEIFS($C$2:C2202, $B$2:B2202, B2202)</f>
        <v>14.527472527472527</v>
      </c>
      <c r="AB2202" s="40">
        <f>AVERAGEIFS($I$2:I2202, $B$2:B2202, B2202)</f>
        <v>0.51406593406593404</v>
      </c>
      <c r="AC2202" s="40">
        <f>AVERAGEIFS($J$2:J2202, $B$2:B2202, B2202)</f>
        <v>0.50351648351648337</v>
      </c>
      <c r="AD2202" s="40">
        <f>AVERAGEIFS($D$2:D2202, $B$2:B2202, B2202)</f>
        <v>0.49450549450549453</v>
      </c>
    </row>
    <row r="2203" spans="1:30" x14ac:dyDescent="0.25">
      <c r="A2203" s="39">
        <v>46272</v>
      </c>
      <c r="B2203" t="s">
        <v>111</v>
      </c>
      <c r="C2203">
        <v>8</v>
      </c>
      <c r="D2203" s="40">
        <v>0</v>
      </c>
      <c r="E2203">
        <v>4</v>
      </c>
      <c r="F2203">
        <v>1</v>
      </c>
      <c r="G2203">
        <v>16</v>
      </c>
      <c r="H2203">
        <v>6</v>
      </c>
      <c r="I2203">
        <v>0.25</v>
      </c>
      <c r="J2203">
        <v>0.38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 s="40">
        <f>AVERAGEIFS($C$2:C2203, $B$2:B2203, B2203)</f>
        <v>12.922077922077921</v>
      </c>
      <c r="AB2203" s="40">
        <f>AVERAGEIFS($I$2:I2203, $B$2:B2203, B2203)</f>
        <v>0.46623376623376622</v>
      </c>
      <c r="AC2203" s="40">
        <f>AVERAGEIFS($J$2:J2203, $B$2:B2203, B2203)</f>
        <v>0.49454545454545462</v>
      </c>
      <c r="AD2203" s="40">
        <f>AVERAGEIFS($D$2:D2203, $B$2:B2203, B2203)</f>
        <v>0.48051948051948051</v>
      </c>
    </row>
    <row r="2204" spans="1:30" x14ac:dyDescent="0.25">
      <c r="A2204" s="39">
        <v>46272</v>
      </c>
      <c r="B2204" t="s">
        <v>17</v>
      </c>
      <c r="C2204">
        <v>18</v>
      </c>
      <c r="D2204" s="40">
        <v>0</v>
      </c>
      <c r="E2204">
        <v>4</v>
      </c>
      <c r="F2204">
        <v>1</v>
      </c>
      <c r="G2204">
        <v>16</v>
      </c>
      <c r="H2204">
        <v>6</v>
      </c>
      <c r="I2204">
        <v>0.25</v>
      </c>
      <c r="J2204">
        <v>0.38</v>
      </c>
      <c r="K2204">
        <v>0</v>
      </c>
      <c r="L2204">
        <v>0</v>
      </c>
      <c r="M2204">
        <v>0</v>
      </c>
      <c r="N2204">
        <v>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 s="40">
        <f>AVERAGEIFS($C$2:C2204, $B$2:B2204, B2204)</f>
        <v>12.154929577464788</v>
      </c>
      <c r="AB2204" s="40">
        <f>AVERAGEIFS($I$2:I2204, $B$2:B2204, B2204)</f>
        <v>0.48028169014084499</v>
      </c>
      <c r="AC2204" s="40">
        <f>AVERAGEIFS($J$2:J2204, $B$2:B2204, B2204)</f>
        <v>0.48549295774647888</v>
      </c>
      <c r="AD2204" s="40">
        <f>AVERAGEIFS($D$2:D2204, $B$2:B2204, B2204)</f>
        <v>0.43661971830985913</v>
      </c>
    </row>
    <row r="2205" spans="1:30" x14ac:dyDescent="0.25">
      <c r="A2205" s="39">
        <v>46272</v>
      </c>
      <c r="B2205" t="s">
        <v>32</v>
      </c>
      <c r="C2205">
        <v>16</v>
      </c>
      <c r="D2205" s="40">
        <v>0</v>
      </c>
      <c r="E2205">
        <v>4</v>
      </c>
      <c r="F2205">
        <v>1</v>
      </c>
      <c r="G2205">
        <v>16</v>
      </c>
      <c r="H2205">
        <v>6</v>
      </c>
      <c r="I2205">
        <v>0.25</v>
      </c>
      <c r="J2205">
        <v>0.38</v>
      </c>
      <c r="K2205">
        <v>0</v>
      </c>
      <c r="L2205">
        <v>0</v>
      </c>
      <c r="M2205">
        <v>0</v>
      </c>
      <c r="N2205">
        <v>1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 s="40">
        <f>AVERAGEIFS($C$2:C2205, $B$2:B2205, B2205)</f>
        <v>11.929824561403509</v>
      </c>
      <c r="AB2205" s="40">
        <f>AVERAGEIFS($I$2:I2205, $B$2:B2205, B2205)</f>
        <v>0.42982456140350861</v>
      </c>
      <c r="AC2205" s="40">
        <f>AVERAGEIFS($J$2:J2205, $B$2:B2205, B2205)</f>
        <v>0.4673684210526316</v>
      </c>
      <c r="AD2205" s="40">
        <f>AVERAGEIFS($D$2:D2205, $B$2:B2205, B2205)</f>
        <v>0.38596491228070173</v>
      </c>
    </row>
    <row r="2206" spans="1:30" x14ac:dyDescent="0.25">
      <c r="A2206" s="39">
        <v>46272</v>
      </c>
      <c r="B2206" t="s">
        <v>2</v>
      </c>
      <c r="C2206">
        <v>50</v>
      </c>
      <c r="D2206" s="40">
        <v>1</v>
      </c>
      <c r="E2206">
        <v>4</v>
      </c>
      <c r="F2206">
        <v>3</v>
      </c>
      <c r="G2206">
        <v>16</v>
      </c>
      <c r="H2206">
        <v>10</v>
      </c>
      <c r="I2206">
        <v>0.75</v>
      </c>
      <c r="J2206">
        <v>0.63</v>
      </c>
      <c r="K2206">
        <v>0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0</v>
      </c>
      <c r="W2206">
        <v>0</v>
      </c>
      <c r="X2206">
        <v>1</v>
      </c>
      <c r="Y2206">
        <v>0</v>
      </c>
      <c r="Z2206">
        <v>0</v>
      </c>
      <c r="AA2206" s="40">
        <f>AVERAGEIFS($C$2:C2206, $B$2:B2206, B2206)</f>
        <v>29.462962962962962</v>
      </c>
      <c r="AB2206" s="40">
        <f>AVERAGEIFS($I$2:I2206, $B$2:B2206, B2206)</f>
        <v>0.63703703703703718</v>
      </c>
      <c r="AC2206" s="40">
        <f>AVERAGEIFS($J$2:J2206, $B$2:B2206, B2206)</f>
        <v>0.56870370370370382</v>
      </c>
      <c r="AD2206" s="40">
        <f>AVERAGEIFS($D$2:D2206, $B$2:B2206, B2206)</f>
        <v>0.64814814814814814</v>
      </c>
    </row>
    <row r="2207" spans="1:30" x14ac:dyDescent="0.25">
      <c r="A2207" s="39">
        <v>46272</v>
      </c>
      <c r="B2207" t="s">
        <v>34</v>
      </c>
      <c r="C2207">
        <v>26</v>
      </c>
      <c r="D2207" s="40">
        <v>1</v>
      </c>
      <c r="E2207">
        <v>4</v>
      </c>
      <c r="F2207">
        <v>3</v>
      </c>
      <c r="G2207">
        <v>16</v>
      </c>
      <c r="H2207">
        <v>10</v>
      </c>
      <c r="I2207">
        <v>0.75</v>
      </c>
      <c r="J2207">
        <v>0.63</v>
      </c>
      <c r="K2207">
        <v>0</v>
      </c>
      <c r="L2207">
        <v>1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1</v>
      </c>
      <c r="V2207">
        <v>0</v>
      </c>
      <c r="W2207">
        <v>0</v>
      </c>
      <c r="X2207">
        <v>1</v>
      </c>
      <c r="Y2207">
        <v>0</v>
      </c>
      <c r="Z2207">
        <v>0</v>
      </c>
      <c r="AA2207" s="40">
        <f>AVERAGEIFS($C$2:C2207, $B$2:B2207, B2207)</f>
        <v>20.193548387096776</v>
      </c>
      <c r="AB2207" s="40">
        <f>AVERAGEIFS($I$2:I2207, $B$2:B2207, B2207)</f>
        <v>0.5693548387096774</v>
      </c>
      <c r="AC2207" s="40">
        <f>AVERAGEIFS($J$2:J2207, $B$2:B2207, B2207)</f>
        <v>0.51258064516129032</v>
      </c>
      <c r="AD2207" s="40">
        <f>AVERAGEIFS($D$2:D2207, $B$2:B2207, B2207)</f>
        <v>0.61290322580645162</v>
      </c>
    </row>
    <row r="2208" spans="1:30" x14ac:dyDescent="0.25">
      <c r="A2208" s="39">
        <v>46272</v>
      </c>
      <c r="B2208" t="s">
        <v>36</v>
      </c>
      <c r="C2208">
        <v>25</v>
      </c>
      <c r="D2208" s="40">
        <v>1</v>
      </c>
      <c r="E2208">
        <v>4</v>
      </c>
      <c r="F2208">
        <v>3</v>
      </c>
      <c r="G2208">
        <v>16</v>
      </c>
      <c r="H2208">
        <v>10</v>
      </c>
      <c r="I2208">
        <v>0.75</v>
      </c>
      <c r="J2208">
        <v>0.63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1</v>
      </c>
      <c r="V2208">
        <v>0</v>
      </c>
      <c r="W2208">
        <v>0</v>
      </c>
      <c r="X2208">
        <v>1</v>
      </c>
      <c r="Y2208">
        <v>0</v>
      </c>
      <c r="Z2208">
        <v>0</v>
      </c>
      <c r="AA2208" s="40">
        <f>AVERAGEIFS($C$2:C2208, $B$2:B2208, B2208)</f>
        <v>15.571428571428571</v>
      </c>
      <c r="AB2208" s="40">
        <f>AVERAGEIFS($I$2:I2208, $B$2:B2208, B2208)</f>
        <v>0.45476190476190481</v>
      </c>
      <c r="AC2208" s="40">
        <f>AVERAGEIFS($J$2:J2208, $B$2:B2208, B2208)</f>
        <v>0.45809523809523822</v>
      </c>
      <c r="AD2208" s="40">
        <f>AVERAGEIFS($D$2:D2208, $B$2:B2208, B2208)</f>
        <v>0.42857142857142855</v>
      </c>
    </row>
    <row r="2209" spans="1:30" x14ac:dyDescent="0.25">
      <c r="A2209" s="39">
        <v>46272</v>
      </c>
      <c r="B2209" t="s">
        <v>186</v>
      </c>
      <c r="C2209">
        <v>16</v>
      </c>
      <c r="D2209" s="40">
        <v>1</v>
      </c>
      <c r="E2209">
        <v>4</v>
      </c>
      <c r="F2209">
        <v>3</v>
      </c>
      <c r="G2209">
        <v>16</v>
      </c>
      <c r="H2209">
        <v>10</v>
      </c>
      <c r="I2209">
        <v>0.75</v>
      </c>
      <c r="J2209">
        <v>0.63</v>
      </c>
      <c r="K2209">
        <v>0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1</v>
      </c>
      <c r="V2209">
        <v>0</v>
      </c>
      <c r="W2209">
        <v>0</v>
      </c>
      <c r="X2209">
        <v>1</v>
      </c>
      <c r="Y2209">
        <v>0</v>
      </c>
      <c r="Z2209">
        <v>0</v>
      </c>
      <c r="AA2209" s="40">
        <f>AVERAGEIFS($C$2:C2209, $B$2:B2209, B2209)</f>
        <v>14.210526315789474</v>
      </c>
      <c r="AB2209" s="40">
        <f>AVERAGEIFS($I$2:I2209, $B$2:B2209, B2209)</f>
        <v>0.62368421052631584</v>
      </c>
      <c r="AC2209" s="40">
        <f>AVERAGEIFS($J$2:J2209, $B$2:B2209, B2209)</f>
        <v>0.56157894736842107</v>
      </c>
      <c r="AD2209" s="40">
        <f>AVERAGEIFS($D$2:D2209, $B$2:B2209, B2209)</f>
        <v>0.71052631578947367</v>
      </c>
    </row>
    <row r="2210" spans="1:30" x14ac:dyDescent="0.25">
      <c r="A2210" s="39">
        <v>46272</v>
      </c>
      <c r="B2210" t="s">
        <v>253</v>
      </c>
      <c r="C2210">
        <v>8</v>
      </c>
      <c r="D2210" s="40">
        <v>1</v>
      </c>
      <c r="E2210">
        <v>4</v>
      </c>
      <c r="F2210">
        <v>3</v>
      </c>
      <c r="G2210">
        <v>16</v>
      </c>
      <c r="H2210">
        <v>10</v>
      </c>
      <c r="I2210">
        <v>0.75</v>
      </c>
      <c r="J2210">
        <v>0.63</v>
      </c>
      <c r="K2210">
        <v>0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1</v>
      </c>
      <c r="V2210">
        <v>0</v>
      </c>
      <c r="W2210">
        <v>0</v>
      </c>
      <c r="X2210">
        <v>1</v>
      </c>
      <c r="Y2210">
        <v>0</v>
      </c>
      <c r="Z2210">
        <v>0</v>
      </c>
      <c r="AA2210" s="40">
        <f>AVERAGEIFS($C$2:C2210, $B$2:B2210, B2210)</f>
        <v>12.117647058823529</v>
      </c>
      <c r="AB2210" s="40">
        <f>AVERAGEIFS($I$2:I2210, $B$2:B2210, B2210)</f>
        <v>0.52941176470588236</v>
      </c>
      <c r="AC2210" s="40">
        <f>AVERAGEIFS($J$2:J2210, $B$2:B2210, B2210)</f>
        <v>0.48764705882352949</v>
      </c>
      <c r="AD2210" s="40">
        <f>AVERAGEIFS($D$2:D2210, $B$2:B2210, B2210)</f>
        <v>0.6470588235294118</v>
      </c>
    </row>
    <row r="2211" spans="1:30" x14ac:dyDescent="0.25">
      <c r="A2211" s="39">
        <v>46272</v>
      </c>
      <c r="B2211" t="s">
        <v>92</v>
      </c>
      <c r="C2211">
        <v>11</v>
      </c>
      <c r="D2211" s="40">
        <v>1</v>
      </c>
      <c r="E2211">
        <v>4</v>
      </c>
      <c r="F2211">
        <v>3</v>
      </c>
      <c r="G2211">
        <v>16</v>
      </c>
      <c r="H2211">
        <v>10</v>
      </c>
      <c r="I2211">
        <v>0.75</v>
      </c>
      <c r="J2211">
        <v>0.63</v>
      </c>
      <c r="K2211">
        <v>0</v>
      </c>
      <c r="L2211">
        <v>1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1</v>
      </c>
      <c r="V2211">
        <v>0</v>
      </c>
      <c r="W2211">
        <v>0</v>
      </c>
      <c r="X2211">
        <v>1</v>
      </c>
      <c r="Y2211">
        <v>0</v>
      </c>
      <c r="Z2211">
        <v>0</v>
      </c>
      <c r="AA2211" s="40">
        <f>AVERAGEIFS($C$2:C2211, $B$2:B2211, B2211)</f>
        <v>15</v>
      </c>
      <c r="AB2211" s="40">
        <f>AVERAGEIFS($I$2:I2211, $B$2:B2211, B2211)</f>
        <v>0.5</v>
      </c>
      <c r="AC2211" s="40">
        <f>AVERAGEIFS($J$2:J2211, $B$2:B2211, B2211)</f>
        <v>0.55000000000000004</v>
      </c>
      <c r="AD2211" s="40">
        <f>AVERAGEIFS($D$2:D2211, $B$2:B2211, B2211)</f>
        <v>0.5</v>
      </c>
    </row>
    <row r="2212" spans="1:30" x14ac:dyDescent="0.25">
      <c r="A2212" s="39">
        <v>46272</v>
      </c>
      <c r="B2212" t="s">
        <v>262</v>
      </c>
      <c r="C2212">
        <v>8</v>
      </c>
      <c r="D2212" s="40">
        <v>1</v>
      </c>
      <c r="E2212">
        <v>4</v>
      </c>
      <c r="F2212">
        <v>3</v>
      </c>
      <c r="G2212">
        <v>16</v>
      </c>
      <c r="H2212">
        <v>10</v>
      </c>
      <c r="I2212">
        <v>0.75</v>
      </c>
      <c r="J2212">
        <v>0.63</v>
      </c>
      <c r="K2212">
        <v>0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1</v>
      </c>
      <c r="Y2212">
        <v>0</v>
      </c>
      <c r="Z2212">
        <v>0</v>
      </c>
      <c r="AA2212" s="40">
        <f>AVERAGEIFS($C$2:C2212, $B$2:B2212, B2212)</f>
        <v>8.75</v>
      </c>
      <c r="AB2212" s="40">
        <f>AVERAGEIFS($I$2:I2212, $B$2:B2212, B2212)</f>
        <v>0.47499999999999998</v>
      </c>
      <c r="AC2212" s="40">
        <f>AVERAGEIFS($J$2:J2212, $B$2:B2212, B2212)</f>
        <v>0.5</v>
      </c>
      <c r="AD2212" s="40">
        <f>AVERAGEIFS($D$2:D2212, $B$2:B2212, B2212)</f>
        <v>0.5</v>
      </c>
    </row>
    <row r="2213" spans="1:30" x14ac:dyDescent="0.25">
      <c r="A2213" s="39">
        <v>46272</v>
      </c>
      <c r="B2213" t="s">
        <v>90</v>
      </c>
      <c r="C2213">
        <v>15</v>
      </c>
      <c r="D2213" s="40">
        <v>1</v>
      </c>
      <c r="E2213">
        <v>4</v>
      </c>
      <c r="F2213">
        <v>3</v>
      </c>
      <c r="G2213">
        <v>16</v>
      </c>
      <c r="H2213">
        <v>10</v>
      </c>
      <c r="I2213">
        <v>0.75</v>
      </c>
      <c r="J2213">
        <v>0.63</v>
      </c>
      <c r="K2213">
        <v>0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 s="40">
        <f>AVERAGEIFS($C$2:C2213, $B$2:B2213, B2213)</f>
        <v>23.466666666666665</v>
      </c>
      <c r="AB2213" s="40">
        <f>AVERAGEIFS($I$2:I2213, $B$2:B2213, B2213)</f>
        <v>0.57777777777777772</v>
      </c>
      <c r="AC2213" s="40">
        <f>AVERAGEIFS($J$2:J2213, $B$2:B2213, B2213)</f>
        <v>0.54111111111111088</v>
      </c>
      <c r="AD2213" s="40">
        <f>AVERAGEIFS($D$2:D2213, $B$2:B2213, B2213)</f>
        <v>0.62222222222222223</v>
      </c>
    </row>
  </sheetData>
  <autoFilter ref="A1:AD2077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64" sqref="A2:A6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106</v>
      </c>
      <c r="I2" s="4">
        <f>AVERAGEIFS('OB History S3'!C:C,'OB History S3'!B:B,A2)</f>
        <v>13.25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5</v>
      </c>
      <c r="M2" s="42">
        <f>LOOKUP(2, 1/('OB History S3'!$B:$B=A2), 'OB History S3'!$AD:$AD)</f>
        <v>0.375</v>
      </c>
      <c r="N2" s="12">
        <f>SUMIFS('OB History S3'!F:F,'OB History S3'!B:B,A2)</f>
        <v>13</v>
      </c>
      <c r="O2" s="2">
        <f>SUMIFS('OB History S3'!E:E,'OB History S3'!B:B,A2)-N2</f>
        <v>19</v>
      </c>
      <c r="P2" s="42">
        <f>LOOKUP(2, 1/('OB History S3'!$B:$B=A2), 'OB History S3'!$AB:$AB)</f>
        <v>0.375</v>
      </c>
      <c r="Q2" s="12">
        <f>SUMIFS('OB History S3'!H:H,'OB History S3'!B:B,A2)</f>
        <v>57</v>
      </c>
      <c r="R2" s="2">
        <f>SUMIFS('OB History S3'!G:G,'OB History S3'!B:B,A2)-Q2</f>
        <v>71</v>
      </c>
      <c r="S2" s="42">
        <f>LOOKUP(2, 1/('OB History S3'!$B:$B=A2), 'OB History S3'!$AC:$AC)</f>
        <v>0.42499999999999999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217</v>
      </c>
      <c r="I3" s="4">
        <f>AVERAGEIFS('OB History S3'!C:C,'OB History S3'!B:B,A3)</f>
        <v>14.466666666666667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10</v>
      </c>
      <c r="M3" s="42">
        <f>LOOKUP(2, 1/('OB History S3'!$B:$B=A3), 'OB History S3'!$AD:$AD)</f>
        <v>0.33333333333333331</v>
      </c>
      <c r="N3" s="12">
        <f>SUMIFS('OB History S3'!F:F,'OB History S3'!B:B,A3)</f>
        <v>32</v>
      </c>
      <c r="O3" s="2">
        <f>SUMIFS('OB History S3'!E:E,'OB History S3'!B:B,A3)-N3</f>
        <v>35</v>
      </c>
      <c r="P3" s="42">
        <f>LOOKUP(2, 1/('OB History S3'!$B:$B=A3), 'OB History S3'!$AB:$AB)</f>
        <v>0.49333333333333335</v>
      </c>
      <c r="Q3" s="12">
        <f>SUMIFS('OB History S3'!H:H,'OB History S3'!B:B,A3)</f>
        <v>135</v>
      </c>
      <c r="R3" s="2">
        <f>SUMIFS('OB History S3'!G:G,'OB History S3'!B:B,A3)-Q3</f>
        <v>136</v>
      </c>
      <c r="S3" s="42">
        <f>LOOKUP(2, 1/('OB History S3'!$B:$B=A3), 'OB History S3'!$AC:$AC)</f>
        <v>0.50666666666666671</v>
      </c>
      <c r="T3" s="2">
        <f>COUNTIFS('OB History S3'!$B:$B,$A$3,'OB History S3'!K:K, 1)</f>
        <v>4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3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228</v>
      </c>
      <c r="I4" s="4">
        <f>AVERAGEIFS('OB History S3'!C:C,'OB History S3'!B:B,A4)</f>
        <v>17.53846153846154</v>
      </c>
      <c r="J4" s="13">
        <f t="array" ref="J4">MAX(IF('OB History S3'!B:B=A4, 'OB History S3'!C:C))</f>
        <v>30</v>
      </c>
      <c r="K4" s="12">
        <f>COUNTIFS('OB History S3'!B:B,A4,'OB History S3'!D:D, 1)</f>
        <v>6</v>
      </c>
      <c r="L4" s="2">
        <f>COUNTIFS('OB History S3'!B:B,A4,'OB History S3'!D:D, 0)</f>
        <v>7</v>
      </c>
      <c r="M4" s="42">
        <f>LOOKUP(2, 1/('OB History S3'!$B:$B=A4), 'OB History S3'!$AD:$AD)</f>
        <v>0.46153846153846156</v>
      </c>
      <c r="N4" s="12">
        <f>SUMIFS('OB History S3'!F:F,'OB History S3'!B:B,A4)</f>
        <v>24</v>
      </c>
      <c r="O4" s="2">
        <f>SUMIFS('OB History S3'!E:E,'OB History S3'!B:B,A4)-N4</f>
        <v>27</v>
      </c>
      <c r="P4" s="42">
        <f>LOOKUP(2, 1/('OB History S3'!$B:$B=A4), 'OB History S3'!$AB:$AB)</f>
        <v>0.46384615384615385</v>
      </c>
      <c r="Q4" s="12">
        <f>SUMIFS('OB History S3'!H:H,'OB History S3'!B:B,A4)</f>
        <v>95</v>
      </c>
      <c r="R4" s="2">
        <f>SUMIFS('OB History S3'!G:G,'OB History S3'!B:B,A4)-Q4</f>
        <v>108</v>
      </c>
      <c r="S4" s="42">
        <f>LOOKUP(2, 1/('OB History S3'!$B:$B=A4), 'OB History S3'!$AC:$AC)</f>
        <v>0.46461538461538454</v>
      </c>
      <c r="T4" s="2">
        <f>COUNTIFS('OB History S3'!$B:$B,$A$4,'OB History S3'!K:K, 1)</f>
        <v>0</v>
      </c>
      <c r="U4" s="2">
        <f>COUNTIFS('OB History S3'!$B:$B,$A$4,'OB History S3'!L:L, 1)</f>
        <v>4</v>
      </c>
      <c r="V4" s="2">
        <f>COUNTIFS('OB History S3'!$B:$B,$A$4,'OB History S3'!M:M, 1)</f>
        <v>1</v>
      </c>
      <c r="W4" s="2">
        <f>COUNTIFS('OB History S3'!$B:$B,$A$4,'OB History S3'!N:N, 1)</f>
        <v>2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3</v>
      </c>
      <c r="AH4" s="2">
        <f>COUNTIFS('OB History S3'!$B:$B,$A$4,'OB History S3'!Y:Y, 1)</f>
        <v>6</v>
      </c>
      <c r="AI4" s="2">
        <f>COUNTIFS('OB History S3'!$B:$B,$A$4,'OB History S3'!Z:Z, 1)</f>
        <v>3</v>
      </c>
    </row>
    <row r="5" spans="1:35" x14ac:dyDescent="0.25">
      <c r="A5" s="1" t="s">
        <v>247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260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70</v>
      </c>
      <c r="C7" s="2" t="s">
        <v>70</v>
      </c>
      <c r="D7" s="5">
        <v>2</v>
      </c>
      <c r="E7" s="5">
        <v>1</v>
      </c>
      <c r="F7" s="5"/>
      <c r="G7" s="5"/>
      <c r="H7" s="12">
        <f>SUMIFS('OB History S3'!C:C,'OB History S3'!B:B,A7)</f>
        <v>430</v>
      </c>
      <c r="I7" s="4">
        <f>AVERAGEIFS('OB History S3'!C:C,'OB History S3'!B:B,A7)</f>
        <v>20.476190476190474</v>
      </c>
      <c r="J7" s="13">
        <f t="array" ref="J7">MAX(IF('OB History S3'!B:B=A7, 'OB History S3'!C:C))</f>
        <v>37</v>
      </c>
      <c r="K7" s="12">
        <f>COUNTIFS('OB History S3'!B:B,A7,'OB History S3'!D:D, 1)</f>
        <v>14</v>
      </c>
      <c r="L7" s="2">
        <f>COUNTIFS('OB History S3'!B:B,A7,'OB History S3'!D:D, 0)</f>
        <v>7</v>
      </c>
      <c r="M7" s="42">
        <f>LOOKUP(2, 1/('OB History S3'!$B:$B=A7), 'OB History S3'!$AD:$AD)</f>
        <v>0.66666666666666663</v>
      </c>
      <c r="N7" s="12">
        <f>SUMIFS('OB History S3'!F:F,'OB History S3'!B:B,A7)</f>
        <v>49</v>
      </c>
      <c r="O7" s="2">
        <f>SUMIFS('OB History S3'!E:E,'OB History S3'!B:B,A7)-N7</f>
        <v>38</v>
      </c>
      <c r="P7" s="42">
        <f>LOOKUP(2, 1/('OB History S3'!$B:$B=A7), 'OB History S3'!$AB:$AB)</f>
        <v>0.55571428571428572</v>
      </c>
      <c r="Q7" s="12">
        <f>SUMIFS('OB History S3'!H:H,'OB History S3'!B:B,A7)</f>
        <v>191</v>
      </c>
      <c r="R7" s="2">
        <f>SUMIFS('OB History S3'!G:G,'OB History S3'!B:B,A7)-Q7</f>
        <v>167</v>
      </c>
      <c r="S7" s="42">
        <f>LOOKUP(2, 1/('OB History S3'!$B:$B=A7), 'OB History S3'!$AC:$AC)</f>
        <v>0.53523809523809518</v>
      </c>
      <c r="T7" s="2">
        <f>COUNTIFS('OB History S3'!$B:$B,$A$7,'OB History S3'!K:K, 1)</f>
        <v>6</v>
      </c>
      <c r="U7" s="2">
        <f>COUNTIFS('OB History S3'!$B:$B,$A$7,'OB History S3'!L:L, 1)</f>
        <v>6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5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2</v>
      </c>
      <c r="AG7" s="2">
        <f>COUNTIFS('OB History S3'!$B:$B,$A$7,'OB History S3'!X:X, 1)</f>
        <v>6</v>
      </c>
      <c r="AH7" s="2">
        <f>COUNTIFS('OB History S3'!$B:$B,$A$7,'OB History S3'!Y:Y, 1)</f>
        <v>7</v>
      </c>
      <c r="AI7" s="2">
        <f>COUNTIFS('OB History S3'!$B:$B,$A$7,'OB History S3'!Z:Z, 1)</f>
        <v>7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73</v>
      </c>
      <c r="I8" s="4">
        <f>AVERAGEIFS('OB History S3'!C:C,'OB History S3'!B:B,A8)</f>
        <v>12.166666666666666</v>
      </c>
      <c r="J8" s="13">
        <f t="array" ref="J8">MAX(IF('OB History S3'!B:B=A8, 'OB History S3'!C:C))</f>
        <v>18</v>
      </c>
      <c r="K8" s="12">
        <f>COUNTIFS('OB History S3'!B:B,A8,'OB History S3'!D:D, 1)</f>
        <v>1</v>
      </c>
      <c r="L8" s="2">
        <f>COUNTIFS('OB History S3'!B:B,A8,'OB History S3'!D:D, 0)</f>
        <v>5</v>
      </c>
      <c r="M8" s="42">
        <f>LOOKUP(2, 1/('OB History S3'!$B:$B=A8), 'OB History S3'!$AD:$AD)</f>
        <v>0.16666666666666666</v>
      </c>
      <c r="N8" s="12">
        <f>SUMIFS('OB History S3'!F:F,'OB History S3'!B:B,A8)</f>
        <v>10</v>
      </c>
      <c r="O8" s="2">
        <f>SUMIFS('OB History S3'!E:E,'OB History S3'!B:B,A8)-N8</f>
        <v>16</v>
      </c>
      <c r="P8" s="42">
        <f>LOOKUP(2, 1/('OB History S3'!$B:$B=A8), 'OB History S3'!$AB:$AB)</f>
        <v>0.3666666666666667</v>
      </c>
      <c r="Q8" s="12">
        <f>SUMIFS('OB History S3'!H:H,'OB History S3'!B:B,A8)</f>
        <v>53</v>
      </c>
      <c r="R8" s="2">
        <f>SUMIFS('OB History S3'!G:G,'OB History S3'!B:B,A8)-Q8</f>
        <v>60</v>
      </c>
      <c r="S8" s="42">
        <f>LOOKUP(2, 1/('OB History S3'!$B:$B=A8), 'OB History S3'!$AC:$AC)</f>
        <v>0.46666666666666662</v>
      </c>
      <c r="T8" s="2">
        <f>COUNTIFS('OB History S3'!$B:$B,$A$8,'OB History S3'!K:K, 1)</f>
        <v>1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2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1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1</v>
      </c>
      <c r="AH8" s="2">
        <f>COUNTIFS('OB History S3'!$B:$B,$A$8,'OB History S3'!Y:Y, 1)</f>
        <v>1</v>
      </c>
      <c r="AI8" s="2">
        <f>COUNTIFS('OB History S3'!$B:$B,$A$8,'OB History S3'!Z:Z, 1)</f>
        <v>2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174</v>
      </c>
      <c r="I9" s="4">
        <f>AVERAGEIFS('OB History S3'!C:C,'OB History S3'!B:B,A9)</f>
        <v>11.6</v>
      </c>
      <c r="J9" s="13">
        <f t="array" ref="J9">MAX(IF('OB History S3'!B:B=A9, 'OB History S3'!C:C))</f>
        <v>20</v>
      </c>
      <c r="K9" s="12">
        <f>COUNTIFS('OB History S3'!B:B,A9,'OB History S3'!D:D, 1)</f>
        <v>7</v>
      </c>
      <c r="L9" s="2">
        <f>COUNTIFS('OB History S3'!B:B,A9,'OB History S3'!D:D, 0)</f>
        <v>8</v>
      </c>
      <c r="M9" s="42">
        <f>LOOKUP(2, 1/('OB History S3'!$B:$B=A9), 'OB History S3'!$AD:$AD)</f>
        <v>0.46666666666666667</v>
      </c>
      <c r="N9" s="12">
        <f>SUMIFS('OB History S3'!F:F,'OB History S3'!B:B,A9)</f>
        <v>30</v>
      </c>
      <c r="O9" s="2">
        <f>SUMIFS('OB History S3'!E:E,'OB History S3'!B:B,A9)-N9</f>
        <v>33</v>
      </c>
      <c r="P9" s="42">
        <f>LOOKUP(2, 1/('OB History S3'!$B:$B=A9), 'OB History S3'!$AB:$AB)</f>
        <v>0.46666666666666673</v>
      </c>
      <c r="Q9" s="12">
        <f>SUMIFS('OB History S3'!H:H,'OB History S3'!B:B,A9)</f>
        <v>131</v>
      </c>
      <c r="R9" s="2">
        <f>SUMIFS('OB History S3'!G:G,'OB History S3'!B:B,A9)-Q9</f>
        <v>132</v>
      </c>
      <c r="S9" s="42">
        <f>LOOKUP(2, 1/('OB History S3'!$B:$B=A9), 'OB History S3'!$AC:$AC)</f>
        <v>0.49266666666666675</v>
      </c>
      <c r="T9" s="2">
        <f>COUNTIFS('OB History S3'!$B:$B,$A$9,'OB History S3'!K:K, 1)</f>
        <v>4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7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1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7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304</v>
      </c>
      <c r="I10" s="4">
        <f>AVERAGEIFS('OB History S3'!C:C,'OB History S3'!B:B,A10)</f>
        <v>12.666666666666666</v>
      </c>
      <c r="J10" s="13">
        <f t="array" ref="J10">MAX(IF('OB History S3'!B:B=A10, 'OB History S3'!C:C))</f>
        <v>23</v>
      </c>
      <c r="K10" s="12">
        <f>COUNTIFS('OB History S3'!B:B,A10,'OB History S3'!D:D, 1)</f>
        <v>9</v>
      </c>
      <c r="L10" s="2">
        <f>COUNTIFS('OB History S3'!B:B,A10,'OB History S3'!D:D, 0)</f>
        <v>15</v>
      </c>
      <c r="M10" s="42">
        <f>LOOKUP(2, 1/('OB History S3'!$B:$B=A10), 'OB History S3'!$AD:$AD)</f>
        <v>0.375</v>
      </c>
      <c r="N10" s="12">
        <f>SUMIFS('OB History S3'!F:F,'OB History S3'!B:B,A10)</f>
        <v>49</v>
      </c>
      <c r="O10" s="2">
        <f>SUMIFS('OB History S3'!E:E,'OB History S3'!B:B,A10)-N10</f>
        <v>54</v>
      </c>
      <c r="P10" s="42">
        <f>LOOKUP(2, 1/('OB History S3'!$B:$B=A10), 'OB History S3'!$AB:$AB)</f>
        <v>0.49375000000000008</v>
      </c>
      <c r="Q10" s="12">
        <f>SUMIFS('OB History S3'!H:H,'OB History S3'!B:B,A10)</f>
        <v>208</v>
      </c>
      <c r="R10" s="2">
        <f>SUMIFS('OB History S3'!G:G,'OB History S3'!B:B,A10)-Q10</f>
        <v>221</v>
      </c>
      <c r="S10" s="42">
        <f>LOOKUP(2, 1/('OB History S3'!$B:$B=A10), 'OB History S3'!$AC:$AC)</f>
        <v>0.49208333333333343</v>
      </c>
      <c r="T10" s="2">
        <f>COUNTIFS('OB History S3'!$B:$B,$A$10,'OB History S3'!K:K, 1)</f>
        <v>3</v>
      </c>
      <c r="U10" s="2">
        <f>COUNTIFS('OB History S3'!$B:$B,$A$10,'OB History S3'!L:L, 1)</f>
        <v>3</v>
      </c>
      <c r="V10" s="2">
        <f>COUNTIFS('OB History S3'!$B:$B,$A$10,'OB History S3'!M:M, 1)</f>
        <v>0</v>
      </c>
      <c r="W10" s="2">
        <f>COUNTIFS('OB History S3'!$B:$B,$A$10,'OB History S3'!N:N, 1)</f>
        <v>8</v>
      </c>
      <c r="X10" s="2">
        <f>COUNTIFS('OB History S3'!$B:$B,$A$10,'OB History S3'!O:O, 1)</f>
        <v>2</v>
      </c>
      <c r="Y10" s="2">
        <f>COUNTIFS('OB History S3'!$B:$B,$A$10,'OB History S3'!P:P, 1)</f>
        <v>2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1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1</v>
      </c>
      <c r="AF10" s="2">
        <f>COUNTIFS('OB History S3'!$B:$B,$A$10,'OB History S3'!W:W, 1)</f>
        <v>3</v>
      </c>
      <c r="AG10" s="2">
        <f>COUNTIFS('OB History S3'!$B:$B,$A$10,'OB History S3'!X:X, 1)</f>
        <v>12</v>
      </c>
      <c r="AH10" s="2">
        <f>COUNTIFS('OB History S3'!$B:$B,$A$10,'OB History S3'!Y:Y, 1)</f>
        <v>4</v>
      </c>
      <c r="AI10" s="2">
        <f>COUNTIFS('OB History S3'!$B:$B,$A$10,'OB History S3'!Z:Z, 1)</f>
        <v>7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199</v>
      </c>
      <c r="I11" s="4">
        <f>AVERAGEIFS('OB History S3'!C:C,'OB History S3'!B:B,A11)</f>
        <v>19.899999999999999</v>
      </c>
      <c r="J11" s="13">
        <f t="array" ref="J11">MAX(IF('OB History S3'!B:B=A11, 'OB History S3'!C:C))</f>
        <v>42</v>
      </c>
      <c r="K11" s="12">
        <f>COUNTIFS('OB History S3'!B:B,A11,'OB History S3'!D:D, 1)</f>
        <v>5</v>
      </c>
      <c r="L11" s="2">
        <f>COUNTIFS('OB History S3'!B:B,A11,'OB History S3'!D:D, 0)</f>
        <v>5</v>
      </c>
      <c r="M11" s="42">
        <f>LOOKUP(2, 1/('OB History S3'!$B:$B=A11), 'OB History S3'!$AD:$AD)</f>
        <v>0.5</v>
      </c>
      <c r="N11" s="12">
        <f>SUMIFS('OB History S3'!F:F,'OB History S3'!B:B,A11)</f>
        <v>22</v>
      </c>
      <c r="O11" s="2">
        <f>SUMIFS('OB History S3'!E:E,'OB History S3'!B:B,A11)-N11</f>
        <v>20</v>
      </c>
      <c r="P11" s="42">
        <f>LOOKUP(2, 1/('OB History S3'!$B:$B=A11), 'OB History S3'!$AB:$AB)</f>
        <v>0.53</v>
      </c>
      <c r="Q11" s="12">
        <f>SUMIFS('OB History S3'!H:H,'OB History S3'!B:B,A11)</f>
        <v>91</v>
      </c>
      <c r="R11" s="2">
        <f>SUMIFS('OB History S3'!G:G,'OB History S3'!B:B,A11)-Q11</f>
        <v>88</v>
      </c>
      <c r="S11" s="42">
        <f>LOOKUP(2, 1/('OB History S3'!$B:$B=A11), 'OB History S3'!$AC:$AC)</f>
        <v>0.502</v>
      </c>
      <c r="T11" s="2">
        <f>COUNTIFS('OB History S3'!$B:$B,$A$11,'OB History S3'!K:K, 1)</f>
        <v>4</v>
      </c>
      <c r="U11" s="2">
        <f>COUNTIFS('OB History S3'!$B:$B,$A$11,'OB History S3'!L:L, 1)</f>
        <v>1</v>
      </c>
      <c r="V11" s="2">
        <f>COUNTIFS('OB History S3'!$B:$B,$A$11,'OB History S3'!M:M, 1)</f>
        <v>1</v>
      </c>
      <c r="W11" s="2">
        <f>COUNTIFS('OB History S3'!$B:$B,$A$11,'OB History S3'!N:N, 1)</f>
        <v>2</v>
      </c>
      <c r="X11" s="2">
        <f>COUNTIFS('OB History S3'!$B:$B,$A$11,'OB History S3'!O:O, 1)</f>
        <v>0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1</v>
      </c>
      <c r="AE11" s="2">
        <f>COUNTIFS('OB History S3'!$B:$B,$A$11,'OB History S3'!V:V, 1)</f>
        <v>0</v>
      </c>
      <c r="AF11" s="2">
        <f>COUNTIFS('OB History S3'!$B:$B,$A$11,'OB History S3'!W:W, 1)</f>
        <v>1</v>
      </c>
      <c r="AG11" s="2">
        <f>COUNTIFS('OB History S3'!$B:$B,$A$11,'OB History S3'!X:X, 1)</f>
        <v>2</v>
      </c>
      <c r="AH11" s="2">
        <f>COUNTIFS('OB History S3'!$B:$B,$A$11,'OB History S3'!Y:Y, 1)</f>
        <v>5</v>
      </c>
      <c r="AI11" s="2">
        <f>COUNTIFS('OB History S3'!$B:$B,$A$11,'OB History S3'!Z:Z, 1)</f>
        <v>3</v>
      </c>
    </row>
    <row r="12" spans="1:35" x14ac:dyDescent="0.25">
      <c r="A12" s="1" t="s">
        <v>151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183</v>
      </c>
      <c r="I12" s="4">
        <f>AVERAGEIFS('OB History S3'!C:C,'OB History S3'!B:B,A12)</f>
        <v>26.142857142857142</v>
      </c>
      <c r="J12" s="13">
        <f t="array" ref="J12">MAX(IF('OB History S3'!B:B=A12, 'OB History S3'!C:C))</f>
        <v>34</v>
      </c>
      <c r="K12" s="12">
        <f>COUNTIFS('OB History S3'!B:B,A12,'OB History S3'!D:D, 1)</f>
        <v>6</v>
      </c>
      <c r="L12" s="2">
        <f>COUNTIFS('OB History S3'!B:B,A12,'OB History S3'!D:D, 0)</f>
        <v>1</v>
      </c>
      <c r="M12" s="42">
        <f>LOOKUP(2, 1/('OB History S3'!$B:$B=A12), 'OB History S3'!$AD:$AD)</f>
        <v>0.8571428571428571</v>
      </c>
      <c r="N12" s="12">
        <f>SUMIFS('OB History S3'!F:F,'OB History S3'!B:B,A12)</f>
        <v>19</v>
      </c>
      <c r="O12" s="2">
        <f>SUMIFS('OB History S3'!E:E,'OB History S3'!B:B,A12)-N12</f>
        <v>12</v>
      </c>
      <c r="P12" s="42">
        <f>LOOKUP(2, 1/('OB History S3'!$B:$B=A12), 'OB History S3'!$AB:$AB)</f>
        <v>0.62428571428571433</v>
      </c>
      <c r="Q12" s="12">
        <f>SUMIFS('OB History S3'!H:H,'OB History S3'!B:B,A12)</f>
        <v>72</v>
      </c>
      <c r="R12" s="2">
        <f>SUMIFS('OB History S3'!G:G,'OB History S3'!B:B,A12)-Q12</f>
        <v>52</v>
      </c>
      <c r="S12" s="42">
        <f>LOOKUP(2, 1/('OB History S3'!$B:$B=A12), 'OB History S3'!$AC:$AC)</f>
        <v>0.59428571428571431</v>
      </c>
      <c r="T12" s="2">
        <f>COUNTIFS('OB History S3'!$B:$B,$A$12,'OB History S3'!K:K, 1)</f>
        <v>3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5</v>
      </c>
    </row>
    <row r="13" spans="1:35" x14ac:dyDescent="0.25">
      <c r="A13" s="1" t="s">
        <v>186</v>
      </c>
      <c r="B13" s="6" t="s">
        <v>70</v>
      </c>
      <c r="C13" s="2" t="s">
        <v>70</v>
      </c>
      <c r="D13" s="5">
        <v>2</v>
      </c>
      <c r="E13" s="5"/>
      <c r="F13" s="5"/>
      <c r="G13" s="5"/>
      <c r="H13" s="12">
        <f>SUMIFS('OB History S3'!C:C,'OB History S3'!B:B,A13)</f>
        <v>484</v>
      </c>
      <c r="I13" s="4">
        <f>AVERAGEIFS('OB History S3'!C:C,'OB History S3'!B:B,A13)</f>
        <v>14.666666666666666</v>
      </c>
      <c r="J13" s="13">
        <f t="array" ref="J13">MAX(IF('OB History S3'!B:B=A13, 'OB History S3'!C:C))</f>
        <v>31</v>
      </c>
      <c r="K13" s="12">
        <f>COUNTIFS('OB History S3'!B:B,A13,'OB History S3'!D:D, 1)</f>
        <v>24</v>
      </c>
      <c r="L13" s="2">
        <f>COUNTIFS('OB History S3'!B:B,A13,'OB History S3'!D:D, 0)</f>
        <v>9</v>
      </c>
      <c r="M13" s="42">
        <f>LOOKUP(2, 1/('OB History S3'!$B:$B=A13), 'OB History S3'!$AD:$AD)</f>
        <v>0.72727272727272729</v>
      </c>
      <c r="N13" s="12">
        <f>SUMIFS('OB History S3'!F:F,'OB History S3'!B:B,A13)</f>
        <v>83</v>
      </c>
      <c r="O13" s="2">
        <f>SUMIFS('OB History S3'!E:E,'OB History S3'!B:B,A13)-N13</f>
        <v>55</v>
      </c>
      <c r="P13" s="42">
        <f>LOOKUP(2, 1/('OB History S3'!$B:$B=A13), 'OB History S3'!$AB:$AB)</f>
        <v>0.61969696969696975</v>
      </c>
      <c r="Q13" s="12">
        <f>SUMIFS('OB History S3'!H:H,'OB History S3'!B:B,A13)</f>
        <v>320</v>
      </c>
      <c r="R13" s="2">
        <f>SUMIFS('OB History S3'!G:G,'OB History S3'!B:B,A13)-Q13</f>
        <v>256</v>
      </c>
      <c r="S13" s="42">
        <f>LOOKUP(2, 1/('OB History S3'!$B:$B=A13), 'OB History S3'!$AC:$AC)</f>
        <v>0.56303030303030299</v>
      </c>
      <c r="T13" s="2">
        <f>COUNTIFS('OB History S3'!$B:$B,$A$13,'OB History S3'!K:K, 1)</f>
        <v>7</v>
      </c>
      <c r="U13" s="2">
        <f>COUNTIFS('OB History S3'!$B:$B,$A$13,'OB History S3'!L:L, 1)</f>
        <v>8</v>
      </c>
      <c r="V13" s="2">
        <f>COUNTIFS('OB History S3'!$B:$B,$A$13,'OB History S3'!M:M, 1)</f>
        <v>1</v>
      </c>
      <c r="W13" s="2">
        <f>COUNTIFS('OB History S3'!$B:$B,$A$13,'OB History S3'!N:N, 1)</f>
        <v>10</v>
      </c>
      <c r="X13" s="2">
        <f>COUNTIFS('OB History S3'!$B:$B,$A$13,'OB History S3'!O:O, 1)</f>
        <v>3</v>
      </c>
      <c r="Y13" s="2">
        <f>COUNTIFS('OB History S3'!$B:$B,$A$13,'OB History S3'!P:P, 1)</f>
        <v>3</v>
      </c>
      <c r="Z13" s="2">
        <f>COUNTIFS('OB History S3'!$B:$B,$A$13,'OB History S3'!Q:Q, 1)</f>
        <v>1</v>
      </c>
      <c r="AA13" s="2">
        <f>COUNTIFS('OB History S3'!$B:$B,$A$13,'OB History S3'!R:R, 1)</f>
        <v>4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1</v>
      </c>
      <c r="AE13" s="2">
        <f>COUNTIFS('OB History S3'!$B:$B,$A$13,'OB History S3'!V:V, 1)</f>
        <v>0</v>
      </c>
      <c r="AF13" s="2">
        <f>COUNTIFS('OB History S3'!$B:$B,$A$13,'OB History S3'!W:W, 1)</f>
        <v>5</v>
      </c>
      <c r="AG13" s="2">
        <f>COUNTIFS('OB History S3'!$B:$B,$A$13,'OB History S3'!X:X, 1)</f>
        <v>14</v>
      </c>
      <c r="AH13" s="2">
        <f>COUNTIFS('OB History S3'!$B:$B,$A$13,'OB History S3'!Y:Y, 1)</f>
        <v>14</v>
      </c>
      <c r="AI13" s="2">
        <f>COUNTIFS('OB History S3'!$B:$B,$A$13,'OB History S3'!Z:Z, 1)</f>
        <v>11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69</v>
      </c>
      <c r="I14" s="4">
        <f>AVERAGEIFS('OB History S3'!C:C,'OB History S3'!B:B,A14)</f>
        <v>23</v>
      </c>
      <c r="J14" s="13">
        <f t="array" ref="J14">MAX(IF('OB History S3'!B:B=A14, 'OB History S3'!C:C))</f>
        <v>27</v>
      </c>
      <c r="K14" s="12">
        <f>COUNTIFS('OB History S3'!B:B,A14,'OB History S3'!D:D, 1)</f>
        <v>0</v>
      </c>
      <c r="L14" s="2">
        <f>COUNTIFS('OB History S3'!B:B,A14,'OB History S3'!D:D, 0)</f>
        <v>3</v>
      </c>
      <c r="M14" s="42">
        <f>LOOKUP(2, 1/('OB History S3'!$B:$B=A14), 'OB History S3'!$AD:$AD)</f>
        <v>0</v>
      </c>
      <c r="N14" s="12">
        <f>SUMIFS('OB History S3'!F:F,'OB History S3'!B:B,A14)</f>
        <v>4</v>
      </c>
      <c r="O14" s="2">
        <f>SUMIFS('OB History S3'!E:E,'OB History S3'!B:B,A14)-N14</f>
        <v>8</v>
      </c>
      <c r="P14" s="42">
        <f>LOOKUP(2, 1/('OB History S3'!$B:$B=A14), 'OB History S3'!$AB:$AB)</f>
        <v>0.32666666666666666</v>
      </c>
      <c r="Q14" s="12">
        <f>SUMIFS('OB History S3'!H:H,'OB History S3'!B:B,A14)</f>
        <v>21</v>
      </c>
      <c r="R14" s="2">
        <f>SUMIFS('OB History S3'!G:G,'OB History S3'!B:B,A14)-Q14</f>
        <v>28</v>
      </c>
      <c r="S14" s="42">
        <f>LOOKUP(2, 1/('OB History S3'!$B:$B=A14), 'OB History S3'!$AC:$AC)</f>
        <v>0.40666666666666668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1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248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92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30</v>
      </c>
      <c r="I16" s="4">
        <f>AVERAGEIFS('OB History S3'!C:C,'OB History S3'!B:B,A16)</f>
        <v>15</v>
      </c>
      <c r="J16" s="13">
        <f t="array" ref="J16">MAX(IF('OB History S3'!B:B=A16, 'OB History S3'!C:C))</f>
        <v>19</v>
      </c>
      <c r="K16" s="12">
        <f>COUNTIFS('OB History S3'!B:B,A16,'OB History S3'!D:D, 1)</f>
        <v>1</v>
      </c>
      <c r="L16" s="2">
        <f>COUNTIFS('OB History S3'!B:B,A16,'OB History S3'!D:D, 0)</f>
        <v>1</v>
      </c>
      <c r="M16" s="42">
        <f>LOOKUP(2, 1/('OB History S3'!$B:$B=A16), 'OB History S3'!$AD:$AD)</f>
        <v>0.5</v>
      </c>
      <c r="N16" s="12">
        <f>SUMIFS('OB History S3'!F:F,'OB History S3'!B:B,A16)</f>
        <v>4</v>
      </c>
      <c r="O16" s="2">
        <f>SUMIFS('OB History S3'!E:E,'OB History S3'!B:B,A16)-N16</f>
        <v>4</v>
      </c>
      <c r="P16" s="42">
        <f>LOOKUP(2, 1/('OB History S3'!$B:$B=A16), 'OB History S3'!$AB:$AB)</f>
        <v>0.5</v>
      </c>
      <c r="Q16" s="12">
        <f>SUMIFS('OB History S3'!H:H,'OB History S3'!B:B,A16)</f>
        <v>18</v>
      </c>
      <c r="R16" s="2">
        <f>SUMIFS('OB History S3'!G:G,'OB History S3'!B:B,A16)-Q16</f>
        <v>15</v>
      </c>
      <c r="S16" s="42">
        <f>LOOKUP(2, 1/('OB History S3'!$B:$B=A16), 'OB History S3'!$AC:$AC)</f>
        <v>0.55000000000000004</v>
      </c>
      <c r="T16" s="2">
        <f>COUNTIFS('OB History S3'!$B:$B,$A$16,'OB History S3'!K:K, 1)</f>
        <v>0</v>
      </c>
      <c r="U16" s="2">
        <f>COUNTIFS('OB History S3'!$B:$B,$A$16,'OB History S3'!L:L, 1)</f>
        <v>1</v>
      </c>
      <c r="V16" s="2">
        <f>COUNTIFS('OB History S3'!$B:$B,$A$16,'OB History S3'!M:M, 1)</f>
        <v>0</v>
      </c>
      <c r="W16" s="2">
        <f>COUNTIFS('OB History S3'!$B:$B,$A$16,'OB History S3'!N:N, 1)</f>
        <v>0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1</v>
      </c>
      <c r="AC16" s="2">
        <f>COUNTIFS('OB History S3'!$B:$B,$A$16,'OB History S3'!T:T, 1)</f>
        <v>0</v>
      </c>
      <c r="AD16" s="2">
        <f>COUNTIFS('OB History S3'!$B:$B,$A$16,'OB History S3'!U:U, 1)</f>
        <v>1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1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118</v>
      </c>
      <c r="B17" s="6" t="s">
        <v>54</v>
      </c>
      <c r="C17" s="2" t="s">
        <v>70</v>
      </c>
      <c r="D17" s="5"/>
      <c r="E17" s="5"/>
      <c r="F17" s="5"/>
      <c r="G17" s="5"/>
      <c r="H17" s="12">
        <f>SUMIFS('OB History S3'!C:C,'OB History S3'!B:B,A17)</f>
        <v>161</v>
      </c>
      <c r="I17" s="4">
        <f>AVERAGEIFS('OB History S3'!C:C,'OB History S3'!B:B,A17)</f>
        <v>16.100000000000001</v>
      </c>
      <c r="J17" s="13">
        <f t="array" ref="J17">MAX(IF('OB History S3'!B:B=A17, 'OB History S3'!C:C))</f>
        <v>27</v>
      </c>
      <c r="K17" s="12">
        <f>COUNTIFS('OB History S3'!B:B,A17,'OB History S3'!D:D, 1)</f>
        <v>7</v>
      </c>
      <c r="L17" s="2">
        <f>COUNTIFS('OB History S3'!B:B,A17,'OB History S3'!D:D, 0)</f>
        <v>3</v>
      </c>
      <c r="M17" s="42">
        <f>LOOKUP(2, 1/('OB History S3'!$B:$B=A17), 'OB History S3'!$AD:$AD)</f>
        <v>0.7</v>
      </c>
      <c r="N17" s="12">
        <f>SUMIFS('OB History S3'!F:F,'OB History S3'!B:B,A17)</f>
        <v>24</v>
      </c>
      <c r="O17" s="2">
        <f>SUMIFS('OB History S3'!E:E,'OB History S3'!B:B,A17)-N17</f>
        <v>19</v>
      </c>
      <c r="P17" s="42">
        <f>LOOKUP(2, 1/('OB History S3'!$B:$B=A17), 'OB History S3'!$AB:$AB)</f>
        <v>0.55199999999999994</v>
      </c>
      <c r="Q17" s="12">
        <f>SUMIFS('OB History S3'!H:H,'OB History S3'!B:B,A17)</f>
        <v>100</v>
      </c>
      <c r="R17" s="2">
        <f>SUMIFS('OB History S3'!G:G,'OB History S3'!B:B,A17)-Q17</f>
        <v>82</v>
      </c>
      <c r="S17" s="42">
        <f>LOOKUP(2, 1/('OB History S3'!$B:$B=A17), 'OB History S3'!$AC:$AC)</f>
        <v>0.55000000000000004</v>
      </c>
      <c r="T17" s="2">
        <f>COUNTIFS('OB History S3'!$B:$B,$A$17,'OB History S3'!K:K, 1)</f>
        <v>3</v>
      </c>
      <c r="U17" s="2">
        <f>COUNTIFS('OB History S3'!$B:$B,$A$17,'OB History S3'!L:L, 1)</f>
        <v>1</v>
      </c>
      <c r="V17" s="2">
        <f>COUNTIFS('OB History S3'!$B:$B,$A$17,'OB History S3'!M:M, 1)</f>
        <v>3</v>
      </c>
      <c r="W17" s="2">
        <f>COUNTIFS('OB History S3'!$B:$B,$A$17,'OB History S3'!N:N, 1)</f>
        <v>3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1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5</v>
      </c>
      <c r="AI17" s="2">
        <f>COUNTIFS('OB History S3'!$B:$B,$A$17,'OB History S3'!Z:Z, 1)</f>
        <v>3</v>
      </c>
    </row>
    <row r="18" spans="1:35" x14ac:dyDescent="0.25">
      <c r="A18" s="1" t="s">
        <v>21</v>
      </c>
      <c r="B18" s="6" t="s">
        <v>69</v>
      </c>
      <c r="C18" s="6" t="s">
        <v>70</v>
      </c>
      <c r="D18" s="5"/>
      <c r="E18" s="5">
        <v>2</v>
      </c>
      <c r="F18" s="5"/>
      <c r="G18" s="5"/>
      <c r="H18" s="12">
        <f>SUMIFS('OB History S3'!C:C,'OB History S3'!B:B,A18)</f>
        <v>186</v>
      </c>
      <c r="I18" s="4">
        <f>AVERAGEIFS('OB History S3'!C:C,'OB History S3'!B:B,A18)</f>
        <v>18.600000000000001</v>
      </c>
      <c r="J18" s="13">
        <f t="array" ref="J18">MAX(IF('OB History S3'!B:B=A18, 'OB History S3'!C:C))</f>
        <v>28</v>
      </c>
      <c r="K18" s="12">
        <f>COUNTIFS('OB History S3'!B:B,A18,'OB History S3'!D:D, 1)</f>
        <v>6</v>
      </c>
      <c r="L18" s="2">
        <f>COUNTIFS('OB History S3'!B:B,A18,'OB History S3'!D:D, 0)</f>
        <v>4</v>
      </c>
      <c r="M18" s="42">
        <f>LOOKUP(2, 1/('OB History S3'!$B:$B=A18), 'OB History S3'!$AD:$AD)</f>
        <v>0.6</v>
      </c>
      <c r="N18" s="12">
        <f>SUMIFS('OB History S3'!F:F,'OB History S3'!B:B,A18)</f>
        <v>25</v>
      </c>
      <c r="O18" s="2">
        <f>SUMIFS('OB History S3'!E:E,'OB History S3'!B:B,A18)-N18</f>
        <v>22</v>
      </c>
      <c r="P18" s="42">
        <f>LOOKUP(2, 1/('OB History S3'!$B:$B=A18), 'OB History S3'!$AB:$AB)</f>
        <v>0.52800000000000002</v>
      </c>
      <c r="Q18" s="12">
        <f>SUMIFS('OB History S3'!H:H,'OB History S3'!B:B,A18)</f>
        <v>98</v>
      </c>
      <c r="R18" s="2">
        <f>SUMIFS('OB History S3'!G:G,'OB History S3'!B:B,A18)-Q18</f>
        <v>98</v>
      </c>
      <c r="S18" s="42">
        <f>LOOKUP(2, 1/('OB History S3'!$B:$B=A18), 'OB History S3'!$AC:$AC)</f>
        <v>0.49099999999999999</v>
      </c>
      <c r="T18" s="2">
        <f>COUNTIFS('OB History S3'!$B:$B,$A$18,'OB History S3'!K:K, 1)</f>
        <v>2</v>
      </c>
      <c r="U18" s="2">
        <f>COUNTIFS('OB History S3'!$B:$B,$A$18,'OB History S3'!L:L, 1)</f>
        <v>1</v>
      </c>
      <c r="V18" s="2">
        <f>COUNTIFS('OB History S3'!$B:$B,$A$18,'OB History S3'!M:M, 1)</f>
        <v>0</v>
      </c>
      <c r="W18" s="2">
        <f>COUNTIFS('OB History S3'!$B:$B,$A$18,'OB History S3'!N:N, 1)</f>
        <v>5</v>
      </c>
      <c r="X18" s="2">
        <f>COUNTIFS('OB History S3'!$B:$B,$A$18,'OB History S3'!O:O, 1)</f>
        <v>4</v>
      </c>
      <c r="Y18" s="2">
        <f>COUNTIFS('OB History S3'!$B:$B,$A$18,'OB History S3'!P:P, 1)</f>
        <v>1</v>
      </c>
      <c r="Z18" s="2">
        <f>COUNTIFS('OB History S3'!$B:$B,$A$18,'OB History S3'!Q:Q, 1)</f>
        <v>0</v>
      </c>
      <c r="AA18" s="2">
        <f>COUNTIFS('OB History S3'!$B:$B,$A$18,'OB History S3'!R:R, 1)</f>
        <v>3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5</v>
      </c>
      <c r="AH18" s="2">
        <f>COUNTIFS('OB History S3'!$B:$B,$A$18,'OB History S3'!Y:Y, 1)</f>
        <v>1</v>
      </c>
      <c r="AI18" s="2">
        <f>COUNTIFS('OB History S3'!$B:$B,$A$18,'OB History S3'!Z:Z, 1)</f>
        <v>1</v>
      </c>
    </row>
    <row r="19" spans="1:35" x14ac:dyDescent="0.25">
      <c r="A19" s="1" t="s">
        <v>20</v>
      </c>
      <c r="B19" s="6" t="s">
        <v>98</v>
      </c>
      <c r="C19" s="6" t="s">
        <v>70</v>
      </c>
      <c r="D19" s="5"/>
      <c r="E19" s="5"/>
      <c r="F19" s="5">
        <v>1</v>
      </c>
      <c r="G19" s="5"/>
      <c r="H19" s="12">
        <f>SUMIFS('OB History S3'!C:C,'OB History S3'!B:B,A19)</f>
        <v>226</v>
      </c>
      <c r="I19" s="4">
        <f>AVERAGEIFS('OB History S3'!C:C,'OB History S3'!B:B,A19)</f>
        <v>17.384615384615383</v>
      </c>
      <c r="J19" s="13">
        <f t="array" ref="J19">MAX(IF('OB History S3'!B:B=A19, 'OB History S3'!C:C))</f>
        <v>31</v>
      </c>
      <c r="K19" s="12">
        <f>COUNTIFS('OB History S3'!B:B,A19,'OB History S3'!D:D, 1)</f>
        <v>4</v>
      </c>
      <c r="L19" s="2">
        <f>COUNTIFS('OB History S3'!B:B,A19,'OB History S3'!D:D, 0)</f>
        <v>9</v>
      </c>
      <c r="M19" s="42">
        <f>LOOKUP(2, 1/('OB History S3'!$B:$B=A19), 'OB History S3'!$AD:$AD)</f>
        <v>0.30769230769230771</v>
      </c>
      <c r="N19" s="12">
        <f>SUMIFS('OB History S3'!F:F,'OB History S3'!B:B,A19)</f>
        <v>20</v>
      </c>
      <c r="O19" s="2">
        <f>SUMIFS('OB History S3'!E:E,'OB History S3'!B:B,A19)-N19</f>
        <v>32</v>
      </c>
      <c r="P19" s="42">
        <f>LOOKUP(2, 1/('OB History S3'!$B:$B=A19), 'OB History S3'!$AB:$AB)</f>
        <v>0.36</v>
      </c>
      <c r="Q19" s="12">
        <f>SUMIFS('OB History S3'!H:H,'OB History S3'!B:B,A19)</f>
        <v>97</v>
      </c>
      <c r="R19" s="2">
        <f>SUMIFS('OB History S3'!G:G,'OB History S3'!B:B,A19)-Q19</f>
        <v>118</v>
      </c>
      <c r="S19" s="42">
        <f>LOOKUP(2, 1/('OB History S3'!$B:$B=A19), 'OB History S3'!$AC:$AC)</f>
        <v>0.43076923076923079</v>
      </c>
      <c r="T19" s="2">
        <f>COUNTIFS('OB History S3'!$B:$B,$A$19,'OB History S3'!K:K, 1)</f>
        <v>2</v>
      </c>
      <c r="U19" s="2">
        <f>COUNTIFS('OB History S3'!$B:$B,$A$19,'OB History S3'!L:L, 1)</f>
        <v>2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1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2</v>
      </c>
      <c r="AG19" s="2">
        <f>COUNTIFS('OB History S3'!$B:$B,$A$19,'OB History S3'!X:X, 1)</f>
        <v>3</v>
      </c>
      <c r="AH19" s="2">
        <f>COUNTIFS('OB History S3'!$B:$B,$A$19,'OB History S3'!Y:Y, 1)</f>
        <v>3</v>
      </c>
      <c r="AI19" s="2">
        <f>COUNTIFS('OB History S3'!$B:$B,$A$19,'OB History S3'!Z:Z, 1)</f>
        <v>4</v>
      </c>
    </row>
    <row r="20" spans="1:35" x14ac:dyDescent="0.25">
      <c r="A20" s="1" t="s">
        <v>124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84</v>
      </c>
      <c r="I20" s="4">
        <f>AVERAGEIFS('OB History S3'!C:C,'OB History S3'!B:B,A20)</f>
        <v>14</v>
      </c>
      <c r="J20" s="13">
        <f t="array" ref="J20">MAX(IF('OB History S3'!B:B=A20, 'OB History S3'!C:C))</f>
        <v>18</v>
      </c>
      <c r="K20" s="12">
        <f>COUNTIFS('OB History S3'!B:B,A20,'OB History S3'!D:D, 1)</f>
        <v>4</v>
      </c>
      <c r="L20" s="2">
        <f>COUNTIFS('OB History S3'!B:B,A20,'OB History S3'!D:D, 0)</f>
        <v>2</v>
      </c>
      <c r="M20" s="42">
        <f>LOOKUP(2, 1/('OB History S3'!$B:$B=A20), 'OB History S3'!$AD:$AD)</f>
        <v>0.66666666666666663</v>
      </c>
      <c r="N20" s="12">
        <f>SUMIFS('OB History S3'!F:F,'OB History S3'!B:B,A20)</f>
        <v>12</v>
      </c>
      <c r="O20" s="2">
        <f>SUMIFS('OB History S3'!E:E,'OB History S3'!B:B,A20)-N20</f>
        <v>10</v>
      </c>
      <c r="P20" s="42">
        <f>LOOKUP(2, 1/('OB History S3'!$B:$B=A20), 'OB History S3'!$AB:$AB)</f>
        <v>0.52833333333333332</v>
      </c>
      <c r="Q20" s="12">
        <f>SUMIFS('OB History S3'!H:H,'OB History S3'!B:B,A20)</f>
        <v>50</v>
      </c>
      <c r="R20" s="2">
        <f>SUMIFS('OB History S3'!G:G,'OB History S3'!B:B,A20)-Q20</f>
        <v>40</v>
      </c>
      <c r="S20" s="42">
        <f>LOOKUP(2, 1/('OB History S3'!$B:$B=A20), 'OB History S3'!$AC:$AC)</f>
        <v>0.53999999999999992</v>
      </c>
      <c r="T20" s="2">
        <f>COUNTIFS('OB History S3'!$B:$B,$A$20,'OB History S3'!K:K, 1)</f>
        <v>2</v>
      </c>
      <c r="U20" s="2">
        <f>COUNTIFS('OB History S3'!$B:$B,$A$20,'OB History S3'!L:L, 1)</f>
        <v>1</v>
      </c>
      <c r="V20" s="2">
        <f>COUNTIFS('OB History S3'!$B:$B,$A$20,'OB History S3'!M:M, 1)</f>
        <v>1</v>
      </c>
      <c r="W20" s="2">
        <f>COUNTIFS('OB History S3'!$B:$B,$A$20,'OB History S3'!N:N, 1)</f>
        <v>1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1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2</v>
      </c>
      <c r="AH20" s="2">
        <f>COUNTIFS('OB History S3'!$B:$B,$A$20,'OB History S3'!Y:Y, 1)</f>
        <v>1</v>
      </c>
      <c r="AI20" s="2">
        <f>COUNTIFS('OB History S3'!$B:$B,$A$20,'OB History S3'!Z:Z, 1)</f>
        <v>2</v>
      </c>
    </row>
    <row r="21" spans="1:35" x14ac:dyDescent="0.25">
      <c r="A21" s="1" t="s">
        <v>254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9</v>
      </c>
      <c r="I21" s="4">
        <f>AVERAGEIFS('OB History S3'!C:C,'OB History S3'!B:B,A21)</f>
        <v>4.5</v>
      </c>
      <c r="J21" s="13">
        <f t="array" ref="J21">MAX(IF('OB History S3'!B:B=A21, 'OB History S3'!C:C))</f>
        <v>8</v>
      </c>
      <c r="K21" s="12">
        <f>COUNTIFS('OB History S3'!B:B,A21,'OB History S3'!D:D, 1)</f>
        <v>2</v>
      </c>
      <c r="L21" s="2">
        <f>COUNTIFS('OB History S3'!B:B,A21,'OB History S3'!D:D, 0)</f>
        <v>0</v>
      </c>
      <c r="M21" s="42">
        <f>LOOKUP(2, 1/('OB History S3'!$B:$B=A21), 'OB History S3'!$AD:$AD)</f>
        <v>1</v>
      </c>
      <c r="N21" s="12">
        <f>SUMIFS('OB History S3'!F:F,'OB History S3'!B:B,A21)</f>
        <v>6</v>
      </c>
      <c r="O21" s="2">
        <f>SUMIFS('OB History S3'!E:E,'OB History S3'!B:B,A21)-N21</f>
        <v>3</v>
      </c>
      <c r="P21" s="42">
        <f>LOOKUP(2, 1/('OB History S3'!$B:$B=A21), 'OB History S3'!$AB:$AB)</f>
        <v>0.67500000000000004</v>
      </c>
      <c r="Q21" s="12">
        <f>SUMIFS('OB History S3'!H:H,'OB History S3'!B:B,A21)</f>
        <v>21</v>
      </c>
      <c r="R21" s="2">
        <f>SUMIFS('OB History S3'!G:G,'OB History S3'!B:B,A21)-Q21</f>
        <v>15</v>
      </c>
      <c r="S21" s="42">
        <f>LOOKUP(2, 1/('OB History S3'!$B:$B=A21), 'OB History S3'!$AC:$AC)</f>
        <v>0.59000000000000008</v>
      </c>
      <c r="T21" s="2">
        <f>COUNTIFS('OB History S3'!$B:$B,$A$21,'OB History S3'!K:K, 1)</f>
        <v>1</v>
      </c>
      <c r="U21" s="2">
        <f>COUNTIFS('OB History S3'!$B:$B,$A$21,'OB History S3'!L:L, 1)</f>
        <v>1</v>
      </c>
      <c r="V21" s="2">
        <f>COUNTIFS('OB History S3'!$B:$B,$A$21,'OB History S3'!M:M, 1)</f>
        <v>0</v>
      </c>
      <c r="W21" s="2">
        <f>COUNTIFS('OB History S3'!$B:$B,$A$21,'OB History S3'!N:N, 1)</f>
        <v>2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1</v>
      </c>
      <c r="AI21" s="2">
        <f>COUNTIFS('OB History S3'!$B:$B,$A$21,'OB History S3'!Z:Z, 1)</f>
        <v>1</v>
      </c>
    </row>
    <row r="22" spans="1:35" x14ac:dyDescent="0.25">
      <c r="A22" s="1" t="s">
        <v>44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</v>
      </c>
      <c r="I22" s="4">
        <f>AVERAGEIFS('OB History S3'!C:C,'OB History S3'!B:B,A22)</f>
        <v>6</v>
      </c>
      <c r="J22" s="13">
        <f t="array" ref="J22">MAX(IF('OB History S3'!B:B=A22, 'OB History S3'!C:C))</f>
        <v>6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46</v>
      </c>
      <c r="B23" s="6" t="s">
        <v>70</v>
      </c>
      <c r="C23" s="6" t="s">
        <v>70</v>
      </c>
      <c r="D23" s="5"/>
      <c r="E23" s="5"/>
      <c r="F23" s="5"/>
      <c r="G23" s="5"/>
      <c r="H23" s="12">
        <f>SUMIFS('OB History S3'!C:C,'OB History S3'!B:B,A23)</f>
        <v>61</v>
      </c>
      <c r="I23" s="4">
        <f>AVERAGEIFS('OB History S3'!C:C,'OB History S3'!B:B,A23)</f>
        <v>12.2</v>
      </c>
      <c r="J23" s="13">
        <f t="array" ref="J23">MAX(IF('OB History S3'!B:B=A23, 'OB History S3'!C:C))</f>
        <v>24</v>
      </c>
      <c r="K23" s="12">
        <f>COUNTIFS('OB History S3'!B:B,A23,'OB History S3'!D:D, 1)</f>
        <v>2</v>
      </c>
      <c r="L23" s="2">
        <f>COUNTIFS('OB History S3'!B:B,A23,'OB History S3'!D:D, 0)</f>
        <v>3</v>
      </c>
      <c r="M23" s="42">
        <f>LOOKUP(2, 1/('OB History S3'!$B:$B=A23), 'OB History S3'!$AD:$AD)</f>
        <v>0.4</v>
      </c>
      <c r="N23" s="12">
        <f>SUMIFS('OB History S3'!F:F,'OB History S3'!B:B,A23)</f>
        <v>7</v>
      </c>
      <c r="O23" s="2">
        <f>SUMIFS('OB History S3'!E:E,'OB History S3'!B:B,A23)-N23</f>
        <v>12</v>
      </c>
      <c r="P23" s="42">
        <f>LOOKUP(2, 1/('OB History S3'!$B:$B=A23), 'OB History S3'!$AB:$AB)</f>
        <v>0.32</v>
      </c>
      <c r="Q23" s="12">
        <f>SUMIFS('OB History S3'!H:H,'OB History S3'!B:B,A23)</f>
        <v>33</v>
      </c>
      <c r="R23" s="2">
        <f>SUMIFS('OB History S3'!G:G,'OB History S3'!B:B,A23)-Q23</f>
        <v>47</v>
      </c>
      <c r="S23" s="42">
        <f>LOOKUP(2, 1/('OB History S3'!$B:$B=A23), 'OB History S3'!$AC:$AC)</f>
        <v>0.39200000000000002</v>
      </c>
      <c r="T23" s="2">
        <f>COUNTIFS('OB History S3'!$B:$B,$A$23,'OB History S3'!K:K, 1)</f>
        <v>0</v>
      </c>
      <c r="U23" s="2">
        <f>COUNTIFS('OB History S3'!$B:$B,$A$23,'OB History S3'!L:L, 1)</f>
        <v>1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1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1</v>
      </c>
      <c r="AG23" s="2">
        <f>COUNTIFS('OB History S3'!$B:$B,$A$23,'OB History S3'!X:X, 1)</f>
        <v>1</v>
      </c>
      <c r="AH23" s="2">
        <f>COUNTIFS('OB History S3'!$B:$B,$A$23,'OB History S3'!Y:Y, 1)</f>
        <v>0</v>
      </c>
      <c r="AI23" s="2">
        <f>COUNTIFS('OB History S3'!$B:$B,$A$23,'OB History S3'!Z:Z, 1)</f>
        <v>0</v>
      </c>
    </row>
    <row r="24" spans="1:35" x14ac:dyDescent="0.25">
      <c r="A24" s="1" t="s">
        <v>38</v>
      </c>
      <c r="B24" s="6" t="s">
        <v>70</v>
      </c>
      <c r="C24" s="6" t="s">
        <v>70</v>
      </c>
      <c r="D24" s="5">
        <v>1</v>
      </c>
      <c r="E24" s="5"/>
      <c r="F24" s="5"/>
      <c r="G24" s="5"/>
      <c r="H24" s="12">
        <f>SUMIFS('OB History S3'!C:C,'OB History S3'!B:B,A24)</f>
        <v>48</v>
      </c>
      <c r="I24" s="4">
        <f>AVERAGEIFS('OB History S3'!C:C,'OB History S3'!B:B,A24)</f>
        <v>16</v>
      </c>
      <c r="J24" s="13">
        <f t="array" ref="J24">MAX(IF('OB History S3'!B:B=A24, 'OB History S3'!C:C))</f>
        <v>17</v>
      </c>
      <c r="K24" s="12">
        <f>COUNTIFS('OB History S3'!B:B,A24,'OB History S3'!D:D, 1)</f>
        <v>2</v>
      </c>
      <c r="L24" s="2">
        <f>COUNTIFS('OB History S3'!B:B,A24,'OB History S3'!D:D, 0)</f>
        <v>1</v>
      </c>
      <c r="M24" s="42">
        <f>LOOKUP(2, 1/('OB History S3'!$B:$B=A24), 'OB History S3'!$AD:$AD)</f>
        <v>0.66666666666666663</v>
      </c>
      <c r="N24" s="12">
        <f>SUMIFS('OB History S3'!F:F,'OB History S3'!B:B,A24)</f>
        <v>7</v>
      </c>
      <c r="O24" s="2">
        <f>SUMIFS('OB History S3'!E:E,'OB History S3'!B:B,A24)-N24</f>
        <v>5</v>
      </c>
      <c r="P24" s="42">
        <f>LOOKUP(2, 1/('OB History S3'!$B:$B=A24), 'OB History S3'!$AB:$AB)</f>
        <v>0.58333333333333337</v>
      </c>
      <c r="Q24" s="12">
        <f>SUMIFS('OB History S3'!H:H,'OB History S3'!B:B,A24)</f>
        <v>26</v>
      </c>
      <c r="R24" s="2">
        <f>SUMIFS('OB History S3'!G:G,'OB History S3'!B:B,A24)-Q24</f>
        <v>23</v>
      </c>
      <c r="S24" s="42">
        <f>LOOKUP(2, 1/('OB History S3'!$B:$B=A24), 'OB History S3'!$AC:$AC)</f>
        <v>0.53666666666666663</v>
      </c>
      <c r="T24" s="2">
        <f>COUNTIFS('OB History S3'!$B:$B,$A$24,'OB History S3'!K:K, 1)</f>
        <v>2</v>
      </c>
      <c r="U24" s="2">
        <f>COUNTIFS('OB History S3'!$B:$B,$A$24,'OB History S3'!L:L, 1)</f>
        <v>1</v>
      </c>
      <c r="V24" s="2">
        <f>COUNTIFS('OB History S3'!$B:$B,$A$24,'OB History S3'!M:M, 1)</f>
        <v>1</v>
      </c>
      <c r="W24" s="2">
        <f>COUNTIFS('OB History S3'!$B:$B,$A$24,'OB History S3'!N:N, 1)</f>
        <v>0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0</v>
      </c>
      <c r="AH24" s="2">
        <f>COUNTIFS('OB History S3'!$B:$B,$A$24,'OB History S3'!Y:Y, 1)</f>
        <v>1</v>
      </c>
      <c r="AI24" s="2">
        <f>COUNTIFS('OB History S3'!$B:$B,$A$24,'OB History S3'!Z:Z, 1)</f>
        <v>2</v>
      </c>
    </row>
    <row r="25" spans="1:35" x14ac:dyDescent="0.25">
      <c r="A25" s="1" t="s">
        <v>1</v>
      </c>
      <c r="B25" s="6" t="s">
        <v>98</v>
      </c>
      <c r="C25" s="2" t="s">
        <v>70</v>
      </c>
      <c r="D25" s="5">
        <v>1</v>
      </c>
      <c r="E25" s="5">
        <v>1</v>
      </c>
      <c r="F25" s="5">
        <v>1</v>
      </c>
      <c r="G25" s="5"/>
      <c r="H25" s="12">
        <f>SUMIFS('OB History S3'!C:C,'OB History S3'!B:B,A25)</f>
        <v>242</v>
      </c>
      <c r="I25" s="4">
        <f>AVERAGEIFS('OB History S3'!C:C,'OB History S3'!B:B,A25)</f>
        <v>26.888888888888889</v>
      </c>
      <c r="J25" s="13">
        <f t="array" ref="J25">MAX(IF('OB History S3'!B:B=A25, 'OB History S3'!C:C))</f>
        <v>47</v>
      </c>
      <c r="K25" s="12">
        <f>COUNTIFS('OB History S3'!B:B,A25,'OB History S3'!D:D, 1)</f>
        <v>6</v>
      </c>
      <c r="L25" s="2">
        <f>COUNTIFS('OB History S3'!B:B,A25,'OB History S3'!D:D, 0)</f>
        <v>3</v>
      </c>
      <c r="M25" s="42">
        <f>LOOKUP(2, 1/('OB History S3'!$B:$B=A25), 'OB History S3'!$AD:$AD)</f>
        <v>0.66666666666666663</v>
      </c>
      <c r="N25" s="12">
        <f>SUMIFS('OB History S3'!F:F,'OB History S3'!B:B,A25)</f>
        <v>20</v>
      </c>
      <c r="O25" s="2">
        <f>SUMIFS('OB History S3'!E:E,'OB History S3'!B:B,A25)-N25</f>
        <v>17</v>
      </c>
      <c r="P25" s="42">
        <f>LOOKUP(2, 1/('OB History S3'!$B:$B=A25), 'OB History S3'!$AB:$AB)</f>
        <v>0.53333333333333333</v>
      </c>
      <c r="Q25" s="12">
        <f>SUMIFS('OB History S3'!H:H,'OB History S3'!B:B,A25)</f>
        <v>71</v>
      </c>
      <c r="R25" s="2">
        <f>SUMIFS('OB History S3'!G:G,'OB History S3'!B:B,A25)-Q25</f>
        <v>73</v>
      </c>
      <c r="S25" s="42">
        <f>LOOKUP(2, 1/('OB History S3'!$B:$B=A25), 'OB History S3'!$AC:$AC)</f>
        <v>0.48888888888888893</v>
      </c>
      <c r="T25" s="2">
        <f>COUNTIFS('OB History S3'!$B:$B,$A$25,'OB History S3'!K:K, 1)</f>
        <v>3</v>
      </c>
      <c r="U25" s="2">
        <f>COUNTIFS('OB History S3'!$B:$B,$A$25,'OB History S3'!L:L, 1)</f>
        <v>3</v>
      </c>
      <c r="V25" s="2">
        <f>COUNTIFS('OB History S3'!$B:$B,$A$25,'OB History S3'!M:M, 1)</f>
        <v>1</v>
      </c>
      <c r="W25" s="2">
        <f>COUNTIFS('OB History S3'!$B:$B,$A$25,'OB History S3'!N:N, 1)</f>
        <v>1</v>
      </c>
      <c r="X25" s="2">
        <f>COUNTIFS('OB History S3'!$B:$B,$A$25,'OB History S3'!O:O, 1)</f>
        <v>5</v>
      </c>
      <c r="Y25" s="2">
        <f>COUNTIFS('OB History S3'!$B:$B,$A$25,'OB History S3'!P:P, 1)</f>
        <v>2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3</v>
      </c>
      <c r="AH25" s="2">
        <f>COUNTIFS('OB History S3'!$B:$B,$A$25,'OB History S3'!Y:Y, 1)</f>
        <v>1</v>
      </c>
      <c r="AI25" s="2">
        <f>COUNTIFS('OB History S3'!$B:$B,$A$25,'OB History S3'!Z:Z, 1)</f>
        <v>0</v>
      </c>
    </row>
    <row r="26" spans="1:35" x14ac:dyDescent="0.25">
      <c r="A26" s="1" t="s">
        <v>23</v>
      </c>
      <c r="B26" s="6" t="s">
        <v>143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324</v>
      </c>
      <c r="I26" s="4">
        <f>AVERAGEIFS('OB History S3'!C:C,'OB History S3'!B:B,A26)</f>
        <v>12</v>
      </c>
      <c r="J26" s="13">
        <f t="array" ref="J26">MAX(IF('OB History S3'!B:B=A26, 'OB History S3'!C:C))</f>
        <v>20</v>
      </c>
      <c r="K26" s="12">
        <f>COUNTIFS('OB History S3'!B:B,A26,'OB History S3'!D:D, 1)</f>
        <v>12</v>
      </c>
      <c r="L26" s="2">
        <f>COUNTIFS('OB History S3'!B:B,A26,'OB History S3'!D:D, 0)</f>
        <v>15</v>
      </c>
      <c r="M26" s="42">
        <f>LOOKUP(2, 1/('OB History S3'!$B:$B=A26), 'OB History S3'!$AD:$AD)</f>
        <v>0.44444444444444442</v>
      </c>
      <c r="N26" s="12">
        <f>SUMIFS('OB History S3'!F:F,'OB History S3'!B:B,A26)</f>
        <v>60</v>
      </c>
      <c r="O26" s="2">
        <f>SUMIFS('OB History S3'!E:E,'OB History S3'!B:B,A26)-N26</f>
        <v>60</v>
      </c>
      <c r="P26" s="42">
        <f>LOOKUP(2, 1/('OB History S3'!$B:$B=A26), 'OB History S3'!$AB:$AB)</f>
        <v>0.51666666666666672</v>
      </c>
      <c r="Q26" s="12">
        <f>SUMIFS('OB History S3'!H:H,'OB History S3'!B:B,A26)</f>
        <v>242</v>
      </c>
      <c r="R26" s="2">
        <f>SUMIFS('OB History S3'!G:G,'OB History S3'!B:B,A26)-Q26</f>
        <v>258</v>
      </c>
      <c r="S26" s="42">
        <f>LOOKUP(2, 1/('OB History S3'!$B:$B=A26), 'OB History S3'!$AC:$AC)</f>
        <v>0.48962962962962958</v>
      </c>
      <c r="T26" s="2">
        <f>COUNTIFS('OB History S3'!$B:$B,$A$26,'OB History S3'!K:K, 1)</f>
        <v>5</v>
      </c>
      <c r="U26" s="2">
        <f>COUNTIFS('OB History S3'!$B:$B,$A$26,'OB History S3'!L:L, 1)</f>
        <v>9</v>
      </c>
      <c r="V26" s="2">
        <f>COUNTIFS('OB History S3'!$B:$B,$A$26,'OB History S3'!M:M, 1)</f>
        <v>1</v>
      </c>
      <c r="W26" s="2">
        <f>COUNTIFS('OB History S3'!$B:$B,$A$26,'OB History S3'!N:N, 1)</f>
        <v>9</v>
      </c>
      <c r="X26" s="2">
        <f>COUNTIFS('OB History S3'!$B:$B,$A$26,'OB History S3'!O:O, 1)</f>
        <v>2</v>
      </c>
      <c r="Y26" s="2">
        <f>COUNTIFS('OB History S3'!$B:$B,$A$26,'OB History S3'!P:P, 1)</f>
        <v>0</v>
      </c>
      <c r="Z26" s="2">
        <f>COUNTIFS('OB History S3'!$B:$B,$A$26,'OB History S3'!Q:Q, 1)</f>
        <v>1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1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15</v>
      </c>
      <c r="AH26" s="2">
        <f>COUNTIFS('OB History S3'!$B:$B,$A$26,'OB History S3'!Y:Y, 1)</f>
        <v>8</v>
      </c>
      <c r="AI26" s="2">
        <f>COUNTIFS('OB History S3'!$B:$B,$A$26,'OB History S3'!Z:Z, 1)</f>
        <v>6</v>
      </c>
    </row>
    <row r="27" spans="1:35" x14ac:dyDescent="0.25">
      <c r="A27" s="1" t="s">
        <v>40</v>
      </c>
      <c r="B27" s="6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44</v>
      </c>
      <c r="I27" s="4">
        <f>AVERAGEIFS('OB History S3'!C:C,'OB History S3'!B:B,A27)</f>
        <v>22</v>
      </c>
      <c r="J27" s="13">
        <f t="array" ref="J27">MAX(IF('OB History S3'!B:B=A27, 'OB History S3'!C:C))</f>
        <v>26</v>
      </c>
      <c r="K27" s="12">
        <f>COUNTIFS('OB History S3'!B:B,A27,'OB History S3'!D:D, 1)</f>
        <v>1</v>
      </c>
      <c r="L27" s="2">
        <f>COUNTIFS('OB History S3'!B:B,A27,'OB History S3'!D:D, 0)</f>
        <v>1</v>
      </c>
      <c r="M27" s="42">
        <f>LOOKUP(2, 1/('OB History S3'!$B:$B=A27), 'OB History S3'!$AD:$AD)</f>
        <v>0.5</v>
      </c>
      <c r="N27" s="12">
        <f>SUMIFS('OB History S3'!F:F,'OB History S3'!B:B,A27)</f>
        <v>5</v>
      </c>
      <c r="O27" s="2">
        <f>SUMIFS('OB History S3'!E:E,'OB History S3'!B:B,A27)-N27</f>
        <v>4</v>
      </c>
      <c r="P27" s="42">
        <f>LOOKUP(2, 1/('OB History S3'!$B:$B=A27), 'OB History S3'!$AB:$AB)</f>
        <v>0.57499999999999996</v>
      </c>
      <c r="Q27" s="12">
        <f>SUMIFS('OB History S3'!H:H,'OB History S3'!B:B,A27)</f>
        <v>18</v>
      </c>
      <c r="R27" s="2">
        <f>SUMIFS('OB History S3'!G:G,'OB History S3'!B:B,A27)-Q27</f>
        <v>14</v>
      </c>
      <c r="S27" s="42">
        <f>LOOKUP(2, 1/('OB History S3'!$B:$B=A27), 'OB History S3'!$AC:$AC)</f>
        <v>0.57000000000000006</v>
      </c>
      <c r="T27" s="2">
        <f>COUNTIFS('OB History S3'!$B:$B,$A$27,'OB History S3'!K:K, 1)</f>
        <v>1</v>
      </c>
      <c r="U27" s="2">
        <f>COUNTIFS('OB History S3'!$B:$B,$A$27,'OB History S3'!L:L, 1)</f>
        <v>0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1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1</v>
      </c>
      <c r="AG27" s="2">
        <f>COUNTIFS('OB History S3'!$B:$B,$A$27,'OB History S3'!X:X, 1)</f>
        <v>0</v>
      </c>
      <c r="AH27" s="2">
        <f>COUNTIFS('OB History S3'!$B:$B,$A$27,'OB History S3'!Y:Y, 1)</f>
        <v>1</v>
      </c>
      <c r="AI27" s="2">
        <f>COUNTIFS('OB History S3'!$B:$B,$A$27,'OB History S3'!Z:Z, 1)</f>
        <v>1</v>
      </c>
    </row>
    <row r="28" spans="1:35" x14ac:dyDescent="0.25">
      <c r="A28" s="1" t="s">
        <v>111</v>
      </c>
      <c r="B28" s="2" t="s">
        <v>70</v>
      </c>
      <c r="C28" s="2" t="s">
        <v>70</v>
      </c>
      <c r="D28" s="5">
        <v>1</v>
      </c>
      <c r="E28" s="5"/>
      <c r="F28" s="5"/>
      <c r="G28" s="5"/>
      <c r="H28" s="12">
        <f>SUMIFS('OB History S3'!C:C,'OB History S3'!B:B,A28)</f>
        <v>534</v>
      </c>
      <c r="I28" s="4">
        <f>AVERAGEIFS('OB History S3'!C:C,'OB History S3'!B:B,A28)</f>
        <v>14.052631578947368</v>
      </c>
      <c r="J28" s="13">
        <f t="array" ref="J28">MAX(IF('OB History S3'!B:B=A28, 'OB History S3'!C:C))</f>
        <v>26</v>
      </c>
      <c r="K28" s="12">
        <f>COUNTIFS('OB History S3'!B:B,A28,'OB History S3'!D:D, 1)</f>
        <v>18</v>
      </c>
      <c r="L28" s="2">
        <f>COUNTIFS('OB History S3'!B:B,A28,'OB History S3'!D:D, 0)</f>
        <v>20</v>
      </c>
      <c r="M28" s="42">
        <f>LOOKUP(2, 1/('OB History S3'!$B:$B=A28), 'OB History S3'!$AD:$AD)</f>
        <v>0.47368421052631576</v>
      </c>
      <c r="N28" s="12">
        <f>SUMIFS('OB History S3'!F:F,'OB History S3'!B:B,A28)</f>
        <v>77</v>
      </c>
      <c r="O28" s="2">
        <f>SUMIFS('OB History S3'!E:E,'OB History S3'!B:B,A28)-N28</f>
        <v>82</v>
      </c>
      <c r="P28" s="42">
        <f>LOOKUP(2, 1/('OB History S3'!$B:$B=A28), 'OB History S3'!$AB:$AB)</f>
        <v>0.47763157894736841</v>
      </c>
      <c r="Q28" s="12">
        <f>SUMIFS('OB History S3'!H:H,'OB History S3'!B:B,A28)</f>
        <v>330</v>
      </c>
      <c r="R28" s="2">
        <f>SUMIFS('OB History S3'!G:G,'OB History S3'!B:B,A28)-Q28</f>
        <v>333</v>
      </c>
      <c r="S28" s="42">
        <f>LOOKUP(2, 1/('OB History S3'!$B:$B=A28), 'OB History S3'!$AC:$AC)</f>
        <v>0.49894736842105264</v>
      </c>
      <c r="T28" s="2">
        <f>COUNTIFS('OB History S3'!$B:$B,$A$28,'OB History S3'!K:K, 1)</f>
        <v>7</v>
      </c>
      <c r="U28" s="2">
        <f>COUNTIFS('OB History S3'!$B:$B,$A$28,'OB History S3'!L:L, 1)</f>
        <v>7</v>
      </c>
      <c r="V28" s="2">
        <f>COUNTIFS('OB History S3'!$B:$B,$A$28,'OB History S3'!M:M, 1)</f>
        <v>1</v>
      </c>
      <c r="W28" s="2">
        <f>COUNTIFS('OB History S3'!$B:$B,$A$28,'OB History S3'!N:N, 1)</f>
        <v>13</v>
      </c>
      <c r="X28" s="2">
        <f>COUNTIFS('OB History S3'!$B:$B,$A$28,'OB History S3'!O:O, 1)</f>
        <v>2</v>
      </c>
      <c r="Y28" s="2">
        <f>COUNTIFS('OB History S3'!$B:$B,$A$28,'OB History S3'!P:P, 1)</f>
        <v>4</v>
      </c>
      <c r="Z28" s="2">
        <f>COUNTIFS('OB History S3'!$B:$B,$A$28,'OB History S3'!Q:Q, 1)</f>
        <v>3</v>
      </c>
      <c r="AA28" s="2">
        <f>COUNTIFS('OB History S3'!$B:$B,$A$28,'OB History S3'!R:R, 1)</f>
        <v>4</v>
      </c>
      <c r="AB28" s="2">
        <f>COUNTIFS('OB History S3'!$B:$B,$A$28,'OB History S3'!S:S, 1)</f>
        <v>0</v>
      </c>
      <c r="AC28" s="2">
        <f>COUNTIFS('OB History S3'!$B:$B,$A$28,'OB History S3'!T:T, 1)</f>
        <v>1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3</v>
      </c>
      <c r="AG28" s="2">
        <f>COUNTIFS('OB History S3'!$B:$B,$A$28,'OB History S3'!X:X, 1)</f>
        <v>11</v>
      </c>
      <c r="AH28" s="2">
        <f>COUNTIFS('OB History S3'!$B:$B,$A$28,'OB History S3'!Y:Y, 1)</f>
        <v>13</v>
      </c>
      <c r="AI28" s="2">
        <f>COUNTIFS('OB History S3'!$B:$B,$A$28,'OB History S3'!Z:Z, 1)</f>
        <v>7</v>
      </c>
    </row>
    <row r="29" spans="1:35" x14ac:dyDescent="0.25">
      <c r="A29" s="1" t="s">
        <v>22</v>
      </c>
      <c r="B29" s="6" t="s">
        <v>54</v>
      </c>
      <c r="C29" s="2" t="s">
        <v>70</v>
      </c>
      <c r="D29" s="5">
        <v>1</v>
      </c>
      <c r="E29" s="5"/>
      <c r="F29" s="5"/>
      <c r="G29" s="5"/>
      <c r="H29" s="12">
        <f>SUMIFS('OB History S3'!C:C,'OB History S3'!B:B,A29)</f>
        <v>216</v>
      </c>
      <c r="I29" s="4">
        <f>AVERAGEIFS('OB History S3'!C:C,'OB History S3'!B:B,A29)</f>
        <v>15.428571428571429</v>
      </c>
      <c r="J29" s="13">
        <f t="array" ref="J29">MAX(IF('OB History S3'!B:B=A29, 'OB History S3'!C:C))</f>
        <v>24</v>
      </c>
      <c r="K29" s="12">
        <f>COUNTIFS('OB History S3'!B:B,A29,'OB History S3'!D:D, 1)</f>
        <v>7</v>
      </c>
      <c r="L29" s="2">
        <f>COUNTIFS('OB History S3'!B:B,A29,'OB History S3'!D:D, 0)</f>
        <v>7</v>
      </c>
      <c r="M29" s="42">
        <f>LOOKUP(2, 1/('OB History S3'!$B:$B=A29), 'OB History S3'!$AD:$AD)</f>
        <v>0.5</v>
      </c>
      <c r="N29" s="12">
        <f>SUMIFS('OB History S3'!F:F,'OB History S3'!B:B,A29)</f>
        <v>29</v>
      </c>
      <c r="O29" s="2">
        <f>SUMIFS('OB History S3'!E:E,'OB History S3'!B:B,A29)-N29</f>
        <v>27</v>
      </c>
      <c r="P29" s="42">
        <f>LOOKUP(2, 1/('OB History S3'!$B:$B=A29), 'OB History S3'!$AB:$AB)</f>
        <v>0.53071428571428569</v>
      </c>
      <c r="Q29" s="12">
        <f>SUMIFS('OB History S3'!H:H,'OB History S3'!B:B,A29)</f>
        <v>114</v>
      </c>
      <c r="R29" s="2">
        <f>SUMIFS('OB History S3'!G:G,'OB History S3'!B:B,A29)-Q29</f>
        <v>119</v>
      </c>
      <c r="S29" s="42">
        <f>LOOKUP(2, 1/('OB History S3'!$B:$B=A29), 'OB History S3'!$AC:$AC)</f>
        <v>0.48928571428571432</v>
      </c>
      <c r="T29" s="2">
        <f>COUNTIFS('OB History S3'!$B:$B,$A$29,'OB History S3'!K:K, 1)</f>
        <v>5</v>
      </c>
      <c r="U29" s="2">
        <f>COUNTIFS('OB History S3'!$B:$B,$A$29,'OB History S3'!L:L, 1)</f>
        <v>1</v>
      </c>
      <c r="V29" s="2">
        <f>COUNTIFS('OB History S3'!$B:$B,$A$29,'OB History S3'!M:M, 1)</f>
        <v>1</v>
      </c>
      <c r="W29" s="2">
        <f>COUNTIFS('OB History S3'!$B:$B,$A$29,'OB History S3'!N:N, 1)</f>
        <v>2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2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1</v>
      </c>
      <c r="AG29" s="2">
        <f>COUNTIFS('OB History S3'!$B:$B,$A$29,'OB History S3'!X:X, 1)</f>
        <v>6</v>
      </c>
      <c r="AH29" s="2">
        <f>COUNTIFS('OB History S3'!$B:$B,$A$29,'OB History S3'!Y:Y, 1)</f>
        <v>6</v>
      </c>
      <c r="AI29" s="2">
        <f>COUNTIFS('OB History S3'!$B:$B,$A$29,'OB History S3'!Z:Z, 1)</f>
        <v>5</v>
      </c>
    </row>
    <row r="30" spans="1:35" x14ac:dyDescent="0.25">
      <c r="A30" s="1" t="s">
        <v>47</v>
      </c>
      <c r="B30" s="6" t="s">
        <v>54</v>
      </c>
      <c r="C30" s="6" t="s">
        <v>70</v>
      </c>
      <c r="D30" s="5"/>
      <c r="E30" s="5"/>
      <c r="F30" s="5"/>
      <c r="G30" s="5"/>
      <c r="H30" s="12">
        <f>SUMIFS('OB History S3'!C:C,'OB History S3'!B:B,A30)</f>
        <v>21</v>
      </c>
      <c r="I30" s="4">
        <f>AVERAGEIFS('OB History S3'!C:C,'OB History S3'!B:B,A30)</f>
        <v>21</v>
      </c>
      <c r="J30" s="13">
        <f t="array" ref="J30">MAX(IF('OB History S3'!B:B=A30, 'OB History S3'!C:C))</f>
        <v>21</v>
      </c>
      <c r="K30" s="12">
        <f>COUNTIFS('OB History S3'!B:B,A30,'OB History S3'!D:D, 1)</f>
        <v>0</v>
      </c>
      <c r="L30" s="2">
        <f>COUNTIFS('OB History S3'!B:B,A30,'OB History S3'!D:D, 0)</f>
        <v>1</v>
      </c>
      <c r="M30" s="42">
        <f>LOOKUP(2, 1/('OB History S3'!$B:$B=A30), 'OB History S3'!$AD:$AD)</f>
        <v>0</v>
      </c>
      <c r="N30" s="12">
        <f>SUMIFS('OB History S3'!F:F,'OB History S3'!B:B,A30)</f>
        <v>2</v>
      </c>
      <c r="O30" s="2">
        <f>SUMIFS('OB History S3'!E:E,'OB History S3'!B:B,A30)-N30</f>
        <v>3</v>
      </c>
      <c r="P30" s="42">
        <f>LOOKUP(2, 1/('OB History S3'!$B:$B=A30), 'OB History S3'!$AB:$AB)</f>
        <v>0.4</v>
      </c>
      <c r="Q30" s="12">
        <f>SUMIFS('OB History S3'!H:H,'OB History S3'!B:B,A30)</f>
        <v>10</v>
      </c>
      <c r="R30" s="2">
        <f>SUMIFS('OB History S3'!G:G,'OB History S3'!B:B,A30)-Q30</f>
        <v>9</v>
      </c>
      <c r="S30" s="42">
        <f>LOOKUP(2, 1/('OB History S3'!$B:$B=A30), 'OB History S3'!$AC:$AC)</f>
        <v>0.53</v>
      </c>
      <c r="T30" s="2">
        <f>COUNTIFS('OB History S3'!$B:$B,$A$30,'OB History S3'!K:K, 1)</f>
        <v>1</v>
      </c>
      <c r="U30" s="2">
        <f>COUNTIFS('OB History S3'!$B:$B,$A$30,'OB History S3'!L:L, 1)</f>
        <v>0</v>
      </c>
      <c r="V30" s="2">
        <f>COUNTIFS('OB History S3'!$B:$B,$A$30,'OB History S3'!M:M, 1)</f>
        <v>0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1</v>
      </c>
    </row>
    <row r="31" spans="1:35" x14ac:dyDescent="0.25">
      <c r="A31" s="1" t="s">
        <v>45</v>
      </c>
      <c r="B31" s="2" t="s">
        <v>70</v>
      </c>
      <c r="C31" s="2" t="s">
        <v>70</v>
      </c>
      <c r="D31" s="5"/>
      <c r="E31" s="5"/>
      <c r="F31" s="5"/>
      <c r="G31" s="5"/>
      <c r="H31" s="12">
        <f>SUMIFS('OB History S3'!C:C,'OB History S3'!B:B,A31)</f>
        <v>38</v>
      </c>
      <c r="I31" s="4">
        <f>AVERAGEIFS('OB History S3'!C:C,'OB History S3'!B:B,A31)</f>
        <v>12.666666666666666</v>
      </c>
      <c r="J31" s="13">
        <f t="array" ref="J31">MAX(IF('OB History S3'!B:B=A31, 'OB History S3'!C:C))</f>
        <v>21</v>
      </c>
      <c r="K31" s="12">
        <f>COUNTIFS('OB History S3'!B:B,A31,'OB History S3'!D:D, 1)</f>
        <v>0</v>
      </c>
      <c r="L31" s="2">
        <f>COUNTIFS('OB History S3'!B:B,A31,'OB History S3'!D:D, 0)</f>
        <v>3</v>
      </c>
      <c r="M31" s="42">
        <f>LOOKUP(2, 1/('OB History S3'!$B:$B=A31), 'OB History S3'!$AD:$AD)</f>
        <v>0</v>
      </c>
      <c r="N31" s="12">
        <f>SUMIFS('OB History S3'!F:F,'OB History S3'!B:B,A31)</f>
        <v>4</v>
      </c>
      <c r="O31" s="2">
        <f>SUMIFS('OB History S3'!E:E,'OB History S3'!B:B,A31)-N31</f>
        <v>9</v>
      </c>
      <c r="P31" s="42">
        <f>LOOKUP(2, 1/('OB History S3'!$B:$B=A31), 'OB History S3'!$AB:$AB)</f>
        <v>0.26666666666666666</v>
      </c>
      <c r="Q31" s="12">
        <f>SUMIFS('OB History S3'!H:H,'OB History S3'!B:B,A31)</f>
        <v>23</v>
      </c>
      <c r="R31" s="2">
        <f>SUMIFS('OB History S3'!G:G,'OB History S3'!B:B,A31)-Q31</f>
        <v>29</v>
      </c>
      <c r="S31" s="42">
        <f>LOOKUP(2, 1/('OB History S3'!$B:$B=A31), 'OB History S3'!$AC:$AC)</f>
        <v>0.42</v>
      </c>
      <c r="T31" s="2">
        <f>COUNTIFS('OB History S3'!$B:$B,$A$31,'OB History S3'!K:K, 1)</f>
        <v>2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2</v>
      </c>
    </row>
    <row r="32" spans="1:35" ht="15.75" x14ac:dyDescent="0.25">
      <c r="A32" s="1" t="s">
        <v>18</v>
      </c>
      <c r="B32" s="36" t="s">
        <v>54</v>
      </c>
      <c r="C32" s="2" t="s">
        <v>70</v>
      </c>
      <c r="D32" s="5"/>
      <c r="E32" s="5"/>
      <c r="F32" s="5"/>
      <c r="G32" s="5"/>
      <c r="H32" s="12">
        <f>SUMIFS('OB History S3'!C:C,'OB History S3'!B:B,A32)</f>
        <v>280</v>
      </c>
      <c r="I32" s="4">
        <f>AVERAGEIFS('OB History S3'!C:C,'OB History S3'!B:B,A32)</f>
        <v>18.666666666666668</v>
      </c>
      <c r="J32" s="13">
        <f t="array" ref="J32">MAX(IF('OB History S3'!B:B=A32, 'OB History S3'!C:C))</f>
        <v>34</v>
      </c>
      <c r="K32" s="12">
        <f>COUNTIFS('OB History S3'!B:B,A32,'OB History S3'!D:D, 1)</f>
        <v>4</v>
      </c>
      <c r="L32" s="2">
        <f>COUNTIFS('OB History S3'!B:B,A32,'OB History S3'!D:D, 0)</f>
        <v>11</v>
      </c>
      <c r="M32" s="42">
        <f>LOOKUP(2, 1/('OB History S3'!$B:$B=A32), 'OB History S3'!$AD:$AD)</f>
        <v>0.26666666666666666</v>
      </c>
      <c r="N32" s="12">
        <f>SUMIFS('OB History S3'!F:F,'OB History S3'!B:B,A32)</f>
        <v>24</v>
      </c>
      <c r="O32" s="2">
        <f>SUMIFS('OB History S3'!E:E,'OB History S3'!B:B,A32)-N32</f>
        <v>40</v>
      </c>
      <c r="P32" s="42">
        <f>LOOKUP(2, 1/('OB History S3'!$B:$B=A32), 'OB History S3'!$AB:$AB)</f>
        <v>0.34333333333333332</v>
      </c>
      <c r="Q32" s="12">
        <f>SUMIFS('OB History S3'!H:H,'OB History S3'!B:B,A32)</f>
        <v>122</v>
      </c>
      <c r="R32" s="2">
        <f>SUMIFS('OB History S3'!G:G,'OB History S3'!B:B,A32)-Q32</f>
        <v>148</v>
      </c>
      <c r="S32" s="42">
        <f>LOOKUP(2, 1/('OB History S3'!$B:$B=A32), 'OB History S3'!$AC:$AC)</f>
        <v>0.43733333333333324</v>
      </c>
      <c r="T32" s="2">
        <f>COUNTIFS('OB History S3'!$B:$B,$A$32,'OB History S3'!K:K, 1)</f>
        <v>3</v>
      </c>
      <c r="U32" s="2">
        <f>COUNTIFS('OB History S3'!$B:$B,$A$32,'OB History S3'!L:L, 1)</f>
        <v>2</v>
      </c>
      <c r="V32" s="2">
        <f>COUNTIFS('OB History S3'!$B:$B,$A$32,'OB History S3'!M:M, 1)</f>
        <v>1</v>
      </c>
      <c r="W32" s="2">
        <f>COUNTIFS('OB History S3'!$B:$B,$A$32,'OB History S3'!N:N, 1)</f>
        <v>1</v>
      </c>
      <c r="X32" s="2">
        <f>COUNTIFS('OB History S3'!$B:$B,$A$32,'OB History S3'!O:O, 1)</f>
        <v>0</v>
      </c>
      <c r="Y32" s="2">
        <f>COUNTIFS('OB History S3'!$B:$B,$A$32,'OB History S3'!P:P, 1)</f>
        <v>1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1</v>
      </c>
      <c r="AE32" s="2">
        <f>COUNTIFS('OB History S3'!$B:$B,$A$32,'OB History S3'!V:V, 1)</f>
        <v>1</v>
      </c>
      <c r="AF32" s="2">
        <f>COUNTIFS('OB History S3'!$B:$B,$A$32,'OB History S3'!W:W, 1)</f>
        <v>2</v>
      </c>
      <c r="AG32" s="2">
        <f>COUNTIFS('OB History S3'!$B:$B,$A$32,'OB History S3'!X:X, 1)</f>
        <v>4</v>
      </c>
      <c r="AH32" s="2">
        <f>COUNTIFS('OB History S3'!$B:$B,$A$32,'OB History S3'!Y:Y, 1)</f>
        <v>4</v>
      </c>
      <c r="AI32" s="2">
        <f>COUNTIFS('OB History S3'!$B:$B,$A$32,'OB History S3'!Z:Z, 1)</f>
        <v>4</v>
      </c>
    </row>
    <row r="33" spans="1:35" ht="15.75" x14ac:dyDescent="0.25">
      <c r="A33" s="1" t="s">
        <v>219</v>
      </c>
      <c r="B33" s="36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3</v>
      </c>
      <c r="I33" s="4">
        <f>AVERAGEIFS('OB History S3'!C:C,'OB History S3'!B:B,A33)</f>
        <v>3</v>
      </c>
      <c r="J33" s="13">
        <f t="array" ref="J33">MAX(IF('OB History S3'!B:B=A33, 'OB History S3'!C:C))</f>
        <v>3</v>
      </c>
      <c r="K33" s="12">
        <f>COUNTIFS('OB History S3'!B:B,A33,'OB History S3'!D:D, 1)</f>
        <v>0</v>
      </c>
      <c r="L33" s="2">
        <f>COUNTIFS('OB History S3'!B:B,A33,'OB History S3'!D:D, 0)</f>
        <v>1</v>
      </c>
      <c r="M33" s="42">
        <f>LOOKUP(2, 1/('OB History S3'!$B:$B=A33), 'OB History S3'!$AD:$AD)</f>
        <v>0</v>
      </c>
      <c r="N33" s="12">
        <f>SUMIFS('OB History S3'!F:F,'OB History S3'!B:B,A33)</f>
        <v>1</v>
      </c>
      <c r="O33" s="2">
        <f>SUMIFS('OB History S3'!E:E,'OB History S3'!B:B,A33)-N33</f>
        <v>3</v>
      </c>
      <c r="P33" s="42">
        <f>LOOKUP(2, 1/('OB History S3'!$B:$B=A33), 'OB History S3'!$AB:$AB)</f>
        <v>0.25</v>
      </c>
      <c r="Q33" s="12">
        <f>SUMIFS('OB History S3'!H:H,'OB History S3'!B:B,A33)</f>
        <v>8</v>
      </c>
      <c r="R33" s="2">
        <f>SUMIFS('OB History S3'!G:G,'OB History S3'!B:B,A33)-Q33</f>
        <v>10</v>
      </c>
      <c r="S33" s="42">
        <f>LOOKUP(2, 1/('OB History S3'!$B:$B=A33), 'OB History S3'!$AC:$AC)</f>
        <v>0.44</v>
      </c>
      <c r="T33" s="2">
        <f>COUNTIFS('OB History S3'!$B:$B,$A$33,'OB History S3'!K:K, 1)</f>
        <v>0</v>
      </c>
      <c r="U33" s="2">
        <f>COUNTIFS('OB History S3'!$B:$B,$A$33,'OB History S3'!L:L, 1)</f>
        <v>0</v>
      </c>
      <c r="V33" s="2">
        <f>COUNTIFS('OB History S3'!$B:$B,$A$33,'OB History S3'!M:M, 1)</f>
        <v>0</v>
      </c>
      <c r="W33" s="2">
        <f>COUNTIFS('OB History S3'!$B:$B,$A$33,'OB History S3'!N:N, 1)</f>
        <v>0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1</v>
      </c>
      <c r="AH33" s="2">
        <f>COUNTIFS('OB History S3'!$B:$B,$A$33,'OB History S3'!Y:Y, 1)</f>
        <v>0</v>
      </c>
      <c r="AI33" s="2">
        <f>COUNTIFS('OB History S3'!$B:$B,$A$33,'OB History S3'!Z:Z, 1)</f>
        <v>0</v>
      </c>
    </row>
    <row r="34" spans="1:35" ht="15.75" x14ac:dyDescent="0.25">
      <c r="A34" s="1" t="s">
        <v>41</v>
      </c>
      <c r="B34" s="36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64</v>
      </c>
      <c r="I34" s="4">
        <f>AVERAGEIFS('OB History S3'!C:C,'OB History S3'!B:B,A34)</f>
        <v>10.666666666666666</v>
      </c>
      <c r="J34" s="13">
        <f t="array" ref="J34">MAX(IF('OB History S3'!B:B=A34, 'OB History S3'!C:C))</f>
        <v>21</v>
      </c>
      <c r="K34" s="12">
        <f>COUNTIFS('OB History S3'!B:B,A34,'OB History S3'!D:D, 1)</f>
        <v>4</v>
      </c>
      <c r="L34" s="2">
        <f>COUNTIFS('OB History S3'!B:B,A34,'OB History S3'!D:D, 0)</f>
        <v>2</v>
      </c>
      <c r="M34" s="42">
        <f>LOOKUP(2, 1/('OB History S3'!$B:$B=A34), 'OB History S3'!$AD:$AD)</f>
        <v>0.66666666666666663</v>
      </c>
      <c r="N34" s="12">
        <f>SUMIFS('OB History S3'!F:F,'OB History S3'!B:B,A34)</f>
        <v>14</v>
      </c>
      <c r="O34" s="2">
        <f>SUMIFS('OB History S3'!E:E,'OB History S3'!B:B,A34)-N34</f>
        <v>12</v>
      </c>
      <c r="P34" s="42">
        <f>LOOKUP(2, 1/('OB History S3'!$B:$B=A34), 'OB History S3'!$AB:$AB)</f>
        <v>0.51666666666666672</v>
      </c>
      <c r="Q34" s="12">
        <f>SUMIFS('OB History S3'!H:H,'OB History S3'!B:B,A34)</f>
        <v>55</v>
      </c>
      <c r="R34" s="2">
        <f>SUMIFS('OB History S3'!G:G,'OB History S3'!B:B,A34)-Q34</f>
        <v>53</v>
      </c>
      <c r="S34" s="42">
        <f>LOOKUP(2, 1/('OB History S3'!$B:$B=A34), 'OB History S3'!$AC:$AC)</f>
        <v>0.50166666666666659</v>
      </c>
      <c r="T34" s="2">
        <f>COUNTIFS('OB History S3'!$B:$B,$A$34,'OB History S3'!K:K, 1)</f>
        <v>4</v>
      </c>
      <c r="U34" s="2">
        <f>COUNTIFS('OB History S3'!$B:$B,$A$34,'OB History S3'!L:L, 1)</f>
        <v>2</v>
      </c>
      <c r="V34" s="2">
        <f>COUNTIFS('OB History S3'!$B:$B,$A$34,'OB History S3'!M:M, 1)</f>
        <v>1</v>
      </c>
      <c r="W34" s="2">
        <f>COUNTIFS('OB History S3'!$B:$B,$A$34,'OB History S3'!N:N, 1)</f>
        <v>1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1</v>
      </c>
      <c r="AG34" s="2">
        <f>COUNTIFS('OB History S3'!$B:$B,$A$34,'OB History S3'!X:X, 1)</f>
        <v>1</v>
      </c>
      <c r="AH34" s="2">
        <f>COUNTIFS('OB History S3'!$B:$B,$A$34,'OB History S3'!Y:Y, 1)</f>
        <v>3</v>
      </c>
      <c r="AI34" s="2">
        <f>COUNTIFS('OB History S3'!$B:$B,$A$34,'OB History S3'!Z:Z, 1)</f>
        <v>1</v>
      </c>
    </row>
    <row r="35" spans="1:35" x14ac:dyDescent="0.25">
      <c r="A35" s="1" t="s">
        <v>3</v>
      </c>
      <c r="B35" s="6" t="s">
        <v>54</v>
      </c>
      <c r="C35" s="1" t="s">
        <v>131</v>
      </c>
      <c r="D35" s="5"/>
      <c r="E35" s="5"/>
      <c r="F35" s="5"/>
      <c r="G35" s="5"/>
      <c r="H35" s="12">
        <f>SUMIFS('OB History S3'!C:C,'OB History S3'!B:B,A35)</f>
        <v>280</v>
      </c>
      <c r="I35" s="4">
        <f>AVERAGEIFS('OB History S3'!C:C,'OB History S3'!B:B,A35)</f>
        <v>23.333333333333332</v>
      </c>
      <c r="J35" s="13">
        <f t="array" ref="J35">MAX(IF('OB History S3'!B:B=A35, 'OB History S3'!C:C))</f>
        <v>33</v>
      </c>
      <c r="K35" s="12">
        <f>COUNTIFS('OB History S3'!B:B,A35,'OB History S3'!D:D, 1)</f>
        <v>6</v>
      </c>
      <c r="L35" s="2">
        <f>COUNTIFS('OB History S3'!B:B,A35,'OB History S3'!D:D, 0)</f>
        <v>6</v>
      </c>
      <c r="M35" s="42">
        <f>LOOKUP(2, 1/('OB History S3'!$B:$B=A35), 'OB History S3'!$AD:$AD)</f>
        <v>0.5</v>
      </c>
      <c r="N35" s="12">
        <f>SUMIFS('OB History S3'!F:F,'OB History S3'!B:B,A35)</f>
        <v>24</v>
      </c>
      <c r="O35" s="2">
        <f>SUMIFS('OB History S3'!E:E,'OB History S3'!B:B,A35)-N35</f>
        <v>24</v>
      </c>
      <c r="P35" s="42">
        <f>LOOKUP(2, 1/('OB History S3'!$B:$B=A35), 'OB History S3'!$AB:$AB)</f>
        <v>0.51666666666666661</v>
      </c>
      <c r="Q35" s="12">
        <f>SUMIFS('OB History S3'!H:H,'OB History S3'!B:B,A35)</f>
        <v>89</v>
      </c>
      <c r="R35" s="2">
        <f>SUMIFS('OB History S3'!G:G,'OB History S3'!B:B,A35)-Q35</f>
        <v>104</v>
      </c>
      <c r="S35" s="42">
        <f>LOOKUP(2, 1/('OB History S3'!$B:$B=A35), 'OB History S3'!$AC:$AC)</f>
        <v>0.46750000000000003</v>
      </c>
      <c r="T35" s="2">
        <f>COUNTIFS('OB History S3'!$B:$B,$A$35,'OB History S3'!K:K, 1)</f>
        <v>2</v>
      </c>
      <c r="U35" s="2">
        <f>COUNTIFS('OB History S3'!$B:$B,$A$35,'OB History S3'!L:L, 1)</f>
        <v>5</v>
      </c>
      <c r="V35" s="2">
        <f>COUNTIFS('OB History S3'!$B:$B,$A$35,'OB History S3'!M:M, 1)</f>
        <v>0</v>
      </c>
      <c r="W35" s="2">
        <f>COUNTIFS('OB History S3'!$B:$B,$A$35,'OB History S3'!N:N, 1)</f>
        <v>1</v>
      </c>
      <c r="X35" s="2">
        <f>COUNTIFS('OB History S3'!$B:$B,$A$35,'OB History S3'!O:O, 1)</f>
        <v>2</v>
      </c>
      <c r="Y35" s="2">
        <f>COUNTIFS('OB History S3'!$B:$B,$A$35,'OB History S3'!P:P, 1)</f>
        <v>1</v>
      </c>
      <c r="Z35" s="2">
        <f>COUNTIFS('OB History S3'!$B:$B,$A$35,'OB History S3'!Q:Q, 1)</f>
        <v>1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1</v>
      </c>
      <c r="AE35" s="2">
        <f>COUNTIFS('OB History S3'!$B:$B,$A$35,'OB History S3'!V:V, 1)</f>
        <v>0</v>
      </c>
      <c r="AF35" s="2">
        <f>COUNTIFS('OB History S3'!$B:$B,$A$35,'OB History S3'!W:W, 1)</f>
        <v>1</v>
      </c>
      <c r="AG35" s="2">
        <f>COUNTIFS('OB History S3'!$B:$B,$A$35,'OB History S3'!X:X, 1)</f>
        <v>2</v>
      </c>
      <c r="AH35" s="2">
        <f>COUNTIFS('OB History S3'!$B:$B,$A$35,'OB History S3'!Y:Y, 1)</f>
        <v>5</v>
      </c>
      <c r="AI35" s="2">
        <f>COUNTIFS('OB History S3'!$B:$B,$A$35,'OB History S3'!Z:Z, 1)</f>
        <v>3</v>
      </c>
    </row>
    <row r="36" spans="1:35" x14ac:dyDescent="0.25">
      <c r="A36" s="1" t="s">
        <v>120</v>
      </c>
      <c r="B36" s="6" t="s">
        <v>70</v>
      </c>
      <c r="C36" s="6" t="s">
        <v>70</v>
      </c>
      <c r="D36" s="5">
        <v>1</v>
      </c>
      <c r="E36" s="5"/>
      <c r="F36" s="5"/>
      <c r="G36" s="5"/>
      <c r="H36" s="12">
        <f>SUMIFS('OB History S3'!C:C,'OB History S3'!B:B,A36)</f>
        <v>587</v>
      </c>
      <c r="I36" s="4">
        <f>AVERAGEIFS('OB History S3'!C:C,'OB History S3'!B:B,A36)</f>
        <v>15.864864864864865</v>
      </c>
      <c r="J36" s="13">
        <f t="array" ref="J36">MAX(IF('OB History S3'!B:B=A36, 'OB History S3'!C:C))</f>
        <v>30</v>
      </c>
      <c r="K36" s="12">
        <f>COUNTIFS('OB History S3'!B:B,A36,'OB History S3'!D:D, 1)</f>
        <v>21</v>
      </c>
      <c r="L36" s="2">
        <f>COUNTIFS('OB History S3'!B:B,A36,'OB History S3'!D:D, 0)</f>
        <v>16</v>
      </c>
      <c r="M36" s="42">
        <f>LOOKUP(2, 1/('OB History S3'!$B:$B=A36), 'OB History S3'!$AD:$AD)</f>
        <v>0.56756756756756754</v>
      </c>
      <c r="N36" s="12">
        <f>SUMIFS('OB History S3'!F:F,'OB History S3'!B:B,A36)</f>
        <v>81</v>
      </c>
      <c r="O36" s="2">
        <f>SUMIFS('OB History S3'!E:E,'OB History S3'!B:B,A36)-N36</f>
        <v>72</v>
      </c>
      <c r="P36" s="42">
        <f>LOOKUP(2, 1/('OB History S3'!$B:$B=A36), 'OB History S3'!$AB:$AB)</f>
        <v>0.53864864864864859</v>
      </c>
      <c r="Q36" s="12">
        <f>SUMIFS('OB History S3'!H:H,'OB History S3'!B:B,A36)</f>
        <v>320</v>
      </c>
      <c r="R36" s="2">
        <f>SUMIFS('OB History S3'!G:G,'OB History S3'!B:B,A36)-Q36</f>
        <v>311</v>
      </c>
      <c r="S36" s="42">
        <f>LOOKUP(2, 1/('OB History S3'!$B:$B=A36), 'OB History S3'!$AC:$AC)</f>
        <v>0.51</v>
      </c>
      <c r="T36" s="2">
        <f>COUNTIFS('OB History S3'!$B:$B,$A$36,'OB History S3'!K:K, 1)</f>
        <v>4</v>
      </c>
      <c r="U36" s="2">
        <f>COUNTIFS('OB History S3'!$B:$B,$A$36,'OB History S3'!L:L, 1)</f>
        <v>7</v>
      </c>
      <c r="V36" s="2">
        <f>COUNTIFS('OB History S3'!$B:$B,$A$36,'OB History S3'!M:M, 1)</f>
        <v>0</v>
      </c>
      <c r="W36" s="2">
        <f>COUNTIFS('OB History S3'!$B:$B,$A$36,'OB History S3'!N:N, 1)</f>
        <v>10</v>
      </c>
      <c r="X36" s="2">
        <f>COUNTIFS('OB History S3'!$B:$B,$A$36,'OB History S3'!O:O, 1)</f>
        <v>1</v>
      </c>
      <c r="Y36" s="2">
        <f>COUNTIFS('OB History S3'!$B:$B,$A$36,'OB History S3'!P:P, 1)</f>
        <v>3</v>
      </c>
      <c r="Z36" s="2">
        <f>COUNTIFS('OB History S3'!$B:$B,$A$36,'OB History S3'!Q:Q, 1)</f>
        <v>3</v>
      </c>
      <c r="AA36" s="2">
        <f>COUNTIFS('OB History S3'!$B:$B,$A$36,'OB History S3'!R:R, 1)</f>
        <v>2</v>
      </c>
      <c r="AB36" s="2">
        <f>COUNTIFS('OB History S3'!$B:$B,$A$36,'OB History S3'!S:S, 1)</f>
        <v>0</v>
      </c>
      <c r="AC36" s="2">
        <f>COUNTIFS('OB History S3'!$B:$B,$A$36,'OB History S3'!T:T, 1)</f>
        <v>1</v>
      </c>
      <c r="AD36" s="2">
        <f>COUNTIFS('OB History S3'!$B:$B,$A$36,'OB History S3'!U:U, 1)</f>
        <v>0</v>
      </c>
      <c r="AE36" s="2">
        <f>COUNTIFS('OB History S3'!$B:$B,$A$36,'OB History S3'!V:V, 1)</f>
        <v>1</v>
      </c>
      <c r="AF36" s="2">
        <f>COUNTIFS('OB History S3'!$B:$B,$A$36,'OB History S3'!W:W, 1)</f>
        <v>6</v>
      </c>
      <c r="AG36" s="2">
        <f>COUNTIFS('OB History S3'!$B:$B,$A$36,'OB History S3'!X:X, 1)</f>
        <v>19</v>
      </c>
      <c r="AH36" s="2">
        <f>COUNTIFS('OB History S3'!$B:$B,$A$36,'OB History S3'!Y:Y, 1)</f>
        <v>16</v>
      </c>
      <c r="AI36" s="2">
        <f>COUNTIFS('OB History S3'!$B:$B,$A$36,'OB History S3'!Z:Z, 1)</f>
        <v>7</v>
      </c>
    </row>
    <row r="37" spans="1:35" x14ac:dyDescent="0.25">
      <c r="A37" s="1" t="s">
        <v>14</v>
      </c>
      <c r="B37" s="6" t="s">
        <v>70</v>
      </c>
      <c r="C37" s="6" t="s">
        <v>70</v>
      </c>
      <c r="D37" s="5">
        <v>2</v>
      </c>
      <c r="E37" s="5"/>
      <c r="F37" s="5"/>
      <c r="G37" s="5"/>
      <c r="H37" s="12">
        <f>SUMIFS('OB History S3'!C:C,'OB History S3'!B:B,A37)</f>
        <v>251</v>
      </c>
      <c r="I37" s="4">
        <f>AVERAGEIFS('OB History S3'!C:C,'OB History S3'!B:B,A37)</f>
        <v>27.888888888888889</v>
      </c>
      <c r="J37" s="13">
        <f t="array" ref="J37">MAX(IF('OB History S3'!B:B=A37, 'OB History S3'!C:C))</f>
        <v>43</v>
      </c>
      <c r="K37" s="12">
        <f>COUNTIFS('OB History S3'!B:B,A37,'OB History S3'!D:D, 1)</f>
        <v>1</v>
      </c>
      <c r="L37" s="2">
        <f>COUNTIFS('OB History S3'!B:B,A37,'OB History S3'!D:D, 0)</f>
        <v>8</v>
      </c>
      <c r="M37" s="42">
        <f>LOOKUP(2, 1/('OB History S3'!$B:$B=A37), 'OB History S3'!$AD:$AD)</f>
        <v>0.1111111111111111</v>
      </c>
      <c r="N37" s="12">
        <f>SUMIFS('OB History S3'!F:F,'OB History S3'!B:B,A37)</f>
        <v>13</v>
      </c>
      <c r="O37" s="2">
        <f>SUMIFS('OB History S3'!E:E,'OB History S3'!B:B,A37)-N37</f>
        <v>25</v>
      </c>
      <c r="P37" s="42">
        <f>LOOKUP(2, 1/('OB History S3'!$B:$B=A37), 'OB History S3'!$AB:$AB)</f>
        <v>0.31666666666666665</v>
      </c>
      <c r="Q37" s="12">
        <f>SUMIFS('OB History S3'!H:H,'OB History S3'!B:B,A37)</f>
        <v>69</v>
      </c>
      <c r="R37" s="2">
        <f>SUMIFS('OB History S3'!G:G,'OB History S3'!B:B,A37)-Q37</f>
        <v>90</v>
      </c>
      <c r="S37" s="42">
        <f>LOOKUP(2, 1/('OB History S3'!$B:$B=A37), 'OB History S3'!$AC:$AC)</f>
        <v>0.42333333333333334</v>
      </c>
      <c r="T37" s="2">
        <f>COUNTIFS('OB History S3'!$B:$B,$A$37,'OB History S3'!K:K, 1)</f>
        <v>0</v>
      </c>
      <c r="U37" s="2">
        <f>COUNTIFS('OB History S3'!$B:$B,$A$37,'OB History S3'!L:L, 1)</f>
        <v>0</v>
      </c>
      <c r="V37" s="2">
        <f>COUNTIFS('OB History S3'!$B:$B,$A$37,'OB History S3'!M:M, 1)</f>
        <v>0</v>
      </c>
      <c r="W37" s="2">
        <f>COUNTIFS('OB History S3'!$B:$B,$A$37,'OB History S3'!N:N, 1)</f>
        <v>3</v>
      </c>
      <c r="X37" s="2">
        <f>COUNTIFS('OB History S3'!$B:$B,$A$37,'OB History S3'!O:O, 1)</f>
        <v>0</v>
      </c>
      <c r="Y37" s="2">
        <f>COUNTIFS('OB History S3'!$B:$B,$A$37,'OB History S3'!P:P, 1)</f>
        <v>1</v>
      </c>
      <c r="Z37" s="2">
        <f>COUNTIFS('OB History S3'!$B:$B,$A$37,'OB History S3'!Q:Q, 1)</f>
        <v>0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1</v>
      </c>
      <c r="AE37" s="2">
        <f>COUNTIFS('OB History S3'!$B:$B,$A$37,'OB History S3'!V:V, 1)</f>
        <v>0</v>
      </c>
      <c r="AF37" s="2">
        <f>COUNTIFS('OB History S3'!$B:$B,$A$37,'OB History S3'!W:W, 1)</f>
        <v>0</v>
      </c>
      <c r="AG37" s="2">
        <f>COUNTIFS('OB History S3'!$B:$B,$A$37,'OB History S3'!X:X, 1)</f>
        <v>4</v>
      </c>
      <c r="AH37" s="2">
        <f>COUNTIFS('OB History S3'!$B:$B,$A$37,'OB History S3'!Y:Y, 1)</f>
        <v>2</v>
      </c>
      <c r="AI37" s="2">
        <f>COUNTIFS('OB History S3'!$B:$B,$A$37,'OB History S3'!Z:Z, 1)</f>
        <v>2</v>
      </c>
    </row>
    <row r="38" spans="1:35" x14ac:dyDescent="0.25">
      <c r="A38" s="1" t="s">
        <v>133</v>
      </c>
      <c r="B38" s="2" t="s">
        <v>70</v>
      </c>
      <c r="C38" s="2" t="s">
        <v>70</v>
      </c>
      <c r="D38" s="5"/>
      <c r="E38" s="5"/>
      <c r="F38" s="5">
        <v>1</v>
      </c>
      <c r="G38" s="5"/>
      <c r="H38" s="12">
        <f>SUMIFS('OB History S3'!C:C,'OB History S3'!B:B,A38)</f>
        <v>215</v>
      </c>
      <c r="I38" s="4">
        <f>AVERAGEIFS('OB History S3'!C:C,'OB History S3'!B:B,A38)</f>
        <v>13.4375</v>
      </c>
      <c r="J38" s="13">
        <f t="array" ref="J38">MAX(IF('OB History S3'!B:B=A38, 'OB History S3'!C:C))</f>
        <v>23</v>
      </c>
      <c r="K38" s="12">
        <f>COUNTIFS('OB History S3'!B:B,A38,'OB History S3'!D:D, 1)</f>
        <v>8</v>
      </c>
      <c r="L38" s="2">
        <f>COUNTIFS('OB History S3'!B:B,A38,'OB History S3'!D:D, 0)</f>
        <v>8</v>
      </c>
      <c r="M38" s="42">
        <f>LOOKUP(2, 1/('OB History S3'!$B:$B=A38), 'OB History S3'!$AD:$AD)</f>
        <v>0.5</v>
      </c>
      <c r="N38" s="12">
        <f>SUMIFS('OB History S3'!F:F,'OB History S3'!B:B,A38)</f>
        <v>37</v>
      </c>
      <c r="O38" s="2">
        <f>SUMIFS('OB History S3'!E:E,'OB History S3'!B:B,A38)-N38</f>
        <v>34</v>
      </c>
      <c r="P38" s="42">
        <f>LOOKUP(2, 1/('OB History S3'!$B:$B=A38), 'OB History S3'!$AB:$AB)</f>
        <v>0.52812499999999996</v>
      </c>
      <c r="Q38" s="12">
        <f>SUMIFS('OB History S3'!H:H,'OB History S3'!B:B,A38)</f>
        <v>144</v>
      </c>
      <c r="R38" s="2">
        <f>SUMIFS('OB History S3'!G:G,'OB History S3'!B:B,A38)-Q38</f>
        <v>147</v>
      </c>
      <c r="S38" s="42">
        <f>LOOKUP(2, 1/('OB History S3'!$B:$B=A38), 'OB History S3'!$AC:$AC)</f>
        <v>0.50187500000000007</v>
      </c>
      <c r="T38" s="2">
        <f>COUNTIFS('OB History S3'!$B:$B,$A$38,'OB History S3'!K:K, 1)</f>
        <v>4</v>
      </c>
      <c r="U38" s="2">
        <f>COUNTIFS('OB History S3'!$B:$B,$A$38,'OB History S3'!L:L, 1)</f>
        <v>4</v>
      </c>
      <c r="V38" s="2">
        <f>COUNTIFS('OB History S3'!$B:$B,$A$38,'OB History S3'!M:M, 1)</f>
        <v>0</v>
      </c>
      <c r="W38" s="2">
        <f>COUNTIFS('OB History S3'!$B:$B,$A$38,'OB History S3'!N:N, 1)</f>
        <v>2</v>
      </c>
      <c r="X38" s="2">
        <f>COUNTIFS('OB History S3'!$B:$B,$A$38,'OB History S3'!O:O, 1)</f>
        <v>3</v>
      </c>
      <c r="Y38" s="2">
        <f>COUNTIFS('OB History S3'!$B:$B,$A$38,'OB History S3'!P:P, 1)</f>
        <v>4</v>
      </c>
      <c r="Z38" s="2">
        <f>COUNTIFS('OB History S3'!$B:$B,$A$38,'OB History S3'!Q:Q, 1)</f>
        <v>0</v>
      </c>
      <c r="AA38" s="2">
        <f>COUNTIFS('OB History S3'!$B:$B,$A$38,'OB History S3'!R:R, 1)</f>
        <v>1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1</v>
      </c>
      <c r="AG38" s="2">
        <f>COUNTIFS('OB History S3'!$B:$B,$A$38,'OB History S3'!X:X, 1)</f>
        <v>7</v>
      </c>
      <c r="AH38" s="2">
        <f>COUNTIFS('OB History S3'!$B:$B,$A$38,'OB History S3'!Y:Y, 1)</f>
        <v>5</v>
      </c>
      <c r="AI38" s="2">
        <f>COUNTIFS('OB History S3'!$B:$B,$A$38,'OB History S3'!Z:Z, 1)</f>
        <v>6</v>
      </c>
    </row>
    <row r="39" spans="1:35" x14ac:dyDescent="0.25">
      <c r="A39" s="1" t="s">
        <v>259</v>
      </c>
      <c r="B39" s="2" t="s">
        <v>70</v>
      </c>
      <c r="C39" s="2" t="s">
        <v>70</v>
      </c>
      <c r="D39" s="5"/>
      <c r="E39" s="5"/>
      <c r="F39" s="5"/>
      <c r="G39" s="5"/>
      <c r="H39" s="12">
        <f>SUMIFS('OB History S3'!C:C,'OB History S3'!B:B,A39)</f>
        <v>3</v>
      </c>
      <c r="I39" s="4">
        <f>AVERAGEIFS('OB History S3'!C:C,'OB History S3'!B:B,A39)</f>
        <v>3</v>
      </c>
      <c r="J39" s="13">
        <f t="array" ref="J39">MAX(IF('OB History S3'!B:B=A39, 'OB History S3'!C:C))</f>
        <v>3</v>
      </c>
      <c r="K39" s="12">
        <f>COUNTIFS('OB History S3'!B:B,A39,'OB History S3'!D:D, 1)</f>
        <v>1</v>
      </c>
      <c r="L39" s="2">
        <f>COUNTIFS('OB History S3'!B:B,A39,'OB History S3'!D:D, 0)</f>
        <v>0</v>
      </c>
      <c r="M39" s="42">
        <f>LOOKUP(2, 1/('OB History S3'!$B:$B=A39), 'OB History S3'!$AD:$AD)</f>
        <v>1</v>
      </c>
      <c r="N39" s="12">
        <f>SUMIFS('OB History S3'!F:F,'OB History S3'!B:B,A39)</f>
        <v>3</v>
      </c>
      <c r="O39" s="2">
        <f>SUMIFS('OB History S3'!E:E,'OB History S3'!B:B,A39)-N39</f>
        <v>2</v>
      </c>
      <c r="P39" s="42">
        <f>LOOKUP(2, 1/('OB History S3'!$B:$B=A39), 'OB History S3'!$AB:$AB)</f>
        <v>0.6</v>
      </c>
      <c r="Q39" s="12">
        <f>SUMIFS('OB History S3'!H:H,'OB History S3'!B:B,A39)</f>
        <v>11</v>
      </c>
      <c r="R39" s="2">
        <f>SUMIFS('OB History S3'!G:G,'OB History S3'!B:B,A39)-Q39</f>
        <v>10</v>
      </c>
      <c r="S39" s="42">
        <f>LOOKUP(2, 1/('OB History S3'!$B:$B=A39), 'OB History S3'!$AC:$AC)</f>
        <v>0.52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0</v>
      </c>
      <c r="X39" s="2">
        <f>COUNTIFS('OB History S3'!$B:$B,$A$39,'OB History S3'!O:O, 1)</f>
        <v>0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0</v>
      </c>
      <c r="AG39" s="2">
        <f>COUNTIFS('OB History S3'!$B:$B,$A$39,'OB History S3'!X:X, 1)</f>
        <v>0</v>
      </c>
      <c r="AH39" s="2">
        <f>COUNTIFS('OB History S3'!$B:$B,$A$39,'OB History S3'!Y:Y, 1)</f>
        <v>1</v>
      </c>
      <c r="AI39" s="2">
        <f>COUNTIFS('OB History S3'!$B:$B,$A$39,'OB History S3'!Z:Z, 1)</f>
        <v>1</v>
      </c>
    </row>
    <row r="40" spans="1:35" x14ac:dyDescent="0.25">
      <c r="A40" s="1" t="s">
        <v>12</v>
      </c>
      <c r="B40" s="6" t="s">
        <v>98</v>
      </c>
      <c r="C40" s="1" t="s">
        <v>131</v>
      </c>
      <c r="D40" s="5">
        <v>2</v>
      </c>
      <c r="E40" s="5">
        <v>1</v>
      </c>
      <c r="F40" s="5">
        <v>1</v>
      </c>
      <c r="G40" s="5"/>
      <c r="H40" s="12">
        <f>SUMIFS('OB History S3'!C:C,'OB History S3'!B:B,A40)</f>
        <v>608</v>
      </c>
      <c r="I40" s="4">
        <f>AVERAGEIFS('OB History S3'!C:C,'OB History S3'!B:B,A40)</f>
        <v>24.32</v>
      </c>
      <c r="J40" s="13">
        <f t="array" ref="J40">MAX(IF('OB History S3'!B:B=A40, 'OB History S3'!C:C))</f>
        <v>40</v>
      </c>
      <c r="K40" s="12">
        <f>COUNTIFS('OB History S3'!B:B,A40,'OB History S3'!D:D, 1)</f>
        <v>11</v>
      </c>
      <c r="L40" s="2">
        <f>COUNTIFS('OB History S3'!B:B,A40,'OB History S3'!D:D, 0)</f>
        <v>14</v>
      </c>
      <c r="M40" s="42">
        <f>LOOKUP(2, 1/('OB History S3'!$B:$B=A40), 'OB History S3'!$AD:$AD)</f>
        <v>0.44</v>
      </c>
      <c r="N40" s="12">
        <f>SUMIFS('OB History S3'!F:F,'OB History S3'!B:B,A40)</f>
        <v>51</v>
      </c>
      <c r="O40" s="2">
        <f>SUMIFS('OB History S3'!E:E,'OB History S3'!B:B,A40)-N40</f>
        <v>55</v>
      </c>
      <c r="P40" s="42">
        <f>LOOKUP(2, 1/('OB History S3'!$B:$B=A40), 'OB History S3'!$AB:$AB)</f>
        <v>0.48200000000000004</v>
      </c>
      <c r="Q40" s="12">
        <f>SUMIFS('OB History S3'!H:H,'OB History S3'!B:B,A40)</f>
        <v>209</v>
      </c>
      <c r="R40" s="2">
        <f>SUMIFS('OB History S3'!G:G,'OB History S3'!B:B,A40)-Q40</f>
        <v>235</v>
      </c>
      <c r="S40" s="42">
        <f>LOOKUP(2, 1/('OB History S3'!$B:$B=A40), 'OB History S3'!$AC:$AC)</f>
        <v>0.46879999999999994</v>
      </c>
      <c r="T40" s="2">
        <f>COUNTIFS('OB History S3'!$B:$B,$A$40,'OB History S3'!K:K, 1)</f>
        <v>5</v>
      </c>
      <c r="U40" s="2">
        <f>COUNTIFS('OB History S3'!$B:$B,$A$40,'OB History S3'!L:L, 1)</f>
        <v>3</v>
      </c>
      <c r="V40" s="2">
        <f>COUNTIFS('OB History S3'!$B:$B,$A$40,'OB History S3'!M:M, 1)</f>
        <v>1</v>
      </c>
      <c r="W40" s="2">
        <f>COUNTIFS('OB History S3'!$B:$B,$A$40,'OB History S3'!N:N, 1)</f>
        <v>11</v>
      </c>
      <c r="X40" s="2">
        <f>COUNTIFS('OB History S3'!$B:$B,$A$40,'OB History S3'!O:O, 1)</f>
        <v>3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3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1</v>
      </c>
      <c r="AE40" s="2">
        <f>COUNTIFS('OB History S3'!$B:$B,$A$40,'OB History S3'!V:V, 1)</f>
        <v>0</v>
      </c>
      <c r="AF40" s="2">
        <f>COUNTIFS('OB History S3'!$B:$B,$A$40,'OB History S3'!W:W, 1)</f>
        <v>2</v>
      </c>
      <c r="AG40" s="2">
        <f>COUNTIFS('OB History S3'!$B:$B,$A$40,'OB History S3'!X:X, 1)</f>
        <v>9</v>
      </c>
      <c r="AH40" s="2">
        <f>COUNTIFS('OB History S3'!$B:$B,$A$40,'OB History S3'!Y:Y, 1)</f>
        <v>7</v>
      </c>
      <c r="AI40" s="2">
        <f>COUNTIFS('OB History S3'!$B:$B,$A$40,'OB History S3'!Z:Z, 1)</f>
        <v>5</v>
      </c>
    </row>
    <row r="41" spans="1:35" x14ac:dyDescent="0.25">
      <c r="A41" s="1" t="s">
        <v>2</v>
      </c>
      <c r="B41" s="6" t="s">
        <v>54</v>
      </c>
      <c r="C41" s="2" t="s">
        <v>70</v>
      </c>
      <c r="D41" s="5">
        <v>7</v>
      </c>
      <c r="E41" s="5"/>
      <c r="F41" s="5">
        <v>1</v>
      </c>
      <c r="G41" s="5"/>
      <c r="H41" s="12">
        <f>SUMIFS('OB History S3'!C:C,'OB History S3'!B:B,A41)</f>
        <v>754</v>
      </c>
      <c r="I41" s="4">
        <f>AVERAGEIFS('OB History S3'!C:C,'OB History S3'!B:B,A41)</f>
        <v>32.782608695652172</v>
      </c>
      <c r="J41" s="13">
        <f t="array" ref="J41">MAX(IF('OB History S3'!B:B=A41, 'OB History S3'!C:C))</f>
        <v>53</v>
      </c>
      <c r="K41" s="12">
        <f>COUNTIFS('OB History S3'!B:B,A41,'OB History S3'!D:D, 1)</f>
        <v>19</v>
      </c>
      <c r="L41" s="2">
        <f>COUNTIFS('OB History S3'!B:B,A41,'OB History S3'!D:D, 0)</f>
        <v>4</v>
      </c>
      <c r="M41" s="42">
        <f>LOOKUP(2, 1/('OB History S3'!$B:$B=A41), 'OB History S3'!$AD:$AD)</f>
        <v>0.82608695652173914</v>
      </c>
      <c r="N41" s="12">
        <f>SUMIFS('OB History S3'!F:F,'OB History S3'!B:B,A41)</f>
        <v>63</v>
      </c>
      <c r="O41" s="2">
        <f>SUMIFS('OB History S3'!E:E,'OB History S3'!B:B,A41)-N41</f>
        <v>30</v>
      </c>
      <c r="P41" s="42">
        <f>LOOKUP(2, 1/('OB History S3'!$B:$B=A41), 'OB History S3'!$AB:$AB)</f>
        <v>0.7</v>
      </c>
      <c r="Q41" s="12">
        <f>SUMIFS('OB History S3'!H:H,'OB History S3'!B:B,A41)</f>
        <v>224</v>
      </c>
      <c r="R41" s="2">
        <f>SUMIFS('OB History S3'!G:G,'OB History S3'!B:B,A41)-Q41</f>
        <v>154</v>
      </c>
      <c r="S41" s="42">
        <f>LOOKUP(2, 1/('OB History S3'!$B:$B=A41), 'OB History S3'!$AC:$AC)</f>
        <v>0.60565217391304349</v>
      </c>
      <c r="T41" s="2">
        <f>COUNTIFS('OB History S3'!$B:$B,$A$41,'OB History S3'!K:K, 1)</f>
        <v>8</v>
      </c>
      <c r="U41" s="2">
        <f>COUNTIFS('OB History S3'!$B:$B,$A$41,'OB History S3'!L:L, 1)</f>
        <v>8</v>
      </c>
      <c r="V41" s="2">
        <f>COUNTIFS('OB History S3'!$B:$B,$A$41,'OB History S3'!M:M, 1)</f>
        <v>2</v>
      </c>
      <c r="W41" s="2">
        <f>COUNTIFS('OB History S3'!$B:$B,$A$41,'OB History S3'!N:N, 1)</f>
        <v>6</v>
      </c>
      <c r="X41" s="2">
        <f>COUNTIFS('OB History S3'!$B:$B,$A$41,'OB History S3'!O:O, 1)</f>
        <v>2</v>
      </c>
      <c r="Y41" s="2">
        <f>COUNTIFS('OB History S3'!$B:$B,$A$41,'OB History S3'!P:P, 1)</f>
        <v>4</v>
      </c>
      <c r="Z41" s="2">
        <f>COUNTIFS('OB History S3'!$B:$B,$A$41,'OB History S3'!Q:Q, 1)</f>
        <v>2</v>
      </c>
      <c r="AA41" s="2">
        <f>COUNTIFS('OB History S3'!$B:$B,$A$41,'OB History S3'!R:R, 1)</f>
        <v>3</v>
      </c>
      <c r="AB41" s="2">
        <f>COUNTIFS('OB History S3'!$B:$B,$A$41,'OB History S3'!S:S, 1)</f>
        <v>0</v>
      </c>
      <c r="AC41" s="2">
        <f>COUNTIFS('OB History S3'!$B:$B,$A$41,'OB History S3'!T:T, 1)</f>
        <v>2</v>
      </c>
      <c r="AD41" s="2">
        <f>COUNTIFS('OB History S3'!$B:$B,$A$41,'OB History S3'!U:U, 1)</f>
        <v>1</v>
      </c>
      <c r="AE41" s="2">
        <f>COUNTIFS('OB History S3'!$B:$B,$A$41,'OB History S3'!V:V, 1)</f>
        <v>0</v>
      </c>
      <c r="AF41" s="2">
        <f>COUNTIFS('OB History S3'!$B:$B,$A$41,'OB History S3'!W:W, 1)</f>
        <v>2</v>
      </c>
      <c r="AG41" s="2">
        <f>COUNTIFS('OB History S3'!$B:$B,$A$41,'OB History S3'!X:X, 1)</f>
        <v>9</v>
      </c>
      <c r="AH41" s="2">
        <f>COUNTIFS('OB History S3'!$B:$B,$A$41,'OB History S3'!Y:Y, 1)</f>
        <v>9</v>
      </c>
      <c r="AI41" s="2">
        <f>COUNTIFS('OB History S3'!$B:$B,$A$41,'OB History S3'!Z:Z, 1)</f>
        <v>5</v>
      </c>
    </row>
    <row r="42" spans="1:35" x14ac:dyDescent="0.25">
      <c r="A42" s="1" t="s">
        <v>5</v>
      </c>
      <c r="B42" s="6" t="s">
        <v>98</v>
      </c>
      <c r="C42" s="1" t="s">
        <v>131</v>
      </c>
      <c r="D42" s="5"/>
      <c r="E42" s="5"/>
      <c r="F42" s="5"/>
      <c r="G42" s="5"/>
      <c r="H42" s="12">
        <f>SUMIFS('OB History S3'!C:C,'OB History S3'!B:B,A42)</f>
        <v>469</v>
      </c>
      <c r="I42" s="4">
        <f>AVERAGEIFS('OB History S3'!C:C,'OB History S3'!B:B,A42)</f>
        <v>23.45</v>
      </c>
      <c r="J42" s="13">
        <f t="array" ref="J42">MAX(IF('OB History S3'!B:B=A42, 'OB History S3'!C:C))</f>
        <v>36</v>
      </c>
      <c r="K42" s="12">
        <f>COUNTIFS('OB History S3'!B:B,A42,'OB History S3'!D:D, 1)</f>
        <v>7</v>
      </c>
      <c r="L42" s="2">
        <f>COUNTIFS('OB History S3'!B:B,A42,'OB History S3'!D:D, 0)</f>
        <v>13</v>
      </c>
      <c r="M42" s="42">
        <f>LOOKUP(2, 1/('OB History S3'!$B:$B=A42), 'OB History S3'!$AD:$AD)</f>
        <v>0.35</v>
      </c>
      <c r="N42" s="12">
        <f>SUMIFS('OB History S3'!F:F,'OB History S3'!B:B,A42)</f>
        <v>39</v>
      </c>
      <c r="O42" s="2">
        <f>SUMIFS('OB History S3'!E:E,'OB History S3'!B:B,A42)-N42</f>
        <v>49</v>
      </c>
      <c r="P42" s="42">
        <f>LOOKUP(2, 1/('OB History S3'!$B:$B=A42), 'OB History S3'!$AB:$AB)</f>
        <v>0.43</v>
      </c>
      <c r="Q42" s="12">
        <f>SUMIFS('OB History S3'!H:H,'OB History S3'!B:B,A42)</f>
        <v>178</v>
      </c>
      <c r="R42" s="2">
        <f>SUMIFS('OB History S3'!G:G,'OB History S3'!B:B,A42)-Q42</f>
        <v>190</v>
      </c>
      <c r="S42" s="42">
        <f>LOOKUP(2, 1/('OB History S3'!$B:$B=A42), 'OB History S3'!$AC:$AC)</f>
        <v>0.47700000000000004</v>
      </c>
      <c r="T42" s="2">
        <f>COUNTIFS('OB History S3'!$B:$B,$A$42,'OB History S3'!K:K, 1)</f>
        <v>7</v>
      </c>
      <c r="U42" s="2">
        <f>COUNTIFS('OB History S3'!$B:$B,$A$42,'OB History S3'!L:L, 1)</f>
        <v>0</v>
      </c>
      <c r="V42" s="2">
        <f>COUNTIFS('OB History S3'!$B:$B,$A$42,'OB History S3'!M:M, 1)</f>
        <v>3</v>
      </c>
      <c r="W42" s="2">
        <f>COUNTIFS('OB History S3'!$B:$B,$A$42,'OB History S3'!N:N, 1)</f>
        <v>4</v>
      </c>
      <c r="X42" s="2">
        <f>COUNTIFS('OB History S3'!$B:$B,$A$42,'OB History S3'!O:O, 1)</f>
        <v>1</v>
      </c>
      <c r="Y42" s="2">
        <f>COUNTIFS('OB History S3'!$B:$B,$A$42,'OB History S3'!P:P, 1)</f>
        <v>2</v>
      </c>
      <c r="Z42" s="2">
        <f>COUNTIFS('OB History S3'!$B:$B,$A$42,'OB History S3'!Q:Q, 1)</f>
        <v>1</v>
      </c>
      <c r="AA42" s="2">
        <f>COUNTIFS('OB History S3'!$B:$B,$A$42,'OB History S3'!R:R, 1)</f>
        <v>1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3</v>
      </c>
      <c r="AG42" s="2">
        <f>COUNTIFS('OB History S3'!$B:$B,$A$42,'OB History S3'!X:X, 1)</f>
        <v>6</v>
      </c>
      <c r="AH42" s="2">
        <f>COUNTIFS('OB History S3'!$B:$B,$A$42,'OB History S3'!Y:Y, 1)</f>
        <v>4</v>
      </c>
      <c r="AI42" s="2">
        <f>COUNTIFS('OB History S3'!$B:$B,$A$42,'OB History S3'!Z:Z, 1)</f>
        <v>7</v>
      </c>
    </row>
    <row r="43" spans="1:35" x14ac:dyDescent="0.25">
      <c r="A43" s="1" t="s">
        <v>32</v>
      </c>
      <c r="B43" s="2" t="s">
        <v>70</v>
      </c>
      <c r="C43" s="2" t="s">
        <v>70</v>
      </c>
      <c r="D43" s="5">
        <v>2</v>
      </c>
      <c r="E43" s="5"/>
      <c r="F43" s="5"/>
      <c r="G43" s="5"/>
      <c r="H43" s="12">
        <f>SUMIFS('OB History S3'!C:C,'OB History S3'!B:B,A43)</f>
        <v>438</v>
      </c>
      <c r="I43" s="4">
        <f>AVERAGEIFS('OB History S3'!C:C,'OB History S3'!B:B,A43)</f>
        <v>15.103448275862069</v>
      </c>
      <c r="J43" s="13">
        <f t="array" ref="J43">MAX(IF('OB History S3'!B:B=A43, 'OB History S3'!C:C))</f>
        <v>26</v>
      </c>
      <c r="K43" s="12">
        <f>COUNTIFS('OB History S3'!B:B,A43,'OB History S3'!D:D, 1)</f>
        <v>10</v>
      </c>
      <c r="L43" s="2">
        <f>COUNTIFS('OB History S3'!B:B,A43,'OB History S3'!D:D, 0)</f>
        <v>19</v>
      </c>
      <c r="M43" s="42">
        <f>LOOKUP(2, 1/('OB History S3'!$B:$B=A43), 'OB History S3'!$AD:$AD)</f>
        <v>0.34482758620689657</v>
      </c>
      <c r="N43" s="12">
        <f>SUMIFS('OB History S3'!F:F,'OB History S3'!B:B,A43)</f>
        <v>54</v>
      </c>
      <c r="O43" s="2">
        <f>SUMIFS('OB History S3'!E:E,'OB History S3'!B:B,A43)-N43</f>
        <v>70</v>
      </c>
      <c r="P43" s="42">
        <f>LOOKUP(2, 1/('OB History S3'!$B:$B=A43), 'OB History S3'!$AB:$AB)</f>
        <v>0.42586206896551737</v>
      </c>
      <c r="Q43" s="12">
        <f>SUMIFS('OB History S3'!H:H,'OB History S3'!B:B,A43)</f>
        <v>242</v>
      </c>
      <c r="R43" s="2">
        <f>SUMIFS('OB History S3'!G:G,'OB History S3'!B:B,A43)-Q43</f>
        <v>270</v>
      </c>
      <c r="S43" s="42">
        <f>LOOKUP(2, 1/('OB History S3'!$B:$B=A43), 'OB History S3'!$AC:$AC)</f>
        <v>0.4710344827586207</v>
      </c>
      <c r="T43" s="2">
        <f>COUNTIFS('OB History S3'!$B:$B,$A$43,'OB History S3'!K:K, 1)</f>
        <v>2</v>
      </c>
      <c r="U43" s="2">
        <f>COUNTIFS('OB History S3'!$B:$B,$A$43,'OB History S3'!L:L, 1)</f>
        <v>0</v>
      </c>
      <c r="V43" s="2">
        <f>COUNTIFS('OB History S3'!$B:$B,$A$43,'OB History S3'!M:M, 1)</f>
        <v>1</v>
      </c>
      <c r="W43" s="2">
        <f>COUNTIFS('OB History S3'!$B:$B,$A$43,'OB History S3'!N:N, 1)</f>
        <v>10</v>
      </c>
      <c r="X43" s="2">
        <f>COUNTIFS('OB History S3'!$B:$B,$A$43,'OB History S3'!O:O, 1)</f>
        <v>1</v>
      </c>
      <c r="Y43" s="2">
        <f>COUNTIFS('OB History S3'!$B:$B,$A$43,'OB History S3'!P:P, 1)</f>
        <v>1</v>
      </c>
      <c r="Z43" s="2">
        <f>COUNTIFS('OB History S3'!$B:$B,$A$43,'OB History S3'!Q:Q, 1)</f>
        <v>3</v>
      </c>
      <c r="AA43" s="2">
        <f>COUNTIFS('OB History S3'!$B:$B,$A$43,'OB History S3'!R:R, 1)</f>
        <v>3</v>
      </c>
      <c r="AB43" s="2">
        <f>COUNTIFS('OB History S3'!$B:$B,$A$43,'OB History S3'!S:S, 1)</f>
        <v>1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1</v>
      </c>
      <c r="AG43" s="2">
        <f>COUNTIFS('OB History S3'!$B:$B,$A$43,'OB History S3'!X:X, 1)</f>
        <v>12</v>
      </c>
      <c r="AH43" s="2">
        <f>COUNTIFS('OB History S3'!$B:$B,$A$43,'OB History S3'!Y:Y, 1)</f>
        <v>9</v>
      </c>
      <c r="AI43" s="2">
        <f>COUNTIFS('OB History S3'!$B:$B,$A$43,'OB History S3'!Z:Z, 1)</f>
        <v>9</v>
      </c>
    </row>
    <row r="44" spans="1:35" x14ac:dyDescent="0.25">
      <c r="A44" s="1" t="s">
        <v>214</v>
      </c>
      <c r="B44" s="2" t="s">
        <v>70</v>
      </c>
      <c r="C44" s="2" t="s">
        <v>70</v>
      </c>
      <c r="D44" s="5"/>
      <c r="E44" s="5"/>
      <c r="F44" s="5"/>
      <c r="G44" s="5"/>
      <c r="H44" s="12">
        <f>SUMIFS('OB History S3'!C:C,'OB History S3'!B:B,A44)</f>
        <v>12</v>
      </c>
      <c r="I44" s="4">
        <f>AVERAGEIFS('OB History S3'!C:C,'OB History S3'!B:B,A44)</f>
        <v>6</v>
      </c>
      <c r="J44" s="13">
        <f t="array" ref="J44">MAX(IF('OB History S3'!B:B=A44, 'OB History S3'!C:C))</f>
        <v>7</v>
      </c>
      <c r="K44" s="12">
        <f>COUNTIFS('OB History S3'!B:B,A44,'OB History S3'!D:D, 1)</f>
        <v>0</v>
      </c>
      <c r="L44" s="2">
        <f>COUNTIFS('OB History S3'!B:B,A44,'OB History S3'!D:D, 0)</f>
        <v>2</v>
      </c>
      <c r="M44" s="42">
        <f>LOOKUP(2, 1/('OB History S3'!$B:$B=A44), 'OB History S3'!$AD:$AD)</f>
        <v>0</v>
      </c>
      <c r="N44" s="12">
        <f>SUMIFS('OB History S3'!F:F,'OB History S3'!B:B,A44)</f>
        <v>1</v>
      </c>
      <c r="O44" s="2">
        <f>SUMIFS('OB History S3'!E:E,'OB History S3'!B:B,A44)-N44</f>
        <v>6</v>
      </c>
      <c r="P44" s="42">
        <f>LOOKUP(2, 1/('OB History S3'!$B:$B=A44), 'OB History S3'!$AB:$AB)</f>
        <v>0.125</v>
      </c>
      <c r="Q44" s="12">
        <f>SUMIFS('OB History S3'!H:H,'OB History S3'!B:B,A44)</f>
        <v>9</v>
      </c>
      <c r="R44" s="2">
        <f>SUMIFS('OB History S3'!G:G,'OB History S3'!B:B,A44)-Q44</f>
        <v>19</v>
      </c>
      <c r="S44" s="42">
        <f>LOOKUP(2, 1/('OB History S3'!$B:$B=A44), 'OB History S3'!$AC:$AC)</f>
        <v>0.315</v>
      </c>
      <c r="T44" s="2">
        <f>COUNTIFS('OB History S3'!$B:$B,$A$44,'OB History S3'!K:K, 1)</f>
        <v>0</v>
      </c>
      <c r="U44" s="2">
        <f>COUNTIFS('OB History S3'!$B:$B,$A$44,'OB History S3'!L:L, 1)</f>
        <v>1</v>
      </c>
      <c r="V44" s="2">
        <f>COUNTIFS('OB History S3'!$B:$B,$A$44,'OB History S3'!M:M, 1)</f>
        <v>0</v>
      </c>
      <c r="W44" s="2">
        <f>COUNTIFS('OB History S3'!$B:$B,$A$44,'OB History S3'!N:N, 1)</f>
        <v>0</v>
      </c>
      <c r="X44" s="2">
        <f>COUNTIFS('OB History S3'!$B:$B,$A$44,'OB History S3'!O:O, 1)</f>
        <v>0</v>
      </c>
      <c r="Y44" s="2">
        <f>COUNTIFS('OB History S3'!$B:$B,$A$44,'OB History S3'!P:P, 1)</f>
        <v>0</v>
      </c>
      <c r="Z44" s="2">
        <f>COUNTIFS('OB History S3'!$B:$B,$A$44,'OB History S3'!Q:Q, 1)</f>
        <v>0</v>
      </c>
      <c r="AA44" s="2">
        <f>COUNTIFS('OB History S3'!$B:$B,$A$44,'OB History S3'!R:R, 1)</f>
        <v>0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0</v>
      </c>
      <c r="AG44" s="2">
        <f>COUNTIFS('OB History S3'!$B:$B,$A$44,'OB History S3'!X:X, 1)</f>
        <v>0</v>
      </c>
      <c r="AH44" s="2">
        <f>COUNTIFS('OB History S3'!$B:$B,$A$44,'OB History S3'!Y:Y, 1)</f>
        <v>0</v>
      </c>
      <c r="AI44" s="2">
        <f>COUNTIFS('OB History S3'!$B:$B,$A$44,'OB History S3'!Z:Z, 1)</f>
        <v>0</v>
      </c>
    </row>
    <row r="45" spans="1:35" x14ac:dyDescent="0.25">
      <c r="A45" s="1" t="s">
        <v>113</v>
      </c>
      <c r="B45" s="2" t="s">
        <v>70</v>
      </c>
      <c r="C45" s="2" t="s">
        <v>70</v>
      </c>
      <c r="D45" s="5">
        <v>4</v>
      </c>
      <c r="E45" s="5"/>
      <c r="F45" s="5"/>
      <c r="G45" s="5"/>
      <c r="H45" s="12">
        <f>SUMIFS('OB History S3'!C:C,'OB History S3'!B:B,A45)</f>
        <v>578</v>
      </c>
      <c r="I45" s="4">
        <f>AVERAGEIFS('OB History S3'!C:C,'OB History S3'!B:B,A45)</f>
        <v>25.130434782608695</v>
      </c>
      <c r="J45" s="13">
        <f t="array" ref="J45">MAX(IF('OB History S3'!B:B=A45, 'OB History S3'!C:C))</f>
        <v>52</v>
      </c>
      <c r="K45" s="12">
        <f>COUNTIFS('OB History S3'!B:B,A45,'OB History S3'!D:D, 1)</f>
        <v>18</v>
      </c>
      <c r="L45" s="2">
        <f>COUNTIFS('OB History S3'!B:B,A45,'OB History S3'!D:D, 0)</f>
        <v>5</v>
      </c>
      <c r="M45" s="42">
        <f>LOOKUP(2, 1/('OB History S3'!$B:$B=A45), 'OB History S3'!$AD:$AD)</f>
        <v>0.78260869565217395</v>
      </c>
      <c r="N45" s="12">
        <f>SUMIFS('OB History S3'!F:F,'OB History S3'!B:B,A45)</f>
        <v>59</v>
      </c>
      <c r="O45" s="2">
        <f>SUMIFS('OB History S3'!E:E,'OB History S3'!B:B,A45)-N45</f>
        <v>36</v>
      </c>
      <c r="P45" s="42">
        <f>LOOKUP(2, 1/('OB History S3'!$B:$B=A45), 'OB History S3'!$AB:$AB)</f>
        <v>0.64217391304347815</v>
      </c>
      <c r="Q45" s="12">
        <f>SUMIFS('OB History S3'!H:H,'OB History S3'!B:B,A45)</f>
        <v>213</v>
      </c>
      <c r="R45" s="2">
        <f>SUMIFS('OB History S3'!G:G,'OB History S3'!B:B,A45)-Q45</f>
        <v>173</v>
      </c>
      <c r="S45" s="42">
        <f>LOOKUP(2, 1/('OB History S3'!$B:$B=A45), 'OB History S3'!$AC:$AC)</f>
        <v>0.5665217391304348</v>
      </c>
      <c r="T45" s="2">
        <f>COUNTIFS('OB History S3'!$B:$B,$A$45,'OB History S3'!K:K, 1)</f>
        <v>8</v>
      </c>
      <c r="U45" s="2">
        <f>COUNTIFS('OB History S3'!$B:$B,$A$45,'OB History S3'!L:L, 1)</f>
        <v>7</v>
      </c>
      <c r="V45" s="2">
        <f>COUNTIFS('OB History S3'!$B:$B,$A$45,'OB History S3'!M:M, 1)</f>
        <v>1</v>
      </c>
      <c r="W45" s="2">
        <f>COUNTIFS('OB History S3'!$B:$B,$A$45,'OB History S3'!N:N, 1)</f>
        <v>6</v>
      </c>
      <c r="X45" s="2">
        <f>COUNTIFS('OB History S3'!$B:$B,$A$45,'OB History S3'!O:O, 1)</f>
        <v>4</v>
      </c>
      <c r="Y45" s="2">
        <f>COUNTIFS('OB History S3'!$B:$B,$A$45,'OB History S3'!P:P, 1)</f>
        <v>1</v>
      </c>
      <c r="Z45" s="2">
        <f>COUNTIFS('OB History S3'!$B:$B,$A$45,'OB History S3'!Q:Q, 1)</f>
        <v>3</v>
      </c>
      <c r="AA45" s="2">
        <f>COUNTIFS('OB History S3'!$B:$B,$A$45,'OB History S3'!R:R, 1)</f>
        <v>0</v>
      </c>
      <c r="AB45" s="2">
        <f>COUNTIFS('OB History S3'!$B:$B,$A$45,'OB History S3'!S:S, 1)</f>
        <v>0</v>
      </c>
      <c r="AC45" s="2">
        <f>COUNTIFS('OB History S3'!$B:$B,$A$45,'OB History S3'!T:T, 1)</f>
        <v>1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6</v>
      </c>
      <c r="AG45" s="2">
        <f>COUNTIFS('OB History S3'!$B:$B,$A$45,'OB History S3'!X:X, 1)</f>
        <v>9</v>
      </c>
      <c r="AH45" s="2">
        <f>COUNTIFS('OB History S3'!$B:$B,$A$45,'OB History S3'!Y:Y, 1)</f>
        <v>7</v>
      </c>
      <c r="AI45" s="2">
        <f>COUNTIFS('OB History S3'!$B:$B,$A$45,'OB History S3'!Z:Z, 1)</f>
        <v>5</v>
      </c>
    </row>
    <row r="46" spans="1:35" x14ac:dyDescent="0.25">
      <c r="A46" s="1" t="s">
        <v>34</v>
      </c>
      <c r="B46" s="6" t="s">
        <v>54</v>
      </c>
      <c r="C46" s="2" t="s">
        <v>70</v>
      </c>
      <c r="D46" s="5"/>
      <c r="E46" s="5"/>
      <c r="F46" s="5"/>
      <c r="G46" s="5"/>
      <c r="H46" s="12">
        <f>SUMIFS('OB History S3'!C:C,'OB History S3'!B:B,A46)</f>
        <v>126</v>
      </c>
      <c r="I46" s="4">
        <f>AVERAGEIFS('OB History S3'!C:C,'OB History S3'!B:B,A46)</f>
        <v>21</v>
      </c>
      <c r="J46" s="13">
        <f t="array" ref="J46">MAX(IF('OB History S3'!B:B=A46, 'OB History S3'!C:C))</f>
        <v>28</v>
      </c>
      <c r="K46" s="12">
        <f>COUNTIFS('OB History S3'!B:B,A46,'OB History S3'!D:D, 1)</f>
        <v>5</v>
      </c>
      <c r="L46" s="2">
        <f>COUNTIFS('OB History S3'!B:B,A46,'OB History S3'!D:D, 0)</f>
        <v>1</v>
      </c>
      <c r="M46" s="42">
        <f>LOOKUP(2, 1/('OB History S3'!$B:$B=A46), 'OB History S3'!$AD:$AD)</f>
        <v>0.83333333333333337</v>
      </c>
      <c r="N46" s="12">
        <f>SUMIFS('OB History S3'!F:F,'OB History S3'!B:B,A46)</f>
        <v>15</v>
      </c>
      <c r="O46" s="2">
        <f>SUMIFS('OB History S3'!E:E,'OB History S3'!B:B,A46)-N46</f>
        <v>8</v>
      </c>
      <c r="P46" s="42">
        <f>LOOKUP(2, 1/('OB History S3'!$B:$B=A46), 'OB History S3'!$AB:$AB)</f>
        <v>0.64166666666666672</v>
      </c>
      <c r="Q46" s="12">
        <f>SUMIFS('OB History S3'!H:H,'OB History S3'!B:B,A46)</f>
        <v>55</v>
      </c>
      <c r="R46" s="2">
        <f>SUMIFS('OB History S3'!G:G,'OB History S3'!B:B,A46)-Q46</f>
        <v>37</v>
      </c>
      <c r="S46" s="42">
        <f>LOOKUP(2, 1/('OB History S3'!$B:$B=A46), 'OB History S3'!$AC:$AC)</f>
        <v>0.57833333333333325</v>
      </c>
      <c r="T46" s="2">
        <f>COUNTIFS('OB History S3'!$B:$B,$A$46,'OB History S3'!K:K, 1)</f>
        <v>2</v>
      </c>
      <c r="U46" s="2">
        <f>COUNTIFS('OB History S3'!$B:$B,$A$46,'OB History S3'!L:L, 1)</f>
        <v>2</v>
      </c>
      <c r="V46" s="2">
        <f>COUNTIFS('OB History S3'!$B:$B,$A$46,'OB History S3'!M:M, 1)</f>
        <v>2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1</v>
      </c>
      <c r="Z46" s="2">
        <f>COUNTIFS('OB History S3'!$B:$B,$A$46,'OB History S3'!Q:Q, 1)</f>
        <v>0</v>
      </c>
      <c r="AA46" s="2">
        <f>COUNTIFS('OB History S3'!$B:$B,$A$46,'OB History S3'!R:R, 1)</f>
        <v>1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1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2</v>
      </c>
      <c r="AH46" s="2">
        <f>COUNTIFS('OB History S3'!$B:$B,$A$46,'OB History S3'!Y:Y, 1)</f>
        <v>3</v>
      </c>
      <c r="AI46" s="2">
        <f>COUNTIFS('OB History S3'!$B:$B,$A$46,'OB History S3'!Z:Z, 1)</f>
        <v>1</v>
      </c>
    </row>
    <row r="47" spans="1:35" x14ac:dyDescent="0.25">
      <c r="A47" s="1" t="s">
        <v>119</v>
      </c>
      <c r="B47" s="6" t="s">
        <v>54</v>
      </c>
      <c r="C47" s="2" t="s">
        <v>70</v>
      </c>
      <c r="D47" s="5">
        <v>1</v>
      </c>
      <c r="E47" s="5"/>
      <c r="F47" s="5">
        <v>1</v>
      </c>
      <c r="G47" s="5"/>
      <c r="H47" s="12">
        <f>SUMIFS('OB History S3'!C:C,'OB History S3'!B:B,A47)</f>
        <v>137</v>
      </c>
      <c r="I47" s="4">
        <f>AVERAGEIFS('OB History S3'!C:C,'OB History S3'!B:B,A47)</f>
        <v>15.222222222222221</v>
      </c>
      <c r="J47" s="13">
        <f t="array" ref="J47">MAX(IF('OB History S3'!B:B=A47, 'OB History S3'!C:C))</f>
        <v>28</v>
      </c>
      <c r="K47" s="12">
        <f>COUNTIFS('OB History S3'!B:B,A47,'OB History S3'!D:D, 1)</f>
        <v>5</v>
      </c>
      <c r="L47" s="2">
        <f>COUNTIFS('OB History S3'!B:B,A47,'OB History S3'!D:D, 0)</f>
        <v>4</v>
      </c>
      <c r="M47" s="42">
        <f>LOOKUP(2, 1/('OB History S3'!$B:$B=A47), 'OB History S3'!$AD:$AD)</f>
        <v>0.55555555555555558</v>
      </c>
      <c r="N47" s="12">
        <f>SUMIFS('OB History S3'!F:F,'OB History S3'!B:B,A47)</f>
        <v>16</v>
      </c>
      <c r="O47" s="2">
        <f>SUMIFS('OB History S3'!E:E,'OB History S3'!B:B,A47)-N47</f>
        <v>18</v>
      </c>
      <c r="P47" s="42">
        <f>LOOKUP(2, 1/('OB History S3'!$B:$B=A47), 'OB History S3'!$AB:$AB)</f>
        <v>0.44666666666666671</v>
      </c>
      <c r="Q47" s="12">
        <f>SUMIFS('OB History S3'!H:H,'OB History S3'!B:B,A47)</f>
        <v>67</v>
      </c>
      <c r="R47" s="2">
        <f>SUMIFS('OB History S3'!G:G,'OB History S3'!B:B,A47)-Q47</f>
        <v>71</v>
      </c>
      <c r="S47" s="42">
        <f>LOOKUP(2, 1/('OB History S3'!$B:$B=A47), 'OB History S3'!$AC:$AC)</f>
        <v>0.47777777777777775</v>
      </c>
      <c r="T47" s="2">
        <f>COUNTIFS('OB History S3'!$B:$B,$A$47,'OB History S3'!K:K, 1)</f>
        <v>1</v>
      </c>
      <c r="U47" s="2">
        <f>COUNTIFS('OB History S3'!$B:$B,$A$47,'OB History S3'!L:L, 1)</f>
        <v>1</v>
      </c>
      <c r="V47" s="2">
        <f>COUNTIFS('OB History S3'!$B:$B,$A$47,'OB History S3'!M:M, 1)</f>
        <v>2</v>
      </c>
      <c r="W47" s="2">
        <f>COUNTIFS('OB History S3'!$B:$B,$A$47,'OB History S3'!N:N, 1)</f>
        <v>1</v>
      </c>
      <c r="X47" s="2">
        <f>COUNTIFS('OB History S3'!$B:$B,$A$47,'OB History S3'!O:O, 1)</f>
        <v>1</v>
      </c>
      <c r="Y47" s="2">
        <f>COUNTIFS('OB History S3'!$B:$B,$A$47,'OB History S3'!P:P, 1)</f>
        <v>0</v>
      </c>
      <c r="Z47" s="2">
        <f>COUNTIFS('OB History S3'!$B:$B,$A$47,'OB History S3'!Q:Q, 1)</f>
        <v>0</v>
      </c>
      <c r="AA47" s="2">
        <f>COUNTIFS('OB History S3'!$B:$B,$A$47,'OB History S3'!R:R, 1)</f>
        <v>0</v>
      </c>
      <c r="AB47" s="2">
        <f>COUNTIFS('OB History S3'!$B:$B,$A$47,'OB History S3'!S:S, 1)</f>
        <v>0</v>
      </c>
      <c r="AC47" s="2">
        <f>COUNTIFS('OB History S3'!$B:$B,$A$47,'OB History S3'!T:T, 1)</f>
        <v>0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1</v>
      </c>
      <c r="AG47" s="2">
        <f>COUNTIFS('OB History S3'!$B:$B,$A$47,'OB History S3'!X:X, 1)</f>
        <v>3</v>
      </c>
      <c r="AH47" s="2">
        <f>COUNTIFS('OB History S3'!$B:$B,$A$47,'OB History S3'!Y:Y, 1)</f>
        <v>3</v>
      </c>
      <c r="AI47" s="2">
        <f>COUNTIFS('OB History S3'!$B:$B,$A$47,'OB History S3'!Z:Z, 1)</f>
        <v>3</v>
      </c>
    </row>
    <row r="48" spans="1:35" x14ac:dyDescent="0.25">
      <c r="A48" s="1" t="s">
        <v>15</v>
      </c>
      <c r="B48" s="2" t="s">
        <v>70</v>
      </c>
      <c r="C48" s="2" t="s">
        <v>70</v>
      </c>
      <c r="D48" s="5">
        <v>2</v>
      </c>
      <c r="E48" s="5"/>
      <c r="F48" s="5"/>
      <c r="G48" s="5"/>
      <c r="H48" s="12">
        <f>SUMIFS('OB History S3'!C:C,'OB History S3'!B:B,A48)</f>
        <v>603</v>
      </c>
      <c r="I48" s="4">
        <f>AVERAGEIFS('OB History S3'!C:C,'OB History S3'!B:B,A48)</f>
        <v>24.12</v>
      </c>
      <c r="J48" s="13">
        <f t="array" ref="J48">MAX(IF('OB History S3'!B:B=A48, 'OB History S3'!C:C))</f>
        <v>46</v>
      </c>
      <c r="K48" s="12">
        <f>COUNTIFS('OB History S3'!B:B,A48,'OB History S3'!D:D, 1)</f>
        <v>10</v>
      </c>
      <c r="L48" s="2">
        <f>COUNTIFS('OB History S3'!B:B,A48,'OB History S3'!D:D, 0)</f>
        <v>15</v>
      </c>
      <c r="M48" s="42">
        <f>LOOKUP(2, 1/('OB History S3'!$B:$B=A48), 'OB History S3'!$AD:$AD)</f>
        <v>0.4</v>
      </c>
      <c r="N48" s="12">
        <f>SUMIFS('OB History S3'!F:F,'OB History S3'!B:B,A48)</f>
        <v>49</v>
      </c>
      <c r="O48" s="2">
        <f>SUMIFS('OB History S3'!E:E,'OB History S3'!B:B,A48)-N48</f>
        <v>54</v>
      </c>
      <c r="P48" s="42">
        <f>LOOKUP(2, 1/('OB History S3'!$B:$B=A48), 'OB History S3'!$AB:$AB)</f>
        <v>0.48400000000000004</v>
      </c>
      <c r="Q48" s="12">
        <f>SUMIFS('OB History S3'!H:H,'OB History S3'!B:B,A48)</f>
        <v>210</v>
      </c>
      <c r="R48" s="2">
        <f>SUMIFS('OB History S3'!G:G,'OB History S3'!B:B,A48)-Q48</f>
        <v>213</v>
      </c>
      <c r="S48" s="42">
        <f>LOOKUP(2, 1/('OB History S3'!$B:$B=A48), 'OB History S3'!$AC:$AC)</f>
        <v>0.50319999999999998</v>
      </c>
      <c r="T48" s="2">
        <f>COUNTIFS('OB History S3'!$B:$B,$A$48,'OB History S3'!K:K, 1)</f>
        <v>2</v>
      </c>
      <c r="U48" s="2">
        <f>COUNTIFS('OB History S3'!$B:$B,$A$48,'OB History S3'!L:L, 1)</f>
        <v>6</v>
      </c>
      <c r="V48" s="2">
        <f>COUNTIFS('OB History S3'!$B:$B,$A$48,'OB History S3'!M:M, 1)</f>
        <v>1</v>
      </c>
      <c r="W48" s="2">
        <f>COUNTIFS('OB History S3'!$B:$B,$A$48,'OB History S3'!N:N, 1)</f>
        <v>5</v>
      </c>
      <c r="X48" s="2">
        <f>COUNTIFS('OB History S3'!$B:$B,$A$48,'OB History S3'!O:O, 1)</f>
        <v>1</v>
      </c>
      <c r="Y48" s="2">
        <f>COUNTIFS('OB History S3'!$B:$B,$A$48,'OB History S3'!P:P, 1)</f>
        <v>4</v>
      </c>
      <c r="Z48" s="2">
        <f>COUNTIFS('OB History S3'!$B:$B,$A$48,'OB History S3'!Q:Q, 1)</f>
        <v>2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1</v>
      </c>
      <c r="AD48" s="2">
        <f>COUNTIFS('OB History S3'!$B:$B,$A$48,'OB History S3'!U:U, 1)</f>
        <v>1</v>
      </c>
      <c r="AE48" s="2">
        <f>COUNTIFS('OB History S3'!$B:$B,$A$48,'OB History S3'!V:V, 1)</f>
        <v>0</v>
      </c>
      <c r="AF48" s="2">
        <f>COUNTIFS('OB History S3'!$B:$B,$A$48,'OB History S3'!W:W, 1)</f>
        <v>1</v>
      </c>
      <c r="AG48" s="2">
        <f>COUNTIFS('OB History S3'!$B:$B,$A$48,'OB History S3'!X:X, 1)</f>
        <v>8</v>
      </c>
      <c r="AH48" s="2">
        <f>COUNTIFS('OB History S3'!$B:$B,$A$48,'OB History S3'!Y:Y, 1)</f>
        <v>7</v>
      </c>
      <c r="AI48" s="2">
        <f>COUNTIFS('OB History S3'!$B:$B,$A$48,'OB History S3'!Z:Z, 1)</f>
        <v>9</v>
      </c>
    </row>
    <row r="49" spans="1:35" x14ac:dyDescent="0.25">
      <c r="A49" s="1" t="s">
        <v>263</v>
      </c>
      <c r="B49" s="2" t="s">
        <v>70</v>
      </c>
      <c r="C49" s="2" t="s">
        <v>70</v>
      </c>
      <c r="D49" s="5"/>
      <c r="E49" s="5"/>
      <c r="F49" s="5"/>
      <c r="G49" s="5"/>
      <c r="H49" s="12"/>
      <c r="I49" s="4"/>
      <c r="J49" s="13">
        <f t="array" ref="J49">MAX(IF('OB History S3'!B:B=A49, 'OB History S3'!C:C))</f>
        <v>11</v>
      </c>
      <c r="K49" s="12"/>
      <c r="L49" s="2"/>
      <c r="M49" s="42"/>
      <c r="N49" s="12"/>
      <c r="O49" s="2"/>
      <c r="P49" s="42"/>
      <c r="Q49" s="12"/>
      <c r="R49" s="2"/>
      <c r="S49" s="4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x14ac:dyDescent="0.25">
      <c r="A50" s="1" t="s">
        <v>249</v>
      </c>
      <c r="B50" s="2" t="s">
        <v>70</v>
      </c>
      <c r="C50" s="2" t="s">
        <v>70</v>
      </c>
      <c r="D50" s="5"/>
      <c r="E50" s="5"/>
      <c r="F50" s="5"/>
      <c r="G50" s="5"/>
      <c r="H50" s="12">
        <f>SUMIFS('OB History S3'!C:C,'OB History S3'!B:B,A50)</f>
        <v>4</v>
      </c>
      <c r="I50" s="4">
        <f>AVERAGEIFS('OB History S3'!C:C,'OB History S3'!B:B,A50)</f>
        <v>4</v>
      </c>
      <c r="J50" s="13">
        <f t="array" ref="J50">MAX(IF('OB History S3'!B:B=A50, 'OB History S3'!C:C))</f>
        <v>4</v>
      </c>
      <c r="K50" s="12">
        <f>COUNTIFS('OB History S3'!B:B,A50,'OB History S3'!D:D, 1)</f>
        <v>0</v>
      </c>
      <c r="L50" s="2">
        <f>COUNTIFS('OB History S3'!B:B,A50,'OB History S3'!D:D, 0)</f>
        <v>1</v>
      </c>
      <c r="M50" s="42">
        <f>LOOKUP(2, 1/('OB History S3'!$B:$B=A50), 'OB History S3'!$AD:$AD)</f>
        <v>0</v>
      </c>
      <c r="N50" s="12">
        <f>SUMIFS('OB History S3'!F:F,'OB History S3'!B:B,A50)</f>
        <v>0</v>
      </c>
      <c r="O50" s="2">
        <f>SUMIFS('OB History S3'!E:E,'OB History S3'!B:B,A50)-N50</f>
        <v>3</v>
      </c>
      <c r="P50" s="42">
        <f>LOOKUP(2, 1/('OB History S3'!$B:$B=A50), 'OB History S3'!$AB:$AB)</f>
        <v>0</v>
      </c>
      <c r="Q50" s="12">
        <f>SUMIFS('OB History S3'!H:H,'OB History S3'!B:B,A50)</f>
        <v>2</v>
      </c>
      <c r="R50" s="2">
        <f>SUMIFS('OB History S3'!G:G,'OB History S3'!B:B,A50)-Q50</f>
        <v>9</v>
      </c>
      <c r="S50" s="42">
        <f>LOOKUP(2, 1/('OB History S3'!$B:$B=A50), 'OB History S3'!$AC:$AC)</f>
        <v>0.18</v>
      </c>
      <c r="T50" s="2">
        <f>COUNTIFS('OB History S3'!$B:$B,$A$50,'OB History S3'!K:K, 1)</f>
        <v>0</v>
      </c>
      <c r="U50" s="2">
        <f>COUNTIFS('OB History S3'!$B:$B,$A$50,'OB History S3'!L:L, 1)</f>
        <v>0</v>
      </c>
      <c r="V50" s="2">
        <f>COUNTIFS('OB History S3'!$B:$B,$A$50,'OB History S3'!M:M, 1)</f>
        <v>0</v>
      </c>
      <c r="W50" s="2">
        <f>COUNTIFS('OB History S3'!$B:$B,$A$50,'OB History S3'!N:N, 1)</f>
        <v>0</v>
      </c>
      <c r="X50" s="2">
        <f>COUNTIFS('OB History S3'!$B:$B,$A$50,'OB History S3'!O:O, 1)</f>
        <v>0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0</v>
      </c>
      <c r="AG50" s="2">
        <f>COUNTIFS('OB History S3'!$B:$B,$A$50,'OB History S3'!X:X, 1)</f>
        <v>0</v>
      </c>
      <c r="AH50" s="2">
        <f>COUNTIFS('OB History S3'!$B:$B,$A$50,'OB History S3'!Y:Y, 1)</f>
        <v>0</v>
      </c>
      <c r="AI50" s="2">
        <f>COUNTIFS('OB History S3'!$B:$B,$A$50,'OB History S3'!Z:Z, 1)</f>
        <v>0</v>
      </c>
    </row>
    <row r="51" spans="1:35" x14ac:dyDescent="0.25">
      <c r="A51" s="1" t="s">
        <v>253</v>
      </c>
      <c r="B51" s="2" t="s">
        <v>70</v>
      </c>
      <c r="C51" s="2" t="s">
        <v>70</v>
      </c>
      <c r="D51" s="5"/>
      <c r="E51" s="5"/>
      <c r="F51" s="5">
        <v>1</v>
      </c>
      <c r="G51" s="5"/>
      <c r="H51" s="12">
        <f>SUMIFS('OB History S3'!C:C,'OB History S3'!B:B,A51)</f>
        <v>206</v>
      </c>
      <c r="I51" s="4">
        <f>AVERAGEIFS('OB History S3'!C:C,'OB History S3'!B:B,A51)</f>
        <v>12.117647058823529</v>
      </c>
      <c r="J51" s="13">
        <f t="array" ref="J51">MAX(IF('OB History S3'!B:B=A51, 'OB History S3'!C:C))</f>
        <v>22</v>
      </c>
      <c r="K51" s="12">
        <f>COUNTIFS('OB History S3'!B:B,A51,'OB History S3'!D:D, 1)</f>
        <v>11</v>
      </c>
      <c r="L51" s="2">
        <f>COUNTIFS('OB History S3'!B:B,A51,'OB History S3'!D:D, 0)</f>
        <v>6</v>
      </c>
      <c r="M51" s="42">
        <f>LOOKUP(2, 1/('OB History S3'!$B:$B=A51), 'OB History S3'!$AD:$AD)</f>
        <v>0.6470588235294118</v>
      </c>
      <c r="N51" s="12">
        <f>SUMIFS('OB History S3'!F:F,'OB History S3'!B:B,A51)</f>
        <v>39</v>
      </c>
      <c r="O51" s="2">
        <f>SUMIFS('OB History S3'!E:E,'OB History S3'!B:B,A51)-N51</f>
        <v>34</v>
      </c>
      <c r="P51" s="42">
        <f>LOOKUP(2, 1/('OB History S3'!$B:$B=A51), 'OB History S3'!$AB:$AB)</f>
        <v>0.52941176470588236</v>
      </c>
      <c r="Q51" s="12">
        <f>SUMIFS('OB History S3'!H:H,'OB History S3'!B:B,A51)</f>
        <v>152</v>
      </c>
      <c r="R51" s="2">
        <f>SUMIFS('OB History S3'!G:G,'OB History S3'!B:B,A51)-Q51</f>
        <v>156</v>
      </c>
      <c r="S51" s="42">
        <f>LOOKUP(2, 1/('OB History S3'!$B:$B=A51), 'OB History S3'!$AC:$AC)</f>
        <v>0.48764705882352949</v>
      </c>
      <c r="T51" s="2">
        <f>COUNTIFS('OB History S3'!$B:$B,$A$51,'OB History S3'!K:K, 1)</f>
        <v>7</v>
      </c>
      <c r="U51" s="2">
        <f>COUNTIFS('OB History S3'!$B:$B,$A$51,'OB History S3'!L:L, 1)</f>
        <v>4</v>
      </c>
      <c r="V51" s="2">
        <f>COUNTIFS('OB History S3'!$B:$B,$A$51,'OB History S3'!M:M, 1)</f>
        <v>2</v>
      </c>
      <c r="W51" s="2">
        <f>COUNTIFS('OB History S3'!$B:$B,$A$51,'OB History S3'!N:N, 1)</f>
        <v>4</v>
      </c>
      <c r="X51" s="2">
        <f>COUNTIFS('OB History S3'!$B:$B,$A$51,'OB History S3'!O:O, 1)</f>
        <v>2</v>
      </c>
      <c r="Y51" s="2">
        <f>COUNTIFS('OB History S3'!$B:$B,$A$51,'OB History S3'!P:P, 1)</f>
        <v>0</v>
      </c>
      <c r="Z51" s="2">
        <f>COUNTIFS('OB History S3'!$B:$B,$A$51,'OB History S3'!Q:Q, 1)</f>
        <v>1</v>
      </c>
      <c r="AA51" s="2">
        <f>COUNTIFS('OB History S3'!$B:$B,$A$51,'OB History S3'!R:R, 1)</f>
        <v>2</v>
      </c>
      <c r="AB51" s="2">
        <f>COUNTIFS('OB History S3'!$B:$B,$A$51,'OB History S3'!S:S, 1)</f>
        <v>0</v>
      </c>
      <c r="AC51" s="2">
        <f>COUNTIFS('OB History S3'!$B:$B,$A$51,'OB History S3'!T:T, 1)</f>
        <v>0</v>
      </c>
      <c r="AD51" s="2">
        <f>COUNTIFS('OB History S3'!$B:$B,$A$51,'OB History S3'!U:U, 1)</f>
        <v>1</v>
      </c>
      <c r="AE51" s="2">
        <f>COUNTIFS('OB History S3'!$B:$B,$A$51,'OB History S3'!V:V, 1)</f>
        <v>0</v>
      </c>
      <c r="AF51" s="2">
        <f>COUNTIFS('OB History S3'!$B:$B,$A$51,'OB History S3'!W:W, 1)</f>
        <v>2</v>
      </c>
      <c r="AG51" s="2">
        <f>COUNTIFS('OB History S3'!$B:$B,$A$51,'OB History S3'!X:X, 1)</f>
        <v>5</v>
      </c>
      <c r="AH51" s="2">
        <f>COUNTIFS('OB History S3'!$B:$B,$A$51,'OB History S3'!Y:Y, 1)</f>
        <v>5</v>
      </c>
      <c r="AI51" s="2">
        <f>COUNTIFS('OB History S3'!$B:$B,$A$51,'OB History S3'!Z:Z, 1)</f>
        <v>4</v>
      </c>
    </row>
    <row r="52" spans="1:35" x14ac:dyDescent="0.25">
      <c r="A52" s="1" t="s">
        <v>262</v>
      </c>
      <c r="B52" s="2" t="s">
        <v>70</v>
      </c>
      <c r="C52" s="2" t="s">
        <v>70</v>
      </c>
      <c r="D52" s="5"/>
      <c r="E52" s="5"/>
      <c r="F52" s="5"/>
      <c r="G52" s="5"/>
      <c r="H52" s="12">
        <f>SUMIFS('OB History S3'!C:C,'OB History S3'!B:B,A52)</f>
        <v>35</v>
      </c>
      <c r="I52" s="4">
        <f>AVERAGEIFS('OB History S3'!C:C,'OB History S3'!B:B,A52)</f>
        <v>8.75</v>
      </c>
      <c r="J52" s="13">
        <f t="array" ref="J52">MAX(IF('OB History S3'!B:B=A52, 'OB History S3'!C:C))</f>
        <v>14</v>
      </c>
      <c r="K52" s="12">
        <f>COUNTIFS('OB History S3'!B:B,A52,'OB History S3'!D:D, 1)</f>
        <v>2</v>
      </c>
      <c r="L52" s="2">
        <f>COUNTIFS('OB History S3'!B:B,A52,'OB History S3'!D:D, 0)</f>
        <v>2</v>
      </c>
      <c r="M52" s="42">
        <f>LOOKUP(2, 1/('OB History S3'!$B:$B=A52), 'OB History S3'!$AD:$AD)</f>
        <v>0.5</v>
      </c>
      <c r="N52" s="12">
        <f>SUMIFS('OB History S3'!F:F,'OB History S3'!B:B,A52)</f>
        <v>8</v>
      </c>
      <c r="O52" s="2">
        <f>SUMIFS('OB History S3'!E:E,'OB History S3'!B:B,A52)-N52</f>
        <v>8</v>
      </c>
      <c r="P52" s="42">
        <f>LOOKUP(2, 1/('OB History S3'!$B:$B=A52), 'OB History S3'!$AB:$AB)</f>
        <v>0.47499999999999998</v>
      </c>
      <c r="Q52" s="12">
        <f>SUMIFS('OB History S3'!H:H,'OB History S3'!B:B,A52)</f>
        <v>35</v>
      </c>
      <c r="R52" s="2">
        <f>SUMIFS('OB History S3'!G:G,'OB History S3'!B:B,A52)-Q52</f>
        <v>35</v>
      </c>
      <c r="S52" s="42">
        <f>LOOKUP(2, 1/('OB History S3'!$B:$B=A52), 'OB History S3'!$AC:$AC)</f>
        <v>0.5</v>
      </c>
      <c r="T52" s="2">
        <f>COUNTIFS('OB History S3'!$B:$B,$A$52,'OB History S3'!K:K, 1)</f>
        <v>1</v>
      </c>
      <c r="U52" s="2">
        <f>COUNTIFS('OB History S3'!$B:$B,$A$52,'OB History S3'!L:L, 1)</f>
        <v>1</v>
      </c>
      <c r="V52" s="2">
        <f>COUNTIFS('OB History S3'!$B:$B,$A$52,'OB History S3'!M:M, 1)</f>
        <v>0</v>
      </c>
      <c r="W52" s="2">
        <f>COUNTIFS('OB History S3'!$B:$B,$A$52,'OB History S3'!N:N, 1)</f>
        <v>0</v>
      </c>
      <c r="X52" s="2">
        <f>COUNTIFS('OB History S3'!$B:$B,$A$52,'OB History S3'!O:O, 1)</f>
        <v>0</v>
      </c>
      <c r="Y52" s="2">
        <f>COUNTIFS('OB History S3'!$B:$B,$A$52,'OB History S3'!P:P, 1)</f>
        <v>1</v>
      </c>
      <c r="Z52" s="2">
        <f>COUNTIFS('OB History S3'!$B:$B,$A$52,'OB History S3'!Q:Q, 1)</f>
        <v>1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1</v>
      </c>
      <c r="AE52" s="2">
        <f>COUNTIFS('OB History S3'!$B:$B,$A$52,'OB History S3'!V:V, 1)</f>
        <v>0</v>
      </c>
      <c r="AF52" s="2">
        <f>COUNTIFS('OB History S3'!$B:$B,$A$52,'OB History S3'!W:W, 1)</f>
        <v>0</v>
      </c>
      <c r="AG52" s="2">
        <f>COUNTIFS('OB History S3'!$B:$B,$A$52,'OB History S3'!X:X, 1)</f>
        <v>3</v>
      </c>
      <c r="AH52" s="2">
        <f>COUNTIFS('OB History S3'!$B:$B,$A$52,'OB History S3'!Y:Y, 1)</f>
        <v>0</v>
      </c>
      <c r="AI52" s="2">
        <f>COUNTIFS('OB History S3'!$B:$B,$A$52,'OB History S3'!Z:Z, 1)</f>
        <v>0</v>
      </c>
    </row>
    <row r="53" spans="1:35" x14ac:dyDescent="0.25">
      <c r="A53" s="1" t="s">
        <v>252</v>
      </c>
      <c r="B53" s="6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302</v>
      </c>
      <c r="I53" s="4">
        <f>AVERAGEIFS('OB History S3'!C:C,'OB History S3'!B:B,A53)</f>
        <v>23.23076923076923</v>
      </c>
      <c r="J53" s="13">
        <f t="array" ref="J53">MAX(IF('OB History S3'!B:B=A53, 'OB History S3'!C:C))</f>
        <v>38</v>
      </c>
      <c r="K53" s="12">
        <f>COUNTIFS('OB History S3'!B:B,A53,'OB History S3'!D:D, 1)</f>
        <v>4</v>
      </c>
      <c r="L53" s="2">
        <f>COUNTIFS('OB History S3'!B:B,A53,'OB History S3'!D:D, 0)</f>
        <v>9</v>
      </c>
      <c r="M53" s="42">
        <f>LOOKUP(2, 1/('OB History S3'!$B:$B=A53), 'OB History S3'!$AD:$AD)</f>
        <v>0.30769230769230771</v>
      </c>
      <c r="N53" s="12">
        <f>SUMIFS('OB History S3'!F:F,'OB History S3'!B:B,A53)</f>
        <v>20</v>
      </c>
      <c r="O53" s="2">
        <f>SUMIFS('OB History S3'!E:E,'OB History S3'!B:B,A53)-N53</f>
        <v>32</v>
      </c>
      <c r="P53" s="42">
        <f>LOOKUP(2, 1/('OB History S3'!$B:$B=A53), 'OB History S3'!$AB:$AB)</f>
        <v>0.37076923076923074</v>
      </c>
      <c r="Q53" s="12">
        <f>SUMIFS('OB History S3'!H:H,'OB History S3'!B:B,A53)</f>
        <v>99</v>
      </c>
      <c r="R53" s="2">
        <f>SUMIFS('OB History S3'!G:G,'OB History S3'!B:B,A53)-Q53</f>
        <v>118</v>
      </c>
      <c r="S53" s="42">
        <f>LOOKUP(2, 1/('OB History S3'!$B:$B=A53), 'OB History S3'!$AC:$AC)</f>
        <v>0.45153846153846156</v>
      </c>
      <c r="T53" s="2">
        <f>COUNTIFS('OB History S3'!$B:$B,$A$53,'OB History S3'!K:K, 1)</f>
        <v>2</v>
      </c>
      <c r="U53" s="2">
        <f>COUNTIFS('OB History S3'!$B:$B,$A$53,'OB History S3'!L:L, 1)</f>
        <v>1</v>
      </c>
      <c r="V53" s="2">
        <f>COUNTIFS('OB History S3'!$B:$B,$A$53,'OB History S3'!M:M, 1)</f>
        <v>1</v>
      </c>
      <c r="W53" s="2">
        <f>COUNTIFS('OB History S3'!$B:$B,$A$53,'OB History S3'!N:N, 1)</f>
        <v>3</v>
      </c>
      <c r="X53" s="2">
        <f>COUNTIFS('OB History S3'!$B:$B,$A$53,'OB History S3'!O:O, 1)</f>
        <v>0</v>
      </c>
      <c r="Y53" s="2">
        <f>COUNTIFS('OB History S3'!$B:$B,$A$53,'OB History S3'!P:P, 1)</f>
        <v>0</v>
      </c>
      <c r="Z53" s="2">
        <f>COUNTIFS('OB History S3'!$B:$B,$A$53,'OB History S3'!Q:Q, 1)</f>
        <v>2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2</v>
      </c>
      <c r="AG53" s="2">
        <f>COUNTIFS('OB History S3'!$B:$B,$A$53,'OB History S3'!X:X, 1)</f>
        <v>3</v>
      </c>
      <c r="AH53" s="2">
        <f>COUNTIFS('OB History S3'!$B:$B,$A$53,'OB History S3'!Y:Y, 1)</f>
        <v>3</v>
      </c>
      <c r="AI53" s="2">
        <f>COUNTIFS('OB History S3'!$B:$B,$A$53,'OB History S3'!Z:Z, 1)</f>
        <v>3</v>
      </c>
    </row>
    <row r="54" spans="1:35" x14ac:dyDescent="0.25">
      <c r="A54" s="1" t="s">
        <v>257</v>
      </c>
      <c r="B54" s="6" t="s">
        <v>70</v>
      </c>
      <c r="C54" s="2" t="s">
        <v>70</v>
      </c>
      <c r="D54" s="5"/>
      <c r="E54" s="5"/>
      <c r="F54" s="5"/>
      <c r="G54" s="5"/>
      <c r="H54" s="12">
        <f>SUMIFS('OB History S3'!C:C,'OB History S3'!B:B,A54)</f>
        <v>6</v>
      </c>
      <c r="I54" s="4">
        <f>AVERAGEIFS('OB History S3'!C:C,'OB History S3'!B:B,A54)</f>
        <v>6</v>
      </c>
      <c r="J54" s="13">
        <f t="array" ref="J54">MAX(IF('OB History S3'!B:B=A54, 'OB History S3'!C:C))</f>
        <v>6</v>
      </c>
      <c r="K54" s="12">
        <f>COUNTIFS('OB History S3'!B:B,A54,'OB History S3'!D:D, 1)</f>
        <v>1</v>
      </c>
      <c r="L54" s="2">
        <f>COUNTIFS('OB History S3'!B:B,A54,'OB History S3'!D:D, 0)</f>
        <v>0</v>
      </c>
      <c r="M54" s="42">
        <f>LOOKUP(2, 1/('OB History S3'!$B:$B=A54), 'OB History S3'!$AD:$AD)</f>
        <v>1</v>
      </c>
      <c r="N54" s="12">
        <f>SUMIFS('OB History S3'!F:F,'OB History S3'!B:B,A54)</f>
        <v>3</v>
      </c>
      <c r="O54" s="2">
        <f>SUMIFS('OB History S3'!E:E,'OB History S3'!B:B,A54)-N54</f>
        <v>2</v>
      </c>
      <c r="P54" s="42">
        <f>LOOKUP(2, 1/('OB History S3'!$B:$B=A54), 'OB History S3'!$AB:$AB)</f>
        <v>0.6</v>
      </c>
      <c r="Q54" s="12">
        <f>SUMIFS('OB History S3'!H:H,'OB History S3'!B:B,A54)</f>
        <v>11</v>
      </c>
      <c r="R54" s="2">
        <f>SUMIFS('OB History S3'!G:G,'OB History S3'!B:B,A54)-Q54</f>
        <v>11</v>
      </c>
      <c r="S54" s="42">
        <f>LOOKUP(2, 1/('OB History S3'!$B:$B=A54), 'OB History S3'!$AC:$AC)</f>
        <v>0.5</v>
      </c>
      <c r="T54" s="2">
        <f>COUNTIFS('OB History S3'!$B:$B,$A$54,'OB History S3'!K:K, 1)</f>
        <v>1</v>
      </c>
      <c r="U54" s="2">
        <f>COUNTIFS('OB History S3'!$B:$B,$A$54,'OB History S3'!L:L, 1)</f>
        <v>0</v>
      </c>
      <c r="V54" s="2">
        <f>COUNTIFS('OB History S3'!$B:$B,$A$54,'OB History S3'!M:M, 1)</f>
        <v>0</v>
      </c>
      <c r="W54" s="2">
        <f>COUNTIFS('OB History S3'!$B:$B,$A$54,'OB History S3'!N:N, 1)</f>
        <v>1</v>
      </c>
      <c r="X54" s="2">
        <f>COUNTIFS('OB History S3'!$B:$B,$A$54,'OB History S3'!O:O, 1)</f>
        <v>0</v>
      </c>
      <c r="Y54" s="2">
        <f>COUNTIFS('OB History S3'!$B:$B,$A$54,'OB History S3'!P:P, 1)</f>
        <v>0</v>
      </c>
      <c r="Z54" s="2">
        <f>COUNTIFS('OB History S3'!$B:$B,$A$54,'OB History S3'!Q:Q, 1)</f>
        <v>0</v>
      </c>
      <c r="AA54" s="2">
        <f>COUNTIFS('OB History S3'!$B:$B,$A$54,'OB History S3'!R:R, 1)</f>
        <v>0</v>
      </c>
      <c r="AB54" s="2">
        <f>COUNTIFS('OB History S3'!$B:$B,$A$54,'OB History S3'!S:S, 1)</f>
        <v>0</v>
      </c>
      <c r="AC54" s="2">
        <f>COUNTIFS('OB History S3'!$B:$B,$A$54,'OB History S3'!T:T, 1)</f>
        <v>0</v>
      </c>
      <c r="AD54" s="2">
        <f>COUNTIFS('OB History S3'!$B:$B,$A$54,'OB History S3'!U:U, 1)</f>
        <v>0</v>
      </c>
      <c r="AE54" s="2">
        <f>COUNTIFS('OB History S3'!$B:$B,$A$54,'OB History S3'!V:V, 1)</f>
        <v>0</v>
      </c>
      <c r="AF54" s="2">
        <f>COUNTIFS('OB History S3'!$B:$B,$A$54,'OB History S3'!W:W, 1)</f>
        <v>0</v>
      </c>
      <c r="AG54" s="2">
        <f>COUNTIFS('OB History S3'!$B:$B,$A$54,'OB History S3'!X:X, 1)</f>
        <v>0</v>
      </c>
      <c r="AH54" s="2">
        <f>COUNTIFS('OB History S3'!$B:$B,$A$54,'OB History S3'!Y:Y, 1)</f>
        <v>1</v>
      </c>
      <c r="AI54" s="2">
        <f>COUNTIFS('OB History S3'!$B:$B,$A$54,'OB History S3'!Z:Z, 1)</f>
        <v>0</v>
      </c>
    </row>
    <row r="55" spans="1:35" x14ac:dyDescent="0.25">
      <c r="A55" s="1" t="s">
        <v>127</v>
      </c>
      <c r="B55" s="6" t="s">
        <v>54</v>
      </c>
      <c r="C55" s="2" t="s">
        <v>70</v>
      </c>
      <c r="D55" s="5">
        <v>4</v>
      </c>
      <c r="E55" s="5"/>
      <c r="F55" s="5"/>
      <c r="G55" s="5"/>
      <c r="H55" s="12">
        <f>SUMIFS('OB History S3'!C:C,'OB History S3'!B:B,A55)</f>
        <v>1080</v>
      </c>
      <c r="I55" s="4">
        <f>AVERAGEIFS('OB History S3'!C:C,'OB History S3'!B:B,A55)</f>
        <v>25.11627906976744</v>
      </c>
      <c r="J55" s="13">
        <f t="array" ref="J55">MAX(IF('OB History S3'!B:B=A55, 'OB History S3'!C:C))</f>
        <v>50</v>
      </c>
      <c r="K55" s="12">
        <f>COUNTIFS('OB History S3'!B:B,A55,'OB History S3'!D:D, 1)</f>
        <v>24</v>
      </c>
      <c r="L55" s="2">
        <f>COUNTIFS('OB History S3'!B:B,A55,'OB History S3'!D:D, 0)</f>
        <v>19</v>
      </c>
      <c r="M55" s="42">
        <f>LOOKUP(2, 1/('OB History S3'!$B:$B=A55), 'OB History S3'!$AD:$AD)</f>
        <v>0.55813953488372092</v>
      </c>
      <c r="N55" s="12">
        <f>SUMIFS('OB History S3'!F:F,'OB History S3'!B:B,A55)</f>
        <v>96</v>
      </c>
      <c r="O55" s="2">
        <f>SUMIFS('OB History S3'!E:E,'OB History S3'!B:B,A55)-N55</f>
        <v>86</v>
      </c>
      <c r="P55" s="42">
        <f>LOOKUP(2, 1/('OB History S3'!$B:$B=A55), 'OB History S3'!$AB:$AB)</f>
        <v>0.53441860465116275</v>
      </c>
      <c r="Q55" s="12">
        <f>SUMIFS('OB History S3'!H:H,'OB History S3'!B:B,A55)</f>
        <v>380</v>
      </c>
      <c r="R55" s="2">
        <f>SUMIFS('OB History S3'!G:G,'OB History S3'!B:B,A55)-Q55</f>
        <v>373</v>
      </c>
      <c r="S55" s="42">
        <f>LOOKUP(2, 1/('OB History S3'!$B:$B=A55), 'OB History S3'!$AC:$AC)</f>
        <v>0.50813953488372099</v>
      </c>
      <c r="T55" s="2">
        <f>COUNTIFS('OB History S3'!$B:$B,$A$55,'OB History S3'!K:K, 1)</f>
        <v>9</v>
      </c>
      <c r="U55" s="2">
        <f>COUNTIFS('OB History S3'!$B:$B,$A$55,'OB History S3'!L:L, 1)</f>
        <v>2</v>
      </c>
      <c r="V55" s="2">
        <f>COUNTIFS('OB History S3'!$B:$B,$A$55,'OB History S3'!M:M, 1)</f>
        <v>1</v>
      </c>
      <c r="W55" s="2">
        <f>COUNTIFS('OB History S3'!$B:$B,$A$55,'OB History S3'!N:N, 1)</f>
        <v>17</v>
      </c>
      <c r="X55" s="2">
        <f>COUNTIFS('OB History S3'!$B:$B,$A$55,'OB History S3'!O:O, 1)</f>
        <v>3</v>
      </c>
      <c r="Y55" s="2">
        <f>COUNTIFS('OB History S3'!$B:$B,$A$55,'OB History S3'!P:P, 1)</f>
        <v>2</v>
      </c>
      <c r="Z55" s="2">
        <f>COUNTIFS('OB History S3'!$B:$B,$A$55,'OB History S3'!Q:Q, 1)</f>
        <v>1</v>
      </c>
      <c r="AA55" s="2">
        <f>COUNTIFS('OB History S3'!$B:$B,$A$55,'OB History S3'!R:R, 1)</f>
        <v>2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0</v>
      </c>
      <c r="AE55" s="2">
        <f>COUNTIFS('OB History S3'!$B:$B,$A$55,'OB History S3'!V:V, 1)</f>
        <v>0</v>
      </c>
      <c r="AF55" s="2">
        <f>COUNTIFS('OB History S3'!$B:$B,$A$55,'OB History S3'!W:W, 1)</f>
        <v>6</v>
      </c>
      <c r="AG55" s="2">
        <f>COUNTIFS('OB History S3'!$B:$B,$A$55,'OB History S3'!X:X, 1)</f>
        <v>14</v>
      </c>
      <c r="AH55" s="2">
        <f>COUNTIFS('OB History S3'!$B:$B,$A$55,'OB History S3'!Y:Y, 1)</f>
        <v>19</v>
      </c>
      <c r="AI55" s="2">
        <f>COUNTIFS('OB History S3'!$B:$B,$A$55,'OB History S3'!Z:Z, 1)</f>
        <v>18</v>
      </c>
    </row>
    <row r="56" spans="1:35" x14ac:dyDescent="0.25">
      <c r="A56" s="1" t="s">
        <v>6</v>
      </c>
      <c r="B56" s="6" t="s">
        <v>98</v>
      </c>
      <c r="C56" s="2" t="s">
        <v>70</v>
      </c>
      <c r="D56" s="5">
        <v>3</v>
      </c>
      <c r="E56" s="5"/>
      <c r="F56" s="5"/>
      <c r="G56" s="5"/>
      <c r="H56" s="12">
        <f>SUMIFS('OB History S3'!C:C,'OB History S3'!B:B,A56)</f>
        <v>616</v>
      </c>
      <c r="I56" s="4">
        <f>AVERAGEIFS('OB History S3'!C:C,'OB History S3'!B:B,A56)</f>
        <v>26.782608695652176</v>
      </c>
      <c r="J56" s="13">
        <f t="array" ref="J56">MAX(IF('OB History S3'!B:B=A56, 'OB History S3'!C:C))</f>
        <v>55</v>
      </c>
      <c r="K56" s="12">
        <f>COUNTIFS('OB History S3'!B:B,A56,'OB History S3'!D:D, 1)</f>
        <v>11</v>
      </c>
      <c r="L56" s="2">
        <f>COUNTIFS('OB History S3'!B:B,A56,'OB History S3'!D:D, 0)</f>
        <v>12</v>
      </c>
      <c r="M56" s="42">
        <f>LOOKUP(2, 1/('OB History S3'!$B:$B=A56), 'OB History S3'!$AD:$AD)</f>
        <v>0.47826086956521741</v>
      </c>
      <c r="N56" s="12">
        <f>SUMIFS('OB History S3'!F:F,'OB History S3'!B:B,A56)</f>
        <v>47</v>
      </c>
      <c r="O56" s="2">
        <f>SUMIFS('OB History S3'!E:E,'OB History S3'!B:B,A56)-N56</f>
        <v>49</v>
      </c>
      <c r="P56" s="42">
        <f>LOOKUP(2, 1/('OB History S3'!$B:$B=A56), 'OB History S3'!$AB:$AB)</f>
        <v>0.48478260869565221</v>
      </c>
      <c r="Q56" s="12">
        <f>SUMIFS('OB History S3'!H:H,'OB History S3'!B:B,A56)</f>
        <v>207</v>
      </c>
      <c r="R56" s="2">
        <f>SUMIFS('OB History S3'!G:G,'OB History S3'!B:B,A56)-Q56</f>
        <v>189</v>
      </c>
      <c r="S56" s="42">
        <f>LOOKUP(2, 1/('OB History S3'!$B:$B=A56), 'OB History S3'!$AC:$AC)</f>
        <v>0.52391304347826095</v>
      </c>
      <c r="T56" s="2">
        <f>COUNTIFS('OB History S3'!$B:$B,$A$56,'OB History S3'!K:K, 1)</f>
        <v>5</v>
      </c>
      <c r="U56" s="2">
        <f>COUNTIFS('OB History S3'!$B:$B,$A$56,'OB History S3'!L:L, 1)</f>
        <v>2</v>
      </c>
      <c r="V56" s="2">
        <f>COUNTIFS('OB History S3'!$B:$B,$A$56,'OB History S3'!M:M, 1)</f>
        <v>5</v>
      </c>
      <c r="W56" s="2">
        <f>COUNTIFS('OB History S3'!$B:$B,$A$56,'OB History S3'!N:N, 1)</f>
        <v>4</v>
      </c>
      <c r="X56" s="2">
        <f>COUNTIFS('OB History S3'!$B:$B,$A$56,'OB History S3'!O:O, 1)</f>
        <v>2</v>
      </c>
      <c r="Y56" s="2">
        <f>COUNTIFS('OB History S3'!$B:$B,$A$56,'OB History S3'!P:P, 1)</f>
        <v>3</v>
      </c>
      <c r="Z56" s="2">
        <f>COUNTIFS('OB History S3'!$B:$B,$A$56,'OB History S3'!Q:Q, 1)</f>
        <v>2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0</v>
      </c>
      <c r="AD56" s="2">
        <f>COUNTIFS('OB History S3'!$B:$B,$A$56,'OB History S3'!U:U, 1)</f>
        <v>0</v>
      </c>
      <c r="AE56" s="2">
        <f>COUNTIFS('OB History S3'!$B:$B,$A$56,'OB History S3'!V:V, 1)</f>
        <v>0</v>
      </c>
      <c r="AF56" s="2">
        <f>COUNTIFS('OB History S3'!$B:$B,$A$56,'OB History S3'!W:W, 1)</f>
        <v>4</v>
      </c>
      <c r="AG56" s="2">
        <f>COUNTIFS('OB History S3'!$B:$B,$A$56,'OB History S3'!X:X, 1)</f>
        <v>4</v>
      </c>
      <c r="AH56" s="2">
        <f>COUNTIFS('OB History S3'!$B:$B,$A$56,'OB History S3'!Y:Y, 1)</f>
        <v>9</v>
      </c>
      <c r="AI56" s="2">
        <f>COUNTIFS('OB History S3'!$B:$B,$A$56,'OB History S3'!Z:Z, 1)</f>
        <v>7</v>
      </c>
    </row>
    <row r="57" spans="1:35" x14ac:dyDescent="0.25">
      <c r="A57" s="1" t="s">
        <v>16</v>
      </c>
      <c r="B57" s="6" t="s">
        <v>54</v>
      </c>
      <c r="C57" s="2" t="s">
        <v>70</v>
      </c>
      <c r="D57" s="5"/>
      <c r="E57" s="5"/>
      <c r="F57" s="5"/>
      <c r="G57" s="5"/>
      <c r="H57" s="12">
        <f>SUMIFS('OB History S3'!C:C,'OB History S3'!B:B,A57)</f>
        <v>249</v>
      </c>
      <c r="I57" s="4">
        <f>AVERAGEIFS('OB History S3'!C:C,'OB History S3'!B:B,A57)</f>
        <v>24.9</v>
      </c>
      <c r="J57" s="13">
        <f t="array" ref="J57">MAX(IF('OB History S3'!B:B=A57, 'OB History S3'!C:C))</f>
        <v>42</v>
      </c>
      <c r="K57" s="12">
        <f>COUNTIFS('OB History S3'!B:B,A57,'OB History S3'!D:D, 1)</f>
        <v>5</v>
      </c>
      <c r="L57" s="2">
        <f>COUNTIFS('OB History S3'!B:B,A57,'OB History S3'!D:D, 0)</f>
        <v>5</v>
      </c>
      <c r="M57" s="42">
        <f>LOOKUP(2, 1/('OB History S3'!$B:$B=A57), 'OB History S3'!$AD:$AD)</f>
        <v>0.5</v>
      </c>
      <c r="N57" s="12">
        <f>SUMIFS('OB History S3'!F:F,'OB History S3'!B:B,A57)</f>
        <v>18</v>
      </c>
      <c r="O57" s="2">
        <f>SUMIFS('OB History S3'!E:E,'OB History S3'!B:B,A57)-N57</f>
        <v>22</v>
      </c>
      <c r="P57" s="42">
        <f>LOOKUP(2, 1/('OB History S3'!$B:$B=A57), 'OB History S3'!$AB:$AB)</f>
        <v>0.43</v>
      </c>
      <c r="Q57" s="12">
        <f>SUMIFS('OB History S3'!H:H,'OB History S3'!B:B,A57)</f>
        <v>82</v>
      </c>
      <c r="R57" s="2">
        <f>SUMIFS('OB History S3'!G:G,'OB History S3'!B:B,A57)-Q57</f>
        <v>92</v>
      </c>
      <c r="S57" s="42">
        <f>LOOKUP(2, 1/('OB History S3'!$B:$B=A57), 'OB History S3'!$AC:$AC)</f>
        <v>0.46000000000000008</v>
      </c>
      <c r="T57" s="2">
        <f>COUNTIFS('OB History S3'!$B:$B,$A$57,'OB History S3'!K:K, 1)</f>
        <v>1</v>
      </c>
      <c r="U57" s="2">
        <f>COUNTIFS('OB History S3'!$B:$B,$A$57,'OB History S3'!L:L, 1)</f>
        <v>1</v>
      </c>
      <c r="V57" s="2">
        <f>COUNTIFS('OB History S3'!$B:$B,$A$57,'OB History S3'!M:M, 1)</f>
        <v>0</v>
      </c>
      <c r="W57" s="2">
        <f>COUNTIFS('OB History S3'!$B:$B,$A$57,'OB History S3'!N:N, 1)</f>
        <v>0</v>
      </c>
      <c r="X57" s="2">
        <f>COUNTIFS('OB History S3'!$B:$B,$A$57,'OB History S3'!O:O, 1)</f>
        <v>0</v>
      </c>
      <c r="Y57" s="2">
        <f>COUNTIFS('OB History S3'!$B:$B,$A$57,'OB History S3'!P:P, 1)</f>
        <v>1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1</v>
      </c>
      <c r="AD57" s="2">
        <f>COUNTIFS('OB History S3'!$B:$B,$A$57,'OB History S3'!U:U, 1)</f>
        <v>1</v>
      </c>
      <c r="AE57" s="2">
        <f>COUNTIFS('OB History S3'!$B:$B,$A$57,'OB History S3'!V:V, 1)</f>
        <v>1</v>
      </c>
      <c r="AF57" s="2">
        <f>COUNTIFS('OB History S3'!$B:$B,$A$57,'OB History S3'!W:W, 1)</f>
        <v>2</v>
      </c>
      <c r="AG57" s="2">
        <f>COUNTIFS('OB History S3'!$B:$B,$A$57,'OB History S3'!X:X, 1)</f>
        <v>4</v>
      </c>
      <c r="AH57" s="2">
        <f>COUNTIFS('OB History S3'!$B:$B,$A$57,'OB History S3'!Y:Y, 1)</f>
        <v>4</v>
      </c>
      <c r="AI57" s="2">
        <f>COUNTIFS('OB History S3'!$B:$B,$A$57,'OB History S3'!Z:Z, 1)</f>
        <v>2</v>
      </c>
    </row>
    <row r="58" spans="1:35" x14ac:dyDescent="0.25">
      <c r="A58" s="1" t="s">
        <v>90</v>
      </c>
      <c r="B58" s="6" t="s">
        <v>54</v>
      </c>
      <c r="C58" s="2" t="s">
        <v>70</v>
      </c>
      <c r="D58" s="5">
        <v>5</v>
      </c>
      <c r="E58" s="5"/>
      <c r="F58" s="5"/>
      <c r="G58" s="5"/>
      <c r="H58" s="12">
        <f>SUMIFS('OB History S3'!C:C,'OB History S3'!B:B,A58)</f>
        <v>500</v>
      </c>
      <c r="I58" s="4">
        <f>AVERAGEIFS('OB History S3'!C:C,'OB History S3'!B:B,A58)</f>
        <v>26.315789473684209</v>
      </c>
      <c r="J58" s="13">
        <f t="array" ref="J58">MAX(IF('OB History S3'!B:B=A58, 'OB History S3'!C:C))</f>
        <v>44</v>
      </c>
      <c r="K58" s="12">
        <f>COUNTIFS('OB History S3'!B:B,A58,'OB History S3'!D:D, 1)</f>
        <v>10</v>
      </c>
      <c r="L58" s="2">
        <f>COUNTIFS('OB History S3'!B:B,A58,'OB History S3'!D:D, 0)</f>
        <v>9</v>
      </c>
      <c r="M58" s="42">
        <f>LOOKUP(2, 1/('OB History S3'!$B:$B=A58), 'OB History S3'!$AD:$AD)</f>
        <v>0.52631578947368418</v>
      </c>
      <c r="N58" s="12">
        <f>SUMIFS('OB History S3'!F:F,'OB History S3'!B:B,A58)</f>
        <v>43</v>
      </c>
      <c r="O58" s="2">
        <f>SUMIFS('OB History S3'!E:E,'OB History S3'!B:B,A58)-N58</f>
        <v>37</v>
      </c>
      <c r="P58" s="42">
        <f>LOOKUP(2, 1/('OB History S3'!$B:$B=A58), 'OB History S3'!$AB:$AB)</f>
        <v>0.5552631578947369</v>
      </c>
      <c r="Q58" s="12">
        <f>SUMIFS('OB History S3'!H:H,'OB History S3'!B:B,A58)</f>
        <v>175</v>
      </c>
      <c r="R58" s="2">
        <f>SUMIFS('OB History S3'!G:G,'OB History S3'!B:B,A58)-Q58</f>
        <v>156</v>
      </c>
      <c r="S58" s="42">
        <f>LOOKUP(2, 1/('OB History S3'!$B:$B=A58), 'OB History S3'!$AC:$AC)</f>
        <v>0.54000000000000015</v>
      </c>
      <c r="T58" s="2">
        <f>COUNTIFS('OB History S3'!$B:$B,$A$58,'OB History S3'!K:K, 1)</f>
        <v>4</v>
      </c>
      <c r="U58" s="2">
        <f>COUNTIFS('OB History S3'!$B:$B,$A$58,'OB History S3'!L:L, 1)</f>
        <v>3</v>
      </c>
      <c r="V58" s="2">
        <f>COUNTIFS('OB History S3'!$B:$B,$A$58,'OB History S3'!M:M, 1)</f>
        <v>2</v>
      </c>
      <c r="W58" s="2">
        <f>COUNTIFS('OB History S3'!$B:$B,$A$58,'OB History S3'!N:N, 1)</f>
        <v>4</v>
      </c>
      <c r="X58" s="2">
        <f>COUNTIFS('OB History S3'!$B:$B,$A$58,'OB History S3'!O:O, 1)</f>
        <v>2</v>
      </c>
      <c r="Y58" s="2">
        <f>COUNTIFS('OB History S3'!$B:$B,$A$58,'OB History S3'!P:P, 1)</f>
        <v>2</v>
      </c>
      <c r="Z58" s="2">
        <f>COUNTIFS('OB History S3'!$B:$B,$A$58,'OB History S3'!Q:Q, 1)</f>
        <v>0</v>
      </c>
      <c r="AA58" s="2">
        <f>COUNTIFS('OB History S3'!$B:$B,$A$58,'OB History S3'!R:R, 1)</f>
        <v>2</v>
      </c>
      <c r="AB58" s="2">
        <f>COUNTIFS('OB History S3'!$B:$B,$A$58,'OB History S3'!S:S, 1)</f>
        <v>1</v>
      </c>
      <c r="AC58" s="2">
        <f>COUNTIFS('OB History S3'!$B:$B,$A$58,'OB History S3'!T:T, 1)</f>
        <v>1</v>
      </c>
      <c r="AD58" s="2">
        <f>COUNTIFS('OB History S3'!$B:$B,$A$58,'OB History S3'!U:U, 1)</f>
        <v>1</v>
      </c>
      <c r="AE58" s="2">
        <f>COUNTIFS('OB History S3'!$B:$B,$A$58,'OB History S3'!V:V, 1)</f>
        <v>0</v>
      </c>
      <c r="AF58" s="2">
        <f>COUNTIFS('OB History S3'!$B:$B,$A$58,'OB History S3'!W:W, 1)</f>
        <v>0</v>
      </c>
      <c r="AG58" s="2">
        <f>COUNTIFS('OB History S3'!$B:$B,$A$58,'OB History S3'!X:X, 1)</f>
        <v>12</v>
      </c>
      <c r="AH58" s="2">
        <f>COUNTIFS('OB History S3'!$B:$B,$A$58,'OB History S3'!Y:Y, 1)</f>
        <v>5</v>
      </c>
      <c r="AI58" s="2">
        <f>COUNTIFS('OB History S3'!$B:$B,$A$58,'OB History S3'!Z:Z, 1)</f>
        <v>4</v>
      </c>
    </row>
    <row r="59" spans="1:35" x14ac:dyDescent="0.25">
      <c r="A59" s="1" t="s">
        <v>13</v>
      </c>
      <c r="B59" s="6" t="s">
        <v>98</v>
      </c>
      <c r="C59" s="1" t="s">
        <v>132</v>
      </c>
      <c r="D59" s="5">
        <v>2</v>
      </c>
      <c r="E59" s="5">
        <v>3</v>
      </c>
      <c r="F59" s="5"/>
      <c r="G59" s="5"/>
      <c r="H59" s="12">
        <f>SUMIFS('OB History S3'!C:C,'OB History S3'!B:B,A59)</f>
        <v>663</v>
      </c>
      <c r="I59" s="4">
        <f>AVERAGEIFS('OB History S3'!C:C,'OB History S3'!B:B,A59)</f>
        <v>24.555555555555557</v>
      </c>
      <c r="J59" s="13">
        <f t="array" ref="J59">MAX(IF('OB History S3'!B:B=A59, 'OB History S3'!C:C))</f>
        <v>47</v>
      </c>
      <c r="K59" s="12">
        <f>COUNTIFS('OB History S3'!B:B,A59,'OB History S3'!D:D, 1)</f>
        <v>9</v>
      </c>
      <c r="L59" s="2">
        <f>COUNTIFS('OB History S3'!B:B,A59,'OB History S3'!D:D, 0)</f>
        <v>18</v>
      </c>
      <c r="M59" s="42">
        <f>LOOKUP(2, 1/('OB History S3'!$B:$B=A59), 'OB History S3'!$AD:$AD)</f>
        <v>0.33333333333333331</v>
      </c>
      <c r="N59" s="12">
        <f>SUMIFS('OB History S3'!F:F,'OB History S3'!B:B,A59)</f>
        <v>50</v>
      </c>
      <c r="O59" s="2">
        <f>SUMIFS('OB History S3'!E:E,'OB History S3'!B:B,A59)-N59</f>
        <v>66</v>
      </c>
      <c r="P59" s="42">
        <f>LOOKUP(2, 1/('OB History S3'!$B:$B=A59), 'OB History S3'!$AB:$AB)</f>
        <v>0.42777777777777776</v>
      </c>
      <c r="Q59" s="12">
        <f>SUMIFS('OB History S3'!H:H,'OB History S3'!B:B,A59)</f>
        <v>229</v>
      </c>
      <c r="R59" s="2">
        <f>SUMIFS('OB History S3'!G:G,'OB History S3'!B:B,A59)-Q59</f>
        <v>261</v>
      </c>
      <c r="S59" s="42">
        <f>LOOKUP(2, 1/('OB History S3'!$B:$B=A59), 'OB History S3'!$AC:$AC)</f>
        <v>0.46370370370370373</v>
      </c>
      <c r="T59" s="2">
        <f>COUNTIFS('OB History S3'!$B:$B,$A$59,'OB History S3'!K:K, 1)</f>
        <v>5</v>
      </c>
      <c r="U59" s="2">
        <f>COUNTIFS('OB History S3'!$B:$B,$A$59,'OB History S3'!L:L, 1)</f>
        <v>2</v>
      </c>
      <c r="V59" s="2">
        <f>COUNTIFS('OB History S3'!$B:$B,$A$59,'OB History S3'!M:M, 1)</f>
        <v>1</v>
      </c>
      <c r="W59" s="2">
        <f>COUNTIFS('OB History S3'!$B:$B,$A$59,'OB History S3'!N:N, 1)</f>
        <v>7</v>
      </c>
      <c r="X59" s="2">
        <f>COUNTIFS('OB History S3'!$B:$B,$A$59,'OB History S3'!O:O, 1)</f>
        <v>1</v>
      </c>
      <c r="Y59" s="2">
        <f>COUNTIFS('OB History S3'!$B:$B,$A$59,'OB History S3'!P:P, 1)</f>
        <v>1</v>
      </c>
      <c r="Z59" s="2">
        <f>COUNTIFS('OB History S3'!$B:$B,$A$59,'OB History S3'!Q:Q, 1)</f>
        <v>1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1</v>
      </c>
      <c r="AE59" s="2">
        <f>COUNTIFS('OB History S3'!$B:$B,$A$59,'OB History S3'!V:V, 1)</f>
        <v>1</v>
      </c>
      <c r="AF59" s="2">
        <f>COUNTIFS('OB History S3'!$B:$B,$A$59,'OB History S3'!W:W, 1)</f>
        <v>5</v>
      </c>
      <c r="AG59" s="2">
        <f>COUNTIFS('OB History S3'!$B:$B,$A$59,'OB History S3'!X:X, 1)</f>
        <v>12</v>
      </c>
      <c r="AH59" s="2">
        <f>COUNTIFS('OB History S3'!$B:$B,$A$59,'OB History S3'!Y:Y, 1)</f>
        <v>7</v>
      </c>
      <c r="AI59" s="2">
        <f>COUNTIFS('OB History S3'!$B:$B,$A$59,'OB History S3'!Z:Z, 1)</f>
        <v>4</v>
      </c>
    </row>
    <row r="60" spans="1:35" x14ac:dyDescent="0.25">
      <c r="A60" s="1" t="s">
        <v>64</v>
      </c>
      <c r="B60" s="2" t="s">
        <v>70</v>
      </c>
      <c r="C60" s="2" t="s">
        <v>70</v>
      </c>
      <c r="D60" s="5"/>
      <c r="E60" s="5"/>
      <c r="F60" s="5"/>
      <c r="G60" s="5"/>
      <c r="H60" s="12">
        <f>SUMIFS('OB History S3'!C:C,'OB History S3'!B:B,A60)</f>
        <v>58</v>
      </c>
      <c r="I60" s="4">
        <f>AVERAGEIFS('OB History S3'!C:C,'OB History S3'!B:B,A60)</f>
        <v>11.6</v>
      </c>
      <c r="J60" s="13">
        <f t="array" ref="J60">MAX(IF('OB History S3'!B:B=A60, 'OB History S3'!C:C))</f>
        <v>24</v>
      </c>
      <c r="K60" s="12">
        <f>COUNTIFS('OB History S3'!B:B,A60,'OB History S3'!D:D, 1)</f>
        <v>1</v>
      </c>
      <c r="L60" s="2">
        <f>COUNTIFS('OB History S3'!B:B,A60,'OB History S3'!D:D, 0)</f>
        <v>4</v>
      </c>
      <c r="M60" s="42">
        <f>LOOKUP(2, 1/('OB History S3'!$B:$B=A60), 'OB History S3'!$AD:$AD)</f>
        <v>0.2</v>
      </c>
      <c r="N60" s="12">
        <f>SUMIFS('OB History S3'!F:F,'OB History S3'!B:B,A60)</f>
        <v>9</v>
      </c>
      <c r="O60" s="2">
        <f>SUMIFS('OB History S3'!E:E,'OB History S3'!B:B,A60)-N60</f>
        <v>14</v>
      </c>
      <c r="P60" s="42">
        <f>LOOKUP(2, 1/('OB History S3'!$B:$B=A60), 'OB History S3'!$AB:$AB)</f>
        <v>0.38</v>
      </c>
      <c r="Q60" s="12">
        <f>SUMIFS('OB History S3'!H:H,'OB History S3'!B:B,A60)</f>
        <v>42</v>
      </c>
      <c r="R60" s="2">
        <f>SUMIFS('OB History S3'!G:G,'OB History S3'!B:B,A60)-Q60</f>
        <v>52</v>
      </c>
      <c r="S60" s="42">
        <f>LOOKUP(2, 1/('OB History S3'!$B:$B=A60), 'OB History S3'!$AC:$AC)</f>
        <v>0.438</v>
      </c>
      <c r="T60" s="2">
        <f>COUNTIFS('OB History S3'!$B:$B,$A$60,'OB History S3'!K:K, 1)</f>
        <v>0</v>
      </c>
      <c r="U60" s="2">
        <f>COUNTIFS('OB History S3'!$B:$B,$A$60,'OB History S3'!L:L, 1)</f>
        <v>2</v>
      </c>
      <c r="V60" s="2">
        <f>COUNTIFS('OB History S3'!$B:$B,$A$60,'OB History S3'!M:M, 1)</f>
        <v>0</v>
      </c>
      <c r="W60" s="2">
        <f>COUNTIFS('OB History S3'!$B:$B,$A$60,'OB History S3'!N:N, 1)</f>
        <v>0</v>
      </c>
      <c r="X60" s="2">
        <f>COUNTIFS('OB History S3'!$B:$B,$A$60,'OB History S3'!O:O, 1)</f>
        <v>1</v>
      </c>
      <c r="Y60" s="2">
        <f>COUNTIFS('OB History S3'!$B:$B,$A$60,'OB History S3'!P:P, 1)</f>
        <v>0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0</v>
      </c>
      <c r="AD60" s="2">
        <f>COUNTIFS('OB History S3'!$B:$B,$A$60,'OB History S3'!U:U, 1)</f>
        <v>0</v>
      </c>
      <c r="AE60" s="2">
        <f>COUNTIFS('OB History S3'!$B:$B,$A$60,'OB History S3'!V:V, 1)</f>
        <v>0</v>
      </c>
      <c r="AF60" s="2">
        <f>COUNTIFS('OB History S3'!$B:$B,$A$60,'OB History S3'!W:W, 1)</f>
        <v>0</v>
      </c>
      <c r="AG60" s="2">
        <f>COUNTIFS('OB History S3'!$B:$B,$A$60,'OB History S3'!X:X, 1)</f>
        <v>2</v>
      </c>
      <c r="AH60" s="2">
        <f>COUNTIFS('OB History S3'!$B:$B,$A$60,'OB History S3'!Y:Y, 1)</f>
        <v>3</v>
      </c>
      <c r="AI60" s="2">
        <f>COUNTIFS('OB History S3'!$B:$B,$A$60,'OB History S3'!Z:Z, 1)</f>
        <v>1</v>
      </c>
    </row>
    <row r="61" spans="1:35" x14ac:dyDescent="0.25">
      <c r="A61" s="1" t="s">
        <v>4</v>
      </c>
      <c r="B61" s="6" t="s">
        <v>54</v>
      </c>
      <c r="C61" s="2" t="s">
        <v>70</v>
      </c>
      <c r="D61" s="5">
        <v>4</v>
      </c>
      <c r="E61" s="5"/>
      <c r="F61" s="5"/>
      <c r="G61" s="5"/>
      <c r="H61" s="12">
        <f>SUMIFS('OB History S3'!C:C,'OB History S3'!B:B,A61)</f>
        <v>191</v>
      </c>
      <c r="I61" s="4">
        <f>AVERAGEIFS('OB History S3'!C:C,'OB History S3'!B:B,A61)</f>
        <v>38.200000000000003</v>
      </c>
      <c r="J61" s="13">
        <f t="array" ref="J61">MAX(IF('OB History S3'!B:B=A61, 'OB History S3'!C:C))</f>
        <v>53</v>
      </c>
      <c r="K61" s="12">
        <f>COUNTIFS('OB History S3'!B:B,A61,'OB History S3'!D:D, 1)</f>
        <v>4</v>
      </c>
      <c r="L61" s="2">
        <f>COUNTIFS('OB History S3'!B:B,A61,'OB History S3'!D:D, 0)</f>
        <v>1</v>
      </c>
      <c r="M61" s="42">
        <f>LOOKUP(2, 1/('OB History S3'!$B:$B=A61), 'OB History S3'!$AD:$AD)</f>
        <v>0.8</v>
      </c>
      <c r="N61" s="12">
        <f>SUMIFS('OB History S3'!F:F,'OB History S3'!B:B,A61)</f>
        <v>14</v>
      </c>
      <c r="O61" s="2">
        <f>SUMIFS('OB History S3'!E:E,'OB History S3'!B:B,A61)-N61</f>
        <v>10</v>
      </c>
      <c r="P61" s="42">
        <f>LOOKUP(2, 1/('OB History S3'!$B:$B=A61), 'OB History S3'!$AB:$AB)</f>
        <v>0.59000000000000008</v>
      </c>
      <c r="Q61" s="12">
        <f>SUMIFS('OB History S3'!H:H,'OB History S3'!B:B,A61)</f>
        <v>55</v>
      </c>
      <c r="R61" s="2">
        <f>SUMIFS('OB History S3'!G:G,'OB History S3'!B:B,A61)-Q61</f>
        <v>40</v>
      </c>
      <c r="S61" s="42">
        <f>LOOKUP(2, 1/('OB History S3'!$B:$B=A61), 'OB History S3'!$AC:$AC)</f>
        <v>0.58600000000000008</v>
      </c>
      <c r="T61" s="2">
        <f>COUNTIFS('OB History S3'!$B:$B,$A$61,'OB History S3'!K:K, 1)</f>
        <v>3</v>
      </c>
      <c r="U61" s="2">
        <f>COUNTIFS('OB History S3'!$B:$B,$A$61,'OB History S3'!L:L, 1)</f>
        <v>0</v>
      </c>
      <c r="V61" s="2">
        <f>COUNTIFS('OB History S3'!$B:$B,$A$61,'OB History S3'!M:M, 1)</f>
        <v>1</v>
      </c>
      <c r="W61" s="2">
        <f>COUNTIFS('OB History S3'!$B:$B,$A$61,'OB History S3'!N:N, 1)</f>
        <v>2</v>
      </c>
      <c r="X61" s="2">
        <f>COUNTIFS('OB History S3'!$B:$B,$A$61,'OB History S3'!O:O, 1)</f>
        <v>2</v>
      </c>
      <c r="Y61" s="2">
        <f>COUNTIFS('OB History S3'!$B:$B,$A$61,'OB History S3'!P:P, 1)</f>
        <v>1</v>
      </c>
      <c r="Z61" s="2">
        <f>COUNTIFS('OB History S3'!$B:$B,$A$61,'OB History S3'!Q:Q, 1)</f>
        <v>0</v>
      </c>
      <c r="AA61" s="2">
        <f>COUNTIFS('OB History S3'!$B:$B,$A$61,'OB History S3'!R:R, 1)</f>
        <v>1</v>
      </c>
      <c r="AB61" s="2">
        <f>COUNTIFS('OB History S3'!$B:$B,$A$61,'OB History S3'!S:S, 1)</f>
        <v>0</v>
      </c>
      <c r="AC61" s="2">
        <f>COUNTIFS('OB History S3'!$B:$B,$A$61,'OB History S3'!T:T, 1)</f>
        <v>0</v>
      </c>
      <c r="AD61" s="2">
        <f>COUNTIFS('OB History S3'!$B:$B,$A$61,'OB History S3'!U:U, 1)</f>
        <v>0</v>
      </c>
      <c r="AE61" s="2">
        <f>COUNTIFS('OB History S3'!$B:$B,$A$61,'OB History S3'!V:V, 1)</f>
        <v>0</v>
      </c>
      <c r="AF61" s="2">
        <f>COUNTIFS('OB History S3'!$B:$B,$A$61,'OB History S3'!W:W, 1)</f>
        <v>1</v>
      </c>
      <c r="AG61" s="2">
        <f>COUNTIFS('OB History S3'!$B:$B,$A$61,'OB History S3'!X:X, 1)</f>
        <v>1</v>
      </c>
      <c r="AH61" s="2">
        <f>COUNTIFS('OB History S3'!$B:$B,$A$61,'OB History S3'!Y:Y, 1)</f>
        <v>0</v>
      </c>
      <c r="AI61" s="2">
        <f>COUNTIFS('OB History S3'!$B:$B,$A$61,'OB History S3'!Z:Z, 1)</f>
        <v>2</v>
      </c>
    </row>
    <row r="62" spans="1:35" x14ac:dyDescent="0.25">
      <c r="A62" s="1" t="s">
        <v>88</v>
      </c>
      <c r="B62" s="6" t="s">
        <v>70</v>
      </c>
      <c r="C62" s="2" t="s">
        <v>70</v>
      </c>
      <c r="D62" s="5"/>
      <c r="E62" s="5"/>
      <c r="F62" s="5"/>
      <c r="G62" s="5"/>
      <c r="H62" s="12">
        <f>SUMIFS('OB History S3'!C:C,'OB History S3'!B:B,A62)</f>
        <v>210</v>
      </c>
      <c r="I62" s="4">
        <f>AVERAGEIFS('OB History S3'!C:C,'OB History S3'!B:B,A62)</f>
        <v>19.09090909090909</v>
      </c>
      <c r="J62" s="13">
        <f t="array" ref="J62">MAX(IF('OB History S3'!B:B=A62, 'OB History S3'!C:C))</f>
        <v>37</v>
      </c>
      <c r="K62" s="12">
        <f>COUNTIFS('OB History S3'!B:B,A62,'OB History S3'!D:D, 1)</f>
        <v>7</v>
      </c>
      <c r="L62" s="2">
        <f>COUNTIFS('OB History S3'!B:B,A62,'OB History S3'!D:D, 0)</f>
        <v>4</v>
      </c>
      <c r="M62" s="42">
        <f>LOOKUP(2, 1/('OB History S3'!$B:$B=A62), 'OB History S3'!$AD:$AD)</f>
        <v>0.63636363636363635</v>
      </c>
      <c r="N62" s="12">
        <f>SUMIFS('OB History S3'!F:F,'OB History S3'!B:B,A62)</f>
        <v>27</v>
      </c>
      <c r="O62" s="2">
        <f>SUMIFS('OB History S3'!E:E,'OB History S3'!B:B,A62)-N62</f>
        <v>23</v>
      </c>
      <c r="P62" s="42">
        <f>LOOKUP(2, 1/('OB History S3'!$B:$B=A62), 'OB History S3'!$AB:$AB)</f>
        <v>0.54090909090909089</v>
      </c>
      <c r="Q62" s="12">
        <f>SUMIFS('OB History S3'!H:H,'OB History S3'!B:B,A62)</f>
        <v>108</v>
      </c>
      <c r="R62" s="2">
        <f>SUMIFS('OB History S3'!G:G,'OB History S3'!B:B,A62)-Q62</f>
        <v>101</v>
      </c>
      <c r="S62" s="42">
        <f>LOOKUP(2, 1/('OB History S3'!$B:$B=A62), 'OB History S3'!$AC:$AC)</f>
        <v>0.51727272727272722</v>
      </c>
      <c r="T62" s="2">
        <f>COUNTIFS('OB History S3'!$B:$B,$A$62,'OB History S3'!K:K, 1)</f>
        <v>4</v>
      </c>
      <c r="U62" s="2">
        <f>COUNTIFS('OB History S3'!$B:$B,$A$62,'OB History S3'!L:L, 1)</f>
        <v>3</v>
      </c>
      <c r="V62" s="2">
        <f>COUNTIFS('OB History S3'!$B:$B,$A$62,'OB History S3'!M:M, 1)</f>
        <v>1</v>
      </c>
      <c r="W62" s="2">
        <f>COUNTIFS('OB History S3'!$B:$B,$A$62,'OB History S3'!N:N, 1)</f>
        <v>1</v>
      </c>
      <c r="X62" s="2">
        <f>COUNTIFS('OB History S3'!$B:$B,$A$62,'OB History S3'!O:O, 1)</f>
        <v>4</v>
      </c>
      <c r="Y62" s="2">
        <f>COUNTIFS('OB History S3'!$B:$B,$A$62,'OB History S3'!P:P, 1)</f>
        <v>1</v>
      </c>
      <c r="Z62" s="2">
        <f>COUNTIFS('OB History S3'!$B:$B,$A$62,'OB History S3'!Q:Q, 1)</f>
        <v>1</v>
      </c>
      <c r="AA62" s="2">
        <f>COUNTIFS('OB History S3'!$B:$B,$A$62,'OB History S3'!R:R, 1)</f>
        <v>0</v>
      </c>
      <c r="AB62" s="2">
        <f>COUNTIFS('OB History S3'!$B:$B,$A$62,'OB History S3'!S:S, 1)</f>
        <v>0</v>
      </c>
      <c r="AC62" s="2">
        <f>COUNTIFS('OB History S3'!$B:$B,$A$62,'OB History S3'!T:T, 1)</f>
        <v>0</v>
      </c>
      <c r="AD62" s="2">
        <f>COUNTIFS('OB History S3'!$B:$B,$A$62,'OB History S3'!U:U, 1)</f>
        <v>0</v>
      </c>
      <c r="AE62" s="2">
        <f>COUNTIFS('OB History S3'!$B:$B,$A$62,'OB History S3'!V:V, 1)</f>
        <v>0</v>
      </c>
      <c r="AF62" s="2">
        <f>COUNTIFS('OB History S3'!$B:$B,$A$62,'OB History S3'!W:W, 1)</f>
        <v>2</v>
      </c>
      <c r="AG62" s="2">
        <f>COUNTIFS('OB History S3'!$B:$B,$A$62,'OB History S3'!X:X, 1)</f>
        <v>5</v>
      </c>
      <c r="AH62" s="2">
        <f>COUNTIFS('OB History S3'!$B:$B,$A$62,'OB History S3'!Y:Y, 1)</f>
        <v>2</v>
      </c>
      <c r="AI62" s="2">
        <f>COUNTIFS('OB History S3'!$B:$B,$A$62,'OB History S3'!Z:Z, 1)</f>
        <v>3</v>
      </c>
    </row>
    <row r="63" spans="1:35" x14ac:dyDescent="0.25">
      <c r="A63" s="1" t="s">
        <v>49</v>
      </c>
      <c r="B63" s="6" t="s">
        <v>70</v>
      </c>
      <c r="C63" s="1" t="s">
        <v>70</v>
      </c>
      <c r="D63" s="5">
        <v>1</v>
      </c>
      <c r="E63" s="5"/>
      <c r="F63" s="5"/>
      <c r="G63" s="5"/>
      <c r="H63" s="12">
        <f>SUMIFS('OB History S3'!C:C,'OB History S3'!B:B,A63)</f>
        <v>136</v>
      </c>
      <c r="I63" s="4">
        <f>AVERAGEIFS('OB History S3'!C:C,'OB History S3'!B:B,A63)</f>
        <v>12.363636363636363</v>
      </c>
      <c r="J63" s="13">
        <f t="array" ref="J63">MAX(IF('OB History S3'!B:B=A63, 'OB History S3'!C:C))</f>
        <v>20</v>
      </c>
      <c r="K63" s="12">
        <f>COUNTIFS('OB History S3'!B:B,A63,'OB History S3'!D:D, 1)</f>
        <v>5</v>
      </c>
      <c r="L63" s="2">
        <f>COUNTIFS('OB History S3'!B:B,A63,'OB History S3'!D:D, 0)</f>
        <v>6</v>
      </c>
      <c r="M63" s="42">
        <f>LOOKUP(2, 1/('OB History S3'!$B:$B=A63), 'OB History S3'!$AD:$AD)</f>
        <v>0.45454545454545453</v>
      </c>
      <c r="N63" s="12">
        <f>SUMIFS('OB History S3'!F:F,'OB History S3'!B:B,A63)</f>
        <v>23</v>
      </c>
      <c r="O63" s="2">
        <f>SUMIFS('OB History S3'!E:E,'OB History S3'!B:B,A63)-N63</f>
        <v>26</v>
      </c>
      <c r="P63" s="42">
        <f>LOOKUP(2, 1/('OB History S3'!$B:$B=A63), 'OB History S3'!$AB:$AB)</f>
        <v>0.45454545454545453</v>
      </c>
      <c r="Q63" s="12">
        <f>SUMIFS('OB History S3'!H:H,'OB History S3'!B:B,A63)</f>
        <v>98</v>
      </c>
      <c r="R63" s="2">
        <f>SUMIFS('OB History S3'!G:G,'OB History S3'!B:B,A63)-Q63</f>
        <v>109</v>
      </c>
      <c r="S63" s="42">
        <f>LOOKUP(2, 1/('OB History S3'!$B:$B=A63), 'OB History S3'!$AC:$AC)</f>
        <v>0.46727272727272734</v>
      </c>
      <c r="T63" s="2">
        <f>COUNTIFS('OB History S3'!$B:$B,$A$63,'OB History S3'!K:K, 1)</f>
        <v>2</v>
      </c>
      <c r="U63" s="2">
        <f>COUNTIFS('OB History S3'!$B:$B,$A$63,'OB History S3'!L:L, 1)</f>
        <v>5</v>
      </c>
      <c r="V63" s="2">
        <f>COUNTIFS('OB History S3'!$B:$B,$A$63,'OB History S3'!M:M, 1)</f>
        <v>0</v>
      </c>
      <c r="W63" s="2">
        <f>COUNTIFS('OB History S3'!$B:$B,$A$63,'OB History S3'!N:N, 1)</f>
        <v>2</v>
      </c>
      <c r="X63" s="2">
        <f>COUNTIFS('OB History S3'!$B:$B,$A$63,'OB History S3'!O:O, 1)</f>
        <v>0</v>
      </c>
      <c r="Y63" s="2">
        <f>COUNTIFS('OB History S3'!$B:$B,$A$63,'OB History S3'!P:P, 1)</f>
        <v>0</v>
      </c>
      <c r="Z63" s="2">
        <f>COUNTIFS('OB History S3'!$B:$B,$A$63,'OB History S3'!Q:Q, 1)</f>
        <v>0</v>
      </c>
      <c r="AA63" s="2">
        <f>COUNTIFS('OB History S3'!$B:$B,$A$63,'OB History S3'!R:R, 1)</f>
        <v>0</v>
      </c>
      <c r="AB63" s="2">
        <f>COUNTIFS('OB History S3'!$B:$B,$A$63,'OB History S3'!S:S, 1)</f>
        <v>0</v>
      </c>
      <c r="AC63" s="2">
        <f>COUNTIFS('OB History S3'!$B:$B,$A$63,'OB History S3'!T:T, 1)</f>
        <v>1</v>
      </c>
      <c r="AD63" s="2">
        <f>COUNTIFS('OB History S3'!$B:$B,$A$63,'OB History S3'!U:U, 1)</f>
        <v>0</v>
      </c>
      <c r="AE63" s="2">
        <f>COUNTIFS('OB History S3'!$B:$B,$A$63,'OB History S3'!V:V, 1)</f>
        <v>0</v>
      </c>
      <c r="AF63" s="2">
        <f>COUNTIFS('OB History S3'!$B:$B,$A$63,'OB History S3'!W:W, 1)</f>
        <v>0</v>
      </c>
      <c r="AG63" s="2">
        <f>COUNTIFS('OB History S3'!$B:$B,$A$63,'OB History S3'!X:X, 1)</f>
        <v>4</v>
      </c>
      <c r="AH63" s="2">
        <f>COUNTIFS('OB History S3'!$B:$B,$A$63,'OB History S3'!Y:Y, 1)</f>
        <v>5</v>
      </c>
      <c r="AI63" s="2">
        <f>COUNTIFS('OB History S3'!$B:$B,$A$63,'OB History S3'!Z:Z, 1)</f>
        <v>4</v>
      </c>
    </row>
    <row r="64" spans="1:35" x14ac:dyDescent="0.25">
      <c r="A64" s="1" t="s">
        <v>258</v>
      </c>
      <c r="B64" s="6" t="s">
        <v>70</v>
      </c>
      <c r="C64" s="2" t="s">
        <v>70</v>
      </c>
      <c r="H64" s="12">
        <f>SUMIFS('OB History S3'!C:C,'OB History S3'!B:B,A64)</f>
        <v>17</v>
      </c>
      <c r="I64" s="4">
        <f>AVERAGEIFS('OB History S3'!C:C,'OB History S3'!B:B,A64)</f>
        <v>5.666666666666667</v>
      </c>
      <c r="J64" s="13">
        <f t="array" ref="J64">MAX(IF('OB History S3'!B:B=A64, 'OB History S3'!C:C))</f>
        <v>8</v>
      </c>
      <c r="K64" s="12">
        <f>COUNTIFS('OB History S3'!B:B,A64,'OB History S3'!D:D, 1)</f>
        <v>2</v>
      </c>
      <c r="L64" s="2">
        <f>COUNTIFS('OB History S3'!B:B,A64,'OB History S3'!D:D, 0)</f>
        <v>1</v>
      </c>
      <c r="M64" s="42">
        <f>LOOKUP(2, 1/('OB History S3'!$B:$B=A64), 'OB History S3'!$AD:$AD)</f>
        <v>0.66666666666666663</v>
      </c>
      <c r="N64" s="12">
        <f>SUMIFS('OB History S3'!F:F,'OB History S3'!B:B,A64)</f>
        <v>8</v>
      </c>
      <c r="O64" s="2">
        <f>SUMIFS('OB History S3'!E:E,'OB History S3'!B:B,A64)-N64</f>
        <v>7</v>
      </c>
      <c r="P64" s="42">
        <f>LOOKUP(2, 1/('OB History S3'!$B:$B=A64), 'OB History S3'!$AB:$AB)</f>
        <v>0.53333333333333333</v>
      </c>
      <c r="Q64" s="12">
        <f>SUMIFS('OB History S3'!H:H,'OB History S3'!B:B,A64)</f>
        <v>34</v>
      </c>
      <c r="R64" s="2">
        <f>SUMIFS('OB History S3'!G:G,'OB History S3'!B:B,A64)-Q64</f>
        <v>27</v>
      </c>
      <c r="S64" s="42">
        <f>LOOKUP(2, 1/('OB History S3'!$B:$B=A64), 'OB History S3'!$AC:$AC)</f>
        <v>0.56000000000000005</v>
      </c>
      <c r="T64" s="2">
        <f>COUNTIFS('OB History S3'!$B:$B,$A$64,'OB History S3'!K:K, 1)</f>
        <v>1</v>
      </c>
      <c r="U64" s="2">
        <f>COUNTIFS('OB History S3'!$B:$B,$A$64,'OB History S3'!L:L, 1)</f>
        <v>1</v>
      </c>
      <c r="V64" s="2">
        <f>COUNTIFS('OB History S3'!$B:$B,$A$64,'OB History S3'!M:M, 1)</f>
        <v>0</v>
      </c>
      <c r="W64" s="2">
        <f>COUNTIFS('OB History S3'!$B:$B,$A$64,'OB History S3'!N:N, 1)</f>
        <v>0</v>
      </c>
      <c r="X64" s="2">
        <f>COUNTIFS('OB History S3'!$B:$B,$A$64,'OB History S3'!O:O, 1)</f>
        <v>0</v>
      </c>
      <c r="Y64" s="2">
        <f>COUNTIFS('OB History S3'!$B:$B,$A$64,'OB History S3'!P:P, 1)</f>
        <v>0</v>
      </c>
      <c r="Z64" s="2">
        <f>COUNTIFS('OB History S3'!$B:$B,$A$64,'OB History S3'!Q:Q, 1)</f>
        <v>0</v>
      </c>
      <c r="AA64" s="2">
        <f>COUNTIFS('OB History S3'!$B:$B,$A$64,'OB History S3'!R:R, 1)</f>
        <v>0</v>
      </c>
      <c r="AB64" s="2">
        <f>COUNTIFS('OB History S3'!$B:$B,$A$64,'OB History S3'!S:S, 1)</f>
        <v>0</v>
      </c>
      <c r="AC64" s="2">
        <f>COUNTIFS('OB History S3'!$B:$B,$A$64,'OB History S3'!T:T, 1)</f>
        <v>0</v>
      </c>
      <c r="AD64" s="2">
        <f>COUNTIFS('OB History S3'!$B:$B,$A$64,'OB History S3'!U:U, 1)</f>
        <v>0</v>
      </c>
      <c r="AE64" s="2">
        <f>COUNTIFS('OB History S3'!$B:$B,$A$64,'OB History S3'!V:V, 1)</f>
        <v>0</v>
      </c>
      <c r="AF64" s="2">
        <f>COUNTIFS('OB History S3'!$B:$B,$A$64,'OB History S3'!W:W, 1)</f>
        <v>0</v>
      </c>
      <c r="AG64" s="2">
        <f>COUNTIFS('OB History S3'!$B:$B,$A$64,'OB History S3'!X:X, 1)</f>
        <v>2</v>
      </c>
      <c r="AH64" s="2">
        <f>COUNTIFS('OB History S3'!$B:$B,$A$64,'OB History S3'!Y:Y, 1)</f>
        <v>2</v>
      </c>
      <c r="AI64" s="2">
        <f>COUNTIFS('OB History S3'!$B:$B,$A$64,'OB History S3'!Z:Z, 1)</f>
        <v>2</v>
      </c>
    </row>
  </sheetData>
  <autoFilter ref="A1:AI63" xr:uid="{EEC03B8F-669F-4FC0-BA62-50F3D395660C}">
    <sortState xmlns:xlrd2="http://schemas.microsoft.com/office/spreadsheetml/2017/richdata2" ref="A2:AI63">
      <sortCondition ref="A1:A6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5"/>
  <sheetViews>
    <sheetView tabSelected="1" workbookViewId="0">
      <pane ySplit="1" topLeftCell="A2" activePane="bottomLeft" state="frozen"/>
      <selection pane="bottomLeft" activeCell="H28" sqref="H2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248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249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186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186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186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151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252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252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186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186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252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151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186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252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252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186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252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186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253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253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252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151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186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254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252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253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186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186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253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186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186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247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253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253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257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186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258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253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186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253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247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259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186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186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258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253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260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253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186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253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258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186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219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>
        <v>46263</v>
      </c>
      <c r="B622" t="s">
        <v>65</v>
      </c>
      <c r="C622">
        <v>37</v>
      </c>
      <c r="D622" s="40">
        <v>1</v>
      </c>
      <c r="E622">
        <v>5</v>
      </c>
      <c r="F622">
        <v>3</v>
      </c>
      <c r="G622">
        <v>18</v>
      </c>
      <c r="H622">
        <v>9</v>
      </c>
      <c r="I622">
        <v>0.6</v>
      </c>
      <c r="J622">
        <v>0.5</v>
      </c>
      <c r="K622">
        <v>0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0</v>
      </c>
      <c r="AA622" s="40">
        <f>AVERAGEIFS($C$2:C622, $B$2:B622, B622)</f>
        <v>21.222222222222221</v>
      </c>
      <c r="AB622" s="40">
        <f>AVERAGEIFS($I$2:I622, $B$2:B622, B622)</f>
        <v>0.60666666666666669</v>
      </c>
      <c r="AC622" s="40">
        <f>AVERAGEIFS($J$2:J622, $B$2:B622, B622)</f>
        <v>0.55722222222222217</v>
      </c>
      <c r="AD622" s="40">
        <f>AVERAGEIFS($D$2:D622, $B$2:B622, B622)</f>
        <v>0.72222222222222221</v>
      </c>
    </row>
    <row r="623" spans="1:30" x14ac:dyDescent="0.25">
      <c r="A623" s="39">
        <v>46263</v>
      </c>
      <c r="B623" t="s">
        <v>21</v>
      </c>
      <c r="C623">
        <v>28</v>
      </c>
      <c r="D623" s="40">
        <v>1</v>
      </c>
      <c r="E623">
        <v>5</v>
      </c>
      <c r="F623">
        <v>3</v>
      </c>
      <c r="G623">
        <v>18</v>
      </c>
      <c r="H623">
        <v>9</v>
      </c>
      <c r="I623">
        <v>0.6</v>
      </c>
      <c r="J623">
        <v>0.5</v>
      </c>
      <c r="K623">
        <v>0</v>
      </c>
      <c r="L623">
        <v>1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f>AVERAGEIFS($C$2:C623, $B$2:B623, B623)</f>
        <v>19</v>
      </c>
      <c r="AB623" s="40">
        <f>AVERAGEIFS($I$2:I623, $B$2:B623, B623)</f>
        <v>0.54222222222222216</v>
      </c>
      <c r="AC623" s="40">
        <f>AVERAGEIFS($J$2:J623, $B$2:B623, B623)</f>
        <v>0.49555555555555553</v>
      </c>
      <c r="AD623" s="40">
        <f>AVERAGEIFS($D$2:D623, $B$2:B623, B623)</f>
        <v>0.66666666666666663</v>
      </c>
    </row>
    <row r="624" spans="1:30" x14ac:dyDescent="0.25">
      <c r="A624" s="39">
        <v>46263</v>
      </c>
      <c r="B624" t="s">
        <v>1</v>
      </c>
      <c r="C624">
        <v>28</v>
      </c>
      <c r="D624" s="40">
        <v>1</v>
      </c>
      <c r="E624">
        <v>5</v>
      </c>
      <c r="F624">
        <v>3</v>
      </c>
      <c r="G624">
        <v>18</v>
      </c>
      <c r="H624">
        <v>9</v>
      </c>
      <c r="I624">
        <v>0.6</v>
      </c>
      <c r="J624">
        <v>0.5</v>
      </c>
      <c r="K624">
        <v>0</v>
      </c>
      <c r="L624">
        <v>1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f>AVERAGEIFS($C$2:C624, $B$2:B624, B624)</f>
        <v>26.888888888888889</v>
      </c>
      <c r="AB624" s="40">
        <f>AVERAGEIFS($I$2:I624, $B$2:B624, B624)</f>
        <v>0.53333333333333333</v>
      </c>
      <c r="AC624" s="40">
        <f>AVERAGEIFS($J$2:J624, $B$2:B624, B624)</f>
        <v>0.48888888888888893</v>
      </c>
      <c r="AD624" s="40">
        <f>AVERAGEIFS($D$2:D624, $B$2:B624, B624)</f>
        <v>0.66666666666666663</v>
      </c>
    </row>
    <row r="625" spans="1:30" x14ac:dyDescent="0.25">
      <c r="A625" s="39">
        <v>46263</v>
      </c>
      <c r="B625" t="s">
        <v>133</v>
      </c>
      <c r="C625">
        <v>23</v>
      </c>
      <c r="D625" s="40">
        <v>1</v>
      </c>
      <c r="E625">
        <v>5</v>
      </c>
      <c r="F625">
        <v>3</v>
      </c>
      <c r="G625">
        <v>18</v>
      </c>
      <c r="H625">
        <v>9</v>
      </c>
      <c r="I625">
        <v>0.6</v>
      </c>
      <c r="J625">
        <v>0.5</v>
      </c>
      <c r="K625">
        <v>0</v>
      </c>
      <c r="L625">
        <v>1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f>AVERAGEIFS($C$2:C625, $B$2:B625, B625)</f>
        <v>13.4375</v>
      </c>
      <c r="AB625" s="40">
        <f>AVERAGEIFS($I$2:I625, $B$2:B625, B625)</f>
        <v>0.52812499999999996</v>
      </c>
      <c r="AC625" s="40">
        <f>AVERAGEIFS($J$2:J625, $B$2:B625, B625)</f>
        <v>0.50187500000000007</v>
      </c>
      <c r="AD625" s="40">
        <f>AVERAGEIFS($D$2:D625, $B$2:B625, B625)</f>
        <v>0.5</v>
      </c>
    </row>
    <row r="626" spans="1:30" x14ac:dyDescent="0.25">
      <c r="A626" s="39">
        <v>46263</v>
      </c>
      <c r="B626" t="s">
        <v>113</v>
      </c>
      <c r="C626">
        <v>20</v>
      </c>
      <c r="D626" s="40">
        <v>1</v>
      </c>
      <c r="E626">
        <v>5</v>
      </c>
      <c r="F626">
        <v>3</v>
      </c>
      <c r="G626">
        <v>18</v>
      </c>
      <c r="H626">
        <v>9</v>
      </c>
      <c r="I626">
        <v>0.6</v>
      </c>
      <c r="J626">
        <v>0.5</v>
      </c>
      <c r="K626">
        <v>0</v>
      </c>
      <c r="L626">
        <v>1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f>AVERAGEIFS($C$2:C626, $B$2:B626, B626)</f>
        <v>24.6</v>
      </c>
      <c r="AB626" s="40">
        <f>AVERAGEIFS($I$2:I626, $B$2:B626, B626)</f>
        <v>0.62099999999999989</v>
      </c>
      <c r="AC626" s="40">
        <f>AVERAGEIFS($J$2:J626, $B$2:B626, B626)</f>
        <v>0.55100000000000005</v>
      </c>
      <c r="AD626" s="40">
        <f>AVERAGEIFS($D$2:D626, $B$2:B626, B626)</f>
        <v>0.75</v>
      </c>
    </row>
    <row r="627" spans="1:30" x14ac:dyDescent="0.25">
      <c r="A627" s="39">
        <v>46263</v>
      </c>
      <c r="B627" t="s">
        <v>88</v>
      </c>
      <c r="C627">
        <v>19</v>
      </c>
      <c r="D627" s="40">
        <v>1</v>
      </c>
      <c r="E627">
        <v>5</v>
      </c>
      <c r="F627">
        <v>3</v>
      </c>
      <c r="G627">
        <v>18</v>
      </c>
      <c r="H627">
        <v>9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f>AVERAGEIFS($C$2:C627, $B$2:B627, B627)</f>
        <v>19.09090909090909</v>
      </c>
      <c r="AB627" s="40">
        <f>AVERAGEIFS($I$2:I627, $B$2:B627, B627)</f>
        <v>0.54090909090909089</v>
      </c>
      <c r="AC627" s="40">
        <f>AVERAGEIFS($J$2:J627, $B$2:B627, B627)</f>
        <v>0.51727272727272722</v>
      </c>
      <c r="AD627" s="40">
        <f>AVERAGEIFS($D$2:D627, $B$2:B627, B627)</f>
        <v>0.63636363636363635</v>
      </c>
    </row>
    <row r="628" spans="1:30" x14ac:dyDescent="0.25">
      <c r="A628" s="39">
        <v>46263</v>
      </c>
      <c r="B628" t="s">
        <v>112</v>
      </c>
      <c r="C628">
        <v>14</v>
      </c>
      <c r="D628" s="40">
        <v>0</v>
      </c>
      <c r="E628">
        <v>5</v>
      </c>
      <c r="F628">
        <v>2</v>
      </c>
      <c r="G628">
        <v>18</v>
      </c>
      <c r="H628">
        <v>9</v>
      </c>
      <c r="I628">
        <v>0.4</v>
      </c>
      <c r="J628">
        <v>0.5</v>
      </c>
      <c r="K628">
        <v>1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1</v>
      </c>
      <c r="AA628" s="40">
        <f>AVERAGEIFS($C$2:C628, $B$2:B628, B628)</f>
        <v>14.466666666666667</v>
      </c>
      <c r="AB628" s="40">
        <f>AVERAGEIFS($I$2:I628, $B$2:B628, B628)</f>
        <v>0.49333333333333335</v>
      </c>
      <c r="AC628" s="40">
        <f>AVERAGEIFS($J$2:J628, $B$2:B628, B628)</f>
        <v>0.50666666666666671</v>
      </c>
      <c r="AD628" s="40">
        <f>AVERAGEIFS($D$2:D628, $B$2:B628, B628)</f>
        <v>0.33333333333333331</v>
      </c>
    </row>
    <row r="629" spans="1:30" x14ac:dyDescent="0.25">
      <c r="A629" s="39">
        <v>46263</v>
      </c>
      <c r="B629" t="s">
        <v>151</v>
      </c>
      <c r="C629">
        <v>34</v>
      </c>
      <c r="D629" s="40">
        <v>0</v>
      </c>
      <c r="E629">
        <v>5</v>
      </c>
      <c r="F629">
        <v>2</v>
      </c>
      <c r="G629">
        <v>18</v>
      </c>
      <c r="H629">
        <v>9</v>
      </c>
      <c r="I629">
        <v>0.4</v>
      </c>
      <c r="J629">
        <v>0.5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f>AVERAGEIFS($C$2:C629, $B$2:B629, B629)</f>
        <v>26.142857142857142</v>
      </c>
      <c r="AB629" s="40">
        <f>AVERAGEIFS($I$2:I629, $B$2:B629, B629)</f>
        <v>0.62428571428571433</v>
      </c>
      <c r="AC629" s="40">
        <f>AVERAGEIFS($J$2:J629, $B$2:B629, B629)</f>
        <v>0.59428571428571431</v>
      </c>
      <c r="AD629" s="40">
        <f>AVERAGEIFS($D$2:D629, $B$2:B629, B629)</f>
        <v>0.8571428571428571</v>
      </c>
    </row>
    <row r="630" spans="1:30" x14ac:dyDescent="0.25">
      <c r="A630" s="39">
        <v>46263</v>
      </c>
      <c r="B630" t="s">
        <v>40</v>
      </c>
      <c r="C630">
        <v>18</v>
      </c>
      <c r="D630" s="40">
        <v>0</v>
      </c>
      <c r="E630">
        <v>5</v>
      </c>
      <c r="F630">
        <v>2</v>
      </c>
      <c r="G630">
        <v>18</v>
      </c>
      <c r="H630">
        <v>9</v>
      </c>
      <c r="I630">
        <v>0.4</v>
      </c>
      <c r="J630">
        <v>0.5</v>
      </c>
      <c r="K630">
        <v>1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f>AVERAGEIFS($C$2:C630, $B$2:B630, B630)</f>
        <v>22</v>
      </c>
      <c r="AB630" s="40">
        <f>AVERAGEIFS($I$2:I630, $B$2:B630, B630)</f>
        <v>0.57499999999999996</v>
      </c>
      <c r="AC630" s="40">
        <f>AVERAGEIFS($J$2:J630, $B$2:B630, B630)</f>
        <v>0.57000000000000006</v>
      </c>
      <c r="AD630" s="40">
        <f>AVERAGEIFS($D$2:D630, $B$2:B630, B630)</f>
        <v>0.5</v>
      </c>
    </row>
    <row r="631" spans="1:30" x14ac:dyDescent="0.25">
      <c r="A631" s="39">
        <v>46263</v>
      </c>
      <c r="B631" t="s">
        <v>15</v>
      </c>
      <c r="C631">
        <v>36</v>
      </c>
      <c r="D631" s="40">
        <v>0</v>
      </c>
      <c r="E631">
        <v>5</v>
      </c>
      <c r="F631">
        <v>2</v>
      </c>
      <c r="G631">
        <v>18</v>
      </c>
      <c r="H631">
        <v>9</v>
      </c>
      <c r="I631">
        <v>0.4</v>
      </c>
      <c r="J631">
        <v>0.5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f>AVERAGEIFS($C$2:C631, $B$2:B631, B631)</f>
        <v>24.130434782608695</v>
      </c>
      <c r="AB631" s="40">
        <f>AVERAGEIFS($I$2:I631, $B$2:B631, B631)</f>
        <v>0.5086956521739131</v>
      </c>
      <c r="AC631" s="40">
        <f>AVERAGEIFS($J$2:J631, $B$2:B631, B631)</f>
        <v>0.51173913043478259</v>
      </c>
      <c r="AD631" s="40">
        <f>AVERAGEIFS($D$2:D631, $B$2:B631, B631)</f>
        <v>0.43478260869565216</v>
      </c>
    </row>
    <row r="632" spans="1:30" x14ac:dyDescent="0.25">
      <c r="A632" s="39">
        <v>46263</v>
      </c>
      <c r="B632" t="s">
        <v>127</v>
      </c>
      <c r="C632">
        <v>31</v>
      </c>
      <c r="D632" s="40">
        <v>0</v>
      </c>
      <c r="E632">
        <v>5</v>
      </c>
      <c r="F632">
        <v>2</v>
      </c>
      <c r="G632">
        <v>18</v>
      </c>
      <c r="H632">
        <v>9</v>
      </c>
      <c r="I632">
        <v>0.4</v>
      </c>
      <c r="J632">
        <v>0.5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f>AVERAGEIFS($C$2:C632, $B$2:B632, B632)</f>
        <v>24.285714285714285</v>
      </c>
      <c r="AB632" s="40">
        <f>AVERAGEIFS($I$2:I632, $B$2:B632, B632)</f>
        <v>0.51085714285714279</v>
      </c>
      <c r="AC632" s="40">
        <f>AVERAGEIFS($J$2:J632, $B$2:B632, B632)</f>
        <v>0.49885714285714289</v>
      </c>
      <c r="AD632" s="40">
        <f>AVERAGEIFS($D$2:D632, $B$2:B632, B632)</f>
        <v>0.54285714285714282</v>
      </c>
    </row>
    <row r="633" spans="1:30" x14ac:dyDescent="0.25">
      <c r="A633" s="39">
        <v>46263</v>
      </c>
      <c r="B633" t="s">
        <v>6</v>
      </c>
      <c r="C633">
        <v>30</v>
      </c>
      <c r="D633" s="40">
        <v>0</v>
      </c>
      <c r="E633">
        <v>5</v>
      </c>
      <c r="F633">
        <v>2</v>
      </c>
      <c r="G633">
        <v>18</v>
      </c>
      <c r="H633">
        <v>9</v>
      </c>
      <c r="I633">
        <v>0.4</v>
      </c>
      <c r="J633">
        <v>0.5</v>
      </c>
      <c r="K633">
        <v>1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f>AVERAGEIFS($C$2:C633, $B$2:B633, B633)</f>
        <v>26.782608695652176</v>
      </c>
      <c r="AB633" s="40">
        <f>AVERAGEIFS($I$2:I633, $B$2:B633, B633)</f>
        <v>0.48478260869565221</v>
      </c>
      <c r="AC633" s="40">
        <f>AVERAGEIFS($J$2:J633, $B$2:B633, B633)</f>
        <v>0.52391304347826095</v>
      </c>
      <c r="AD633" s="40">
        <f>AVERAGEIFS($D$2:D633, $B$2:B633, B633)</f>
        <v>0.47826086956521741</v>
      </c>
    </row>
    <row r="634" spans="1:30" x14ac:dyDescent="0.25">
      <c r="A634" s="39">
        <v>46263</v>
      </c>
      <c r="B634" t="s">
        <v>16</v>
      </c>
      <c r="C634">
        <v>26</v>
      </c>
      <c r="D634" s="40">
        <v>1</v>
      </c>
      <c r="E634">
        <v>5</v>
      </c>
      <c r="F634">
        <v>3</v>
      </c>
      <c r="G634">
        <v>22</v>
      </c>
      <c r="H634">
        <v>12</v>
      </c>
      <c r="I634">
        <v>0.6</v>
      </c>
      <c r="J634">
        <v>0.55000000000000004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 s="40">
        <f>AVERAGEIFS($C$2:C634, $B$2:B634, B634)</f>
        <v>25.571428571428573</v>
      </c>
      <c r="AB634" s="40">
        <f>AVERAGEIFS($I$2:I634, $B$2:B634, B634)</f>
        <v>0.38571428571428573</v>
      </c>
      <c r="AC634" s="40">
        <f>AVERAGEIFS($J$2:J634, $B$2:B634, B634)</f>
        <v>0.43285714285714288</v>
      </c>
      <c r="AD634" s="40">
        <f>AVERAGEIFS($D$2:D634, $B$2:B634, B634)</f>
        <v>0.42857142857142855</v>
      </c>
    </row>
    <row r="635" spans="1:30" x14ac:dyDescent="0.25">
      <c r="A635" s="39">
        <v>46263</v>
      </c>
      <c r="B635" t="s">
        <v>18</v>
      </c>
      <c r="C635">
        <v>26</v>
      </c>
      <c r="D635" s="40">
        <v>1</v>
      </c>
      <c r="E635">
        <v>5</v>
      </c>
      <c r="F635">
        <v>3</v>
      </c>
      <c r="G635">
        <v>22</v>
      </c>
      <c r="H635">
        <v>12</v>
      </c>
      <c r="I635">
        <v>0.6</v>
      </c>
      <c r="J635">
        <v>0.55000000000000004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1</v>
      </c>
      <c r="X635">
        <v>0</v>
      </c>
      <c r="Y635">
        <v>0</v>
      </c>
      <c r="Z635">
        <v>0</v>
      </c>
      <c r="AA635" s="40">
        <f>AVERAGEIFS($C$2:C635, $B$2:B635, B635)</f>
        <v>17.363636363636363</v>
      </c>
      <c r="AB635" s="40">
        <f>AVERAGEIFS($I$2:I635, $B$2:B635, B635)</f>
        <v>0.3772727272727272</v>
      </c>
      <c r="AC635" s="40">
        <f>AVERAGEIFS($J$2:J635, $B$2:B635, B635)</f>
        <v>0.44545454545454538</v>
      </c>
      <c r="AD635" s="40">
        <f>AVERAGEIFS($D$2:D635, $B$2:B635, B635)</f>
        <v>0.27272727272727271</v>
      </c>
    </row>
    <row r="636" spans="1:30" x14ac:dyDescent="0.25">
      <c r="A636" s="39">
        <v>46263</v>
      </c>
      <c r="B636" t="s">
        <v>17</v>
      </c>
      <c r="C636">
        <v>10</v>
      </c>
      <c r="D636" s="40">
        <v>1</v>
      </c>
      <c r="E636">
        <v>5</v>
      </c>
      <c r="F636">
        <v>3</v>
      </c>
      <c r="G636">
        <v>22</v>
      </c>
      <c r="H636">
        <v>12</v>
      </c>
      <c r="I636">
        <v>0.6</v>
      </c>
      <c r="J636">
        <v>0.55000000000000004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  <c r="Y636">
        <v>0</v>
      </c>
      <c r="Z636">
        <v>0</v>
      </c>
      <c r="AA636" s="40">
        <f>AVERAGEIFS($C$2:C636, $B$2:B636, B636)</f>
        <v>11.75</v>
      </c>
      <c r="AB636" s="40">
        <f>AVERAGEIFS($I$2:I636, $B$2:B636, B636)</f>
        <v>0.49375000000000002</v>
      </c>
      <c r="AC636" s="40">
        <f>AVERAGEIFS($J$2:J636, $B$2:B636, B636)</f>
        <v>0.48062500000000002</v>
      </c>
      <c r="AD636" s="40">
        <f>AVERAGEIFS($D$2:D636, $B$2:B636, B636)</f>
        <v>0.4375</v>
      </c>
    </row>
    <row r="637" spans="1:30" x14ac:dyDescent="0.25">
      <c r="A637" s="39">
        <v>46263</v>
      </c>
      <c r="B637" t="s">
        <v>13</v>
      </c>
      <c r="C637">
        <v>21</v>
      </c>
      <c r="D637" s="40">
        <v>1</v>
      </c>
      <c r="E637">
        <v>5</v>
      </c>
      <c r="F637">
        <v>3</v>
      </c>
      <c r="G637">
        <v>22</v>
      </c>
      <c r="H637">
        <v>12</v>
      </c>
      <c r="I637">
        <v>0.6</v>
      </c>
      <c r="J637">
        <v>0.55000000000000004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1</v>
      </c>
      <c r="X637">
        <v>0</v>
      </c>
      <c r="Y637">
        <v>0</v>
      </c>
      <c r="Z637">
        <v>0</v>
      </c>
      <c r="AA637" s="40">
        <f>AVERAGEIFS($C$2:C637, $B$2:B637, B637)</f>
        <v>23.59090909090909</v>
      </c>
      <c r="AB637" s="40">
        <f>AVERAGEIFS($I$2:I637, $B$2:B637, B637)</f>
        <v>0.44999999999999996</v>
      </c>
      <c r="AC637" s="40">
        <f>AVERAGEIFS($J$2:J637, $B$2:B637, B637)</f>
        <v>0.47090909090909089</v>
      </c>
      <c r="AD637" s="40">
        <f>AVERAGEIFS($D$2:D637, $B$2:B637, B637)</f>
        <v>0.36363636363636365</v>
      </c>
    </row>
    <row r="638" spans="1:30" x14ac:dyDescent="0.25">
      <c r="A638" s="39">
        <v>46263</v>
      </c>
      <c r="B638" t="s">
        <v>120</v>
      </c>
      <c r="C638">
        <v>11</v>
      </c>
      <c r="D638" s="40">
        <v>1</v>
      </c>
      <c r="E638">
        <v>5</v>
      </c>
      <c r="F638">
        <v>3</v>
      </c>
      <c r="G638">
        <v>22</v>
      </c>
      <c r="H638">
        <v>12</v>
      </c>
      <c r="I638">
        <v>0.6</v>
      </c>
      <c r="J638">
        <v>0.55000000000000004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1</v>
      </c>
      <c r="X638">
        <v>0</v>
      </c>
      <c r="Y638">
        <v>0</v>
      </c>
      <c r="Z638">
        <v>0</v>
      </c>
      <c r="AA638" s="40">
        <f>AVERAGEIFS($C$2:C638, $B$2:B638, B638)</f>
        <v>16.193548387096776</v>
      </c>
      <c r="AB638" s="40">
        <f>AVERAGEIFS($I$2:I638, $B$2:B638, B638)</f>
        <v>0.51870967741935481</v>
      </c>
      <c r="AC638" s="40">
        <f>AVERAGEIFS($J$2:J638, $B$2:B638, B638)</f>
        <v>0.50290322580645164</v>
      </c>
      <c r="AD638" s="40">
        <f>AVERAGEIFS($D$2:D638, $B$2:B638, B638)</f>
        <v>0.54838709677419351</v>
      </c>
    </row>
    <row r="639" spans="1:30" x14ac:dyDescent="0.25">
      <c r="A639" s="39">
        <v>46263</v>
      </c>
      <c r="B639" t="s">
        <v>21</v>
      </c>
      <c r="C639">
        <v>15</v>
      </c>
      <c r="D639" s="40">
        <v>0</v>
      </c>
      <c r="E639">
        <v>5</v>
      </c>
      <c r="F639">
        <v>2</v>
      </c>
      <c r="G639">
        <v>22</v>
      </c>
      <c r="H639">
        <v>10</v>
      </c>
      <c r="I639">
        <v>0.4</v>
      </c>
      <c r="J639">
        <v>0.45</v>
      </c>
      <c r="K639">
        <v>0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f>AVERAGEIFS($C$2:C639, $B$2:B639, B639)</f>
        <v>18.600000000000001</v>
      </c>
      <c r="AB639" s="40">
        <f>AVERAGEIFS($I$2:I639, $B$2:B639, B639)</f>
        <v>0.52800000000000002</v>
      </c>
      <c r="AC639" s="40">
        <f>AVERAGEIFS($J$2:J639, $B$2:B639, B639)</f>
        <v>0.49099999999999999</v>
      </c>
      <c r="AD639" s="40">
        <f>AVERAGEIFS($D$2:D639, $B$2:B639, B639)</f>
        <v>0.6</v>
      </c>
    </row>
    <row r="640" spans="1:30" x14ac:dyDescent="0.25">
      <c r="A640" s="39">
        <v>46263</v>
      </c>
      <c r="B640" t="s">
        <v>12</v>
      </c>
      <c r="C640">
        <v>16</v>
      </c>
      <c r="D640" s="40">
        <v>0</v>
      </c>
      <c r="E640">
        <v>5</v>
      </c>
      <c r="F640">
        <v>2</v>
      </c>
      <c r="G640">
        <v>22</v>
      </c>
      <c r="H640">
        <v>10</v>
      </c>
      <c r="I640">
        <v>0.4</v>
      </c>
      <c r="J640">
        <v>0.45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f>AVERAGEIFS($C$2:C640, $B$2:B640, B640)</f>
        <v>22.631578947368421</v>
      </c>
      <c r="AB640" s="40">
        <f>AVERAGEIFS($I$2:I640, $B$2:B640, B640)</f>
        <v>0.51578947368421058</v>
      </c>
      <c r="AC640" s="40">
        <f>AVERAGEIFS($J$2:J640, $B$2:B640, B640)</f>
        <v>0.47947368421052627</v>
      </c>
      <c r="AD640" s="40">
        <f>AVERAGEIFS($D$2:D640, $B$2:B640, B640)</f>
        <v>0.47368421052631576</v>
      </c>
    </row>
    <row r="641" spans="1:30" x14ac:dyDescent="0.25">
      <c r="A641" s="39">
        <v>46263</v>
      </c>
      <c r="B641" t="s">
        <v>23</v>
      </c>
      <c r="C641">
        <v>10</v>
      </c>
      <c r="D641" s="40">
        <v>0</v>
      </c>
      <c r="E641">
        <v>5</v>
      </c>
      <c r="F641">
        <v>2</v>
      </c>
      <c r="G641">
        <v>22</v>
      </c>
      <c r="H641">
        <v>10</v>
      </c>
      <c r="I641">
        <v>0.4</v>
      </c>
      <c r="J641">
        <v>0.45</v>
      </c>
      <c r="K641">
        <v>0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f>AVERAGEIFS($C$2:C641, $B$2:B641, B641)</f>
        <v>11.913043478260869</v>
      </c>
      <c r="AB641" s="40">
        <f>AVERAGEIFS($I$2:I641, $B$2:B641, B641)</f>
        <v>0.50217391304347825</v>
      </c>
      <c r="AC641" s="40">
        <f>AVERAGEIFS($J$2:J641, $B$2:B641, B641)</f>
        <v>0.48086956521739127</v>
      </c>
      <c r="AD641" s="40">
        <f>AVERAGEIFS($D$2:D641, $B$2:B641, B641)</f>
        <v>0.43478260869565216</v>
      </c>
    </row>
    <row r="642" spans="1:30" x14ac:dyDescent="0.25">
      <c r="A642" s="39">
        <v>46263</v>
      </c>
      <c r="B642" t="s">
        <v>15</v>
      </c>
      <c r="C642">
        <v>28</v>
      </c>
      <c r="D642" s="40">
        <v>0</v>
      </c>
      <c r="E642">
        <v>5</v>
      </c>
      <c r="F642">
        <v>2</v>
      </c>
      <c r="G642">
        <v>22</v>
      </c>
      <c r="H642">
        <v>10</v>
      </c>
      <c r="I642">
        <v>0.4</v>
      </c>
      <c r="J642">
        <v>0.45</v>
      </c>
      <c r="K642">
        <v>0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f>AVERAGEIFS($C$2:C642, $B$2:B642, B642)</f>
        <v>24.291666666666668</v>
      </c>
      <c r="AB642" s="40">
        <f>AVERAGEIFS($I$2:I642, $B$2:B642, B642)</f>
        <v>0.50416666666666676</v>
      </c>
      <c r="AC642" s="40">
        <f>AVERAGEIFS($J$2:J642, $B$2:B642, B642)</f>
        <v>0.50916666666666666</v>
      </c>
      <c r="AD642" s="40">
        <f>AVERAGEIFS($D$2:D642, $B$2:B642, B642)</f>
        <v>0.41666666666666669</v>
      </c>
    </row>
    <row r="643" spans="1:30" x14ac:dyDescent="0.25">
      <c r="A643" s="39">
        <v>46263</v>
      </c>
      <c r="B643" t="s">
        <v>32</v>
      </c>
      <c r="C643">
        <v>20</v>
      </c>
      <c r="D643" s="40">
        <v>0</v>
      </c>
      <c r="E643">
        <v>5</v>
      </c>
      <c r="F643">
        <v>2</v>
      </c>
      <c r="G643">
        <v>22</v>
      </c>
      <c r="H643">
        <v>10</v>
      </c>
      <c r="I643">
        <v>0.4</v>
      </c>
      <c r="J643">
        <v>0.45</v>
      </c>
      <c r="K643">
        <v>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0</v>
      </c>
      <c r="AA643" s="40">
        <f>AVERAGEIFS($C$2:C643, $B$2:B643, B643)</f>
        <v>14.375</v>
      </c>
      <c r="AB643" s="40">
        <f>AVERAGEIFS($I$2:I643, $B$2:B643, B643)</f>
        <v>0.41041666666666682</v>
      </c>
      <c r="AC643" s="40">
        <f>AVERAGEIFS($J$2:J643, $B$2:B643, B643)</f>
        <v>0.46291666666666664</v>
      </c>
      <c r="AD643" s="40">
        <f>AVERAGEIFS($D$2:D643, $B$2:B643, B643)</f>
        <v>0.33333333333333331</v>
      </c>
    </row>
    <row r="644" spans="1:30" x14ac:dyDescent="0.25">
      <c r="A644" s="39">
        <v>46264</v>
      </c>
      <c r="B644" t="s">
        <v>120</v>
      </c>
      <c r="C644">
        <v>7</v>
      </c>
      <c r="D644" s="40">
        <v>1</v>
      </c>
      <c r="E644">
        <v>3</v>
      </c>
      <c r="F644">
        <v>3</v>
      </c>
      <c r="G644">
        <v>11</v>
      </c>
      <c r="H644">
        <v>9</v>
      </c>
      <c r="I644">
        <v>1</v>
      </c>
      <c r="J644">
        <v>0.82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 s="40">
        <f>AVERAGEIFS($C$2:C644, $B$2:B644, B644)</f>
        <v>15.90625</v>
      </c>
      <c r="AB644" s="40">
        <f>AVERAGEIFS($I$2:I644, $B$2:B644, B644)</f>
        <v>0.53374999999999995</v>
      </c>
      <c r="AC644" s="40">
        <f>AVERAGEIFS($J$2:J644, $B$2:B644, B644)</f>
        <v>0.5128125</v>
      </c>
      <c r="AD644" s="40">
        <f>AVERAGEIFS($D$2:D644, $B$2:B644, B644)</f>
        <v>0.5625</v>
      </c>
    </row>
    <row r="645" spans="1:30" x14ac:dyDescent="0.25">
      <c r="A645" s="39">
        <v>46264</v>
      </c>
      <c r="B645" t="s">
        <v>2</v>
      </c>
      <c r="C645">
        <v>19</v>
      </c>
      <c r="D645" s="40">
        <v>1</v>
      </c>
      <c r="E645">
        <v>3</v>
      </c>
      <c r="F645">
        <v>3</v>
      </c>
      <c r="G645">
        <v>11</v>
      </c>
      <c r="H645">
        <v>9</v>
      </c>
      <c r="I645">
        <v>1</v>
      </c>
      <c r="J645">
        <v>0.82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0</v>
      </c>
      <c r="AA645" s="40">
        <f>AVERAGEIFS($C$2:C645, $B$2:B645, B645)</f>
        <v>31.368421052631579</v>
      </c>
      <c r="AB645" s="40">
        <f>AVERAGEIFS($I$2:I645, $B$2:B645, B645)</f>
        <v>0.67631578947368409</v>
      </c>
      <c r="AC645" s="40">
        <f>AVERAGEIFS($J$2:J645, $B$2:B645, B645)</f>
        <v>0.603157894736842</v>
      </c>
      <c r="AD645" s="40">
        <f>AVERAGEIFS($D$2:D645, $B$2:B645, B645)</f>
        <v>0.78947368421052633</v>
      </c>
    </row>
    <row r="646" spans="1:30" x14ac:dyDescent="0.25">
      <c r="A646" s="39">
        <v>46264</v>
      </c>
      <c r="B646" t="s">
        <v>90</v>
      </c>
      <c r="C646">
        <v>19</v>
      </c>
      <c r="D646" s="40">
        <v>1</v>
      </c>
      <c r="E646">
        <v>3</v>
      </c>
      <c r="F646">
        <v>3</v>
      </c>
      <c r="G646">
        <v>11</v>
      </c>
      <c r="H646">
        <v>9</v>
      </c>
      <c r="I646">
        <v>1</v>
      </c>
      <c r="J646">
        <v>0.82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0</v>
      </c>
      <c r="AA646" s="40">
        <f>AVERAGEIFS($C$2:C646, $B$2:B646, B646)</f>
        <v>25.933333333333334</v>
      </c>
      <c r="AB646" s="40">
        <f>AVERAGEIFS($I$2:I646, $B$2:B646, B646)</f>
        <v>0.55333333333333334</v>
      </c>
      <c r="AC646" s="40">
        <f>AVERAGEIFS($J$2:J646, $B$2:B646, B646)</f>
        <v>0.54600000000000004</v>
      </c>
      <c r="AD646" s="40">
        <f>AVERAGEIFS($D$2:D646, $B$2:B646, B646)</f>
        <v>0.53333333333333333</v>
      </c>
    </row>
    <row r="647" spans="1:30" x14ac:dyDescent="0.25">
      <c r="A647" s="39">
        <v>46264</v>
      </c>
      <c r="B647" t="s">
        <v>127</v>
      </c>
      <c r="C647">
        <v>19</v>
      </c>
      <c r="D647" s="40">
        <v>1</v>
      </c>
      <c r="E647">
        <v>3</v>
      </c>
      <c r="F647">
        <v>3</v>
      </c>
      <c r="G647">
        <v>11</v>
      </c>
      <c r="H647">
        <v>9</v>
      </c>
      <c r="I647">
        <v>1</v>
      </c>
      <c r="J647">
        <v>0.82</v>
      </c>
      <c r="K647">
        <v>1</v>
      </c>
      <c r="L647">
        <v>0</v>
      </c>
      <c r="M647">
        <v>0</v>
      </c>
      <c r="N647">
        <v>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0</v>
      </c>
      <c r="AA647" s="40">
        <f>AVERAGEIFS($C$2:C647, $B$2:B647, B647)</f>
        <v>24.138888888888889</v>
      </c>
      <c r="AB647" s="40">
        <f>AVERAGEIFS($I$2:I647, $B$2:B647, B647)</f>
        <v>0.52444444444444438</v>
      </c>
      <c r="AC647" s="40">
        <f>AVERAGEIFS($J$2:J647, $B$2:B647, B647)</f>
        <v>0.50777777777777777</v>
      </c>
      <c r="AD647" s="40">
        <f>AVERAGEIFS($D$2:D647, $B$2:B647, B647)</f>
        <v>0.55555555555555558</v>
      </c>
    </row>
    <row r="648" spans="1:30" x14ac:dyDescent="0.25">
      <c r="A648" s="39">
        <v>46264</v>
      </c>
      <c r="B648" t="s">
        <v>113</v>
      </c>
      <c r="C648">
        <v>16</v>
      </c>
      <c r="D648" s="40">
        <v>1</v>
      </c>
      <c r="E648">
        <v>3</v>
      </c>
      <c r="F648">
        <v>3</v>
      </c>
      <c r="G648">
        <v>11</v>
      </c>
      <c r="H648">
        <v>9</v>
      </c>
      <c r="I648">
        <v>1</v>
      </c>
      <c r="J648">
        <v>0.82</v>
      </c>
      <c r="K648">
        <v>1</v>
      </c>
      <c r="L648">
        <v>0</v>
      </c>
      <c r="M648">
        <v>0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 s="40">
        <f>AVERAGEIFS($C$2:C648, $B$2:B648, B648)</f>
        <v>24.19047619047619</v>
      </c>
      <c r="AB648" s="40">
        <f>AVERAGEIFS($I$2:I648, $B$2:B648, B648)</f>
        <v>0.63904761904761898</v>
      </c>
      <c r="AC648" s="40">
        <f>AVERAGEIFS($J$2:J648, $B$2:B648, B648)</f>
        <v>0.56380952380952387</v>
      </c>
      <c r="AD648" s="40">
        <f>AVERAGEIFS($D$2:D648, $B$2:B648, B648)</f>
        <v>0.76190476190476186</v>
      </c>
    </row>
    <row r="649" spans="1:30" x14ac:dyDescent="0.25">
      <c r="A649" s="39">
        <v>46264</v>
      </c>
      <c r="B649" t="s">
        <v>17</v>
      </c>
      <c r="C649">
        <v>6</v>
      </c>
      <c r="D649" s="40">
        <v>1</v>
      </c>
      <c r="E649">
        <v>3</v>
      </c>
      <c r="F649">
        <v>3</v>
      </c>
      <c r="G649">
        <v>11</v>
      </c>
      <c r="H649">
        <v>9</v>
      </c>
      <c r="I649">
        <v>1</v>
      </c>
      <c r="J649">
        <v>0.82</v>
      </c>
      <c r="K649">
        <v>1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 s="40">
        <f>AVERAGEIFS($C$2:C649, $B$2:B649, B649)</f>
        <v>11.411764705882353</v>
      </c>
      <c r="AB649" s="40">
        <f>AVERAGEIFS($I$2:I649, $B$2:B649, B649)</f>
        <v>0.52352941176470591</v>
      </c>
      <c r="AC649" s="40">
        <f>AVERAGEIFS($J$2:J649, $B$2:B649, B649)</f>
        <v>0.50058823529411767</v>
      </c>
      <c r="AD649" s="40">
        <f>AVERAGEIFS($D$2:D649, $B$2:B649, B649)</f>
        <v>0.47058823529411764</v>
      </c>
    </row>
    <row r="650" spans="1:30" x14ac:dyDescent="0.25">
      <c r="A650" s="39">
        <v>46264</v>
      </c>
      <c r="B650" t="s">
        <v>29</v>
      </c>
      <c r="C650">
        <v>7</v>
      </c>
      <c r="D650" s="40">
        <v>1</v>
      </c>
      <c r="E650">
        <v>3</v>
      </c>
      <c r="F650">
        <v>3</v>
      </c>
      <c r="G650">
        <v>11</v>
      </c>
      <c r="H650">
        <v>9</v>
      </c>
      <c r="I650">
        <v>1</v>
      </c>
      <c r="J650">
        <v>0.82</v>
      </c>
      <c r="K650">
        <v>1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 s="40">
        <f>AVERAGEIFS($C$2:C650, $B$2:B650, B650)</f>
        <v>10.846153846153847</v>
      </c>
      <c r="AB650" s="40">
        <f>AVERAGEIFS($I$2:I650, $B$2:B650, B650)</f>
        <v>0.4884615384615385</v>
      </c>
      <c r="AC650" s="40">
        <f>AVERAGEIFS($J$2:J650, $B$2:B650, B650)</f>
        <v>0.49538461538461548</v>
      </c>
      <c r="AD650" s="40">
        <f>AVERAGEIFS($D$2:D650, $B$2:B650, B650)</f>
        <v>0.53846153846153844</v>
      </c>
    </row>
    <row r="651" spans="1:30" x14ac:dyDescent="0.25">
      <c r="A651" s="39">
        <v>46264</v>
      </c>
      <c r="B651" t="s">
        <v>253</v>
      </c>
      <c r="C651">
        <v>6</v>
      </c>
      <c r="D651" s="40">
        <v>0</v>
      </c>
      <c r="E651">
        <v>3</v>
      </c>
      <c r="F651">
        <v>0</v>
      </c>
      <c r="G651">
        <v>11</v>
      </c>
      <c r="H651">
        <v>2</v>
      </c>
      <c r="I651">
        <v>0</v>
      </c>
      <c r="J651">
        <v>0.18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 s="40">
        <f>AVERAGEIFS($C$2:C651, $B$2:B651, B651)</f>
        <v>11.25</v>
      </c>
      <c r="AB651" s="40">
        <f>AVERAGEIFS($I$2:I651, $B$2:B651, B651)</f>
        <v>0.4291666666666667</v>
      </c>
      <c r="AC651" s="40">
        <f>AVERAGEIFS($J$2:J651, $B$2:B651, B651)</f>
        <v>0.44166666666666665</v>
      </c>
      <c r="AD651" s="40">
        <f>AVERAGEIFS($D$2:D651, $B$2:B651, B651)</f>
        <v>0.5</v>
      </c>
    </row>
    <row r="652" spans="1:30" x14ac:dyDescent="0.25">
      <c r="A652" s="39">
        <v>46264</v>
      </c>
      <c r="B652" t="s">
        <v>12</v>
      </c>
      <c r="C652">
        <v>16</v>
      </c>
      <c r="D652" s="40">
        <v>0</v>
      </c>
      <c r="E652">
        <v>3</v>
      </c>
      <c r="F652">
        <v>0</v>
      </c>
      <c r="G652">
        <v>11</v>
      </c>
      <c r="H652">
        <v>2</v>
      </c>
      <c r="I652">
        <v>0</v>
      </c>
      <c r="J652">
        <v>0.18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 s="40">
        <f>AVERAGEIFS($C$2:C652, $B$2:B652, B652)</f>
        <v>22.3</v>
      </c>
      <c r="AB652" s="40">
        <f>AVERAGEIFS($I$2:I652, $B$2:B652, B652)</f>
        <v>0.49000000000000005</v>
      </c>
      <c r="AC652" s="40">
        <f>AVERAGEIFS($J$2:J652, $B$2:B652, B652)</f>
        <v>0.46449999999999997</v>
      </c>
      <c r="AD652" s="40">
        <f>AVERAGEIFS($D$2:D652, $B$2:B652, B652)</f>
        <v>0.45</v>
      </c>
    </row>
    <row r="653" spans="1:30" x14ac:dyDescent="0.25">
      <c r="A653" s="39">
        <v>46264</v>
      </c>
      <c r="B653" t="s">
        <v>31</v>
      </c>
      <c r="C653">
        <v>8</v>
      </c>
      <c r="D653" s="40">
        <v>0</v>
      </c>
      <c r="E653">
        <v>3</v>
      </c>
      <c r="F653">
        <v>0</v>
      </c>
      <c r="G653">
        <v>11</v>
      </c>
      <c r="H653">
        <v>2</v>
      </c>
      <c r="I653">
        <v>0</v>
      </c>
      <c r="J653">
        <v>0.18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 s="40">
        <f>AVERAGEIFS($C$2:C653, $B$2:B653, B653)</f>
        <v>17.53846153846154</v>
      </c>
      <c r="AB653" s="40">
        <f>AVERAGEIFS($I$2:I653, $B$2:B653, B653)</f>
        <v>0.46384615384615385</v>
      </c>
      <c r="AC653" s="40">
        <f>AVERAGEIFS($J$2:J653, $B$2:B653, B653)</f>
        <v>0.46461538461538454</v>
      </c>
      <c r="AD653" s="40">
        <f>AVERAGEIFS($D$2:D653, $B$2:B653, B653)</f>
        <v>0.46153846153846156</v>
      </c>
    </row>
    <row r="654" spans="1:30" x14ac:dyDescent="0.25">
      <c r="A654" s="39">
        <v>46264</v>
      </c>
      <c r="B654" t="s">
        <v>65</v>
      </c>
      <c r="C654">
        <v>11</v>
      </c>
      <c r="D654" s="40">
        <v>0</v>
      </c>
      <c r="E654">
        <v>3</v>
      </c>
      <c r="F654">
        <v>0</v>
      </c>
      <c r="G654">
        <v>11</v>
      </c>
      <c r="H654">
        <v>2</v>
      </c>
      <c r="I654">
        <v>0</v>
      </c>
      <c r="J654">
        <v>0.18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 s="40">
        <f>AVERAGEIFS($C$2:C654, $B$2:B654, B654)</f>
        <v>20.684210526315791</v>
      </c>
      <c r="AB654" s="40">
        <f>AVERAGEIFS($I$2:I654, $B$2:B654, B654)</f>
        <v>0.5747368421052631</v>
      </c>
      <c r="AC654" s="40">
        <f>AVERAGEIFS($J$2:J654, $B$2:B654, B654)</f>
        <v>0.5373684210526315</v>
      </c>
      <c r="AD654" s="40">
        <f>AVERAGEIFS($D$2:D654, $B$2:B654, B654)</f>
        <v>0.68421052631578949</v>
      </c>
    </row>
    <row r="655" spans="1:30" x14ac:dyDescent="0.25">
      <c r="A655" s="39">
        <v>46264</v>
      </c>
      <c r="B655" t="s">
        <v>36</v>
      </c>
      <c r="C655">
        <v>10</v>
      </c>
      <c r="D655" s="40">
        <v>0</v>
      </c>
      <c r="E655">
        <v>3</v>
      </c>
      <c r="F655">
        <v>0</v>
      </c>
      <c r="G655">
        <v>11</v>
      </c>
      <c r="H655">
        <v>2</v>
      </c>
      <c r="I655">
        <v>0</v>
      </c>
      <c r="J655">
        <v>0.18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 s="40">
        <f>AVERAGEIFS($C$2:C655, $B$2:B655, B655)</f>
        <v>18.333333333333332</v>
      </c>
      <c r="AB655" s="40">
        <f>AVERAGEIFS($I$2:I655, $B$2:B655, B655)</f>
        <v>0.42499999999999999</v>
      </c>
      <c r="AC655" s="40">
        <f>AVERAGEIFS($J$2:J655, $B$2:B655, B655)</f>
        <v>0.45833333333333343</v>
      </c>
      <c r="AD655" s="40">
        <f>AVERAGEIFS($D$2:D655, $B$2:B655, B655)</f>
        <v>0.33333333333333331</v>
      </c>
    </row>
    <row r="656" spans="1:30" x14ac:dyDescent="0.25">
      <c r="A656" s="39">
        <v>46264</v>
      </c>
      <c r="B656" t="s">
        <v>124</v>
      </c>
      <c r="C656">
        <v>8</v>
      </c>
      <c r="D656" s="40">
        <v>0</v>
      </c>
      <c r="E656">
        <v>3</v>
      </c>
      <c r="F656">
        <v>0</v>
      </c>
      <c r="G656">
        <v>11</v>
      </c>
      <c r="H656">
        <v>2</v>
      </c>
      <c r="I656">
        <v>0</v>
      </c>
      <c r="J656">
        <v>0.18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f>AVERAGEIFS($C$2:C656, $B$2:B656, B656)</f>
        <v>14</v>
      </c>
      <c r="AB656" s="40">
        <f>AVERAGEIFS($I$2:I656, $B$2:B656, B656)</f>
        <v>0.52833333333333332</v>
      </c>
      <c r="AC656" s="40">
        <f>AVERAGEIFS($J$2:J656, $B$2:B656, B656)</f>
        <v>0.53999999999999992</v>
      </c>
      <c r="AD656" s="40">
        <f>AVERAGEIFS($D$2:D656, $B$2:B656, B656)</f>
        <v>0.66666666666666663</v>
      </c>
    </row>
    <row r="657" spans="1:30" x14ac:dyDescent="0.25">
      <c r="A657" s="39">
        <v>46264</v>
      </c>
      <c r="B657" t="s">
        <v>118</v>
      </c>
      <c r="C657">
        <v>9</v>
      </c>
      <c r="D657" s="40">
        <v>0</v>
      </c>
      <c r="E657">
        <v>3</v>
      </c>
      <c r="F657">
        <v>0</v>
      </c>
      <c r="G657">
        <v>11</v>
      </c>
      <c r="H657">
        <v>2</v>
      </c>
      <c r="I657">
        <v>0</v>
      </c>
      <c r="J657">
        <v>0.18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f>AVERAGEIFS($C$2:C657, $B$2:B657, B657)</f>
        <v>16.333333333333332</v>
      </c>
      <c r="AB657" s="40">
        <f>AVERAGEIFS($I$2:I657, $B$2:B657, B657)</f>
        <v>0.54666666666666663</v>
      </c>
      <c r="AC657" s="40">
        <f>AVERAGEIFS($J$2:J657, $B$2:B657, B657)</f>
        <v>0.55333333333333323</v>
      </c>
      <c r="AD657" s="40">
        <f>AVERAGEIFS($D$2:D657, $B$2:B657, B657)</f>
        <v>0.66666666666666663</v>
      </c>
    </row>
    <row r="658" spans="1:30" x14ac:dyDescent="0.25">
      <c r="A658" s="39">
        <v>46264</v>
      </c>
      <c r="B658" t="s">
        <v>127</v>
      </c>
      <c r="C658">
        <v>23</v>
      </c>
      <c r="D658" s="40">
        <v>1</v>
      </c>
      <c r="E658">
        <v>3</v>
      </c>
      <c r="F658">
        <v>3</v>
      </c>
      <c r="G658">
        <v>13</v>
      </c>
      <c r="H658">
        <v>9</v>
      </c>
      <c r="I658">
        <v>1</v>
      </c>
      <c r="J658">
        <v>0.69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1</v>
      </c>
      <c r="Z658">
        <v>1</v>
      </c>
      <c r="AA658" s="40">
        <f>AVERAGEIFS($C$2:C658, $B$2:B658, B658)</f>
        <v>24.108108108108109</v>
      </c>
      <c r="AB658" s="40">
        <f>AVERAGEIFS($I$2:I658, $B$2:B658, B658)</f>
        <v>0.53729729729729725</v>
      </c>
      <c r="AC658" s="40">
        <f>AVERAGEIFS($J$2:J658, $B$2:B658, B658)</f>
        <v>0.5127027027027028</v>
      </c>
      <c r="AD658" s="40">
        <f>AVERAGEIFS($D$2:D658, $B$2:B658, B658)</f>
        <v>0.56756756756756754</v>
      </c>
    </row>
    <row r="659" spans="1:30" x14ac:dyDescent="0.25">
      <c r="A659" s="39">
        <v>46264</v>
      </c>
      <c r="B659" t="s">
        <v>12</v>
      </c>
      <c r="C659">
        <v>19</v>
      </c>
      <c r="D659" s="40">
        <v>1</v>
      </c>
      <c r="E659">
        <v>3</v>
      </c>
      <c r="F659">
        <v>3</v>
      </c>
      <c r="G659">
        <v>13</v>
      </c>
      <c r="H659">
        <v>9</v>
      </c>
      <c r="I659">
        <v>1</v>
      </c>
      <c r="J659">
        <v>0.69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1</v>
      </c>
      <c r="Z659">
        <v>1</v>
      </c>
      <c r="AA659" s="40">
        <f>AVERAGEIFS($C$2:C659, $B$2:B659, B659)</f>
        <v>22.142857142857142</v>
      </c>
      <c r="AB659" s="40">
        <f>AVERAGEIFS($I$2:I659, $B$2:B659, B659)</f>
        <v>0.51428571428571435</v>
      </c>
      <c r="AC659" s="40">
        <f>AVERAGEIFS($J$2:J659, $B$2:B659, B659)</f>
        <v>0.47523809523809518</v>
      </c>
      <c r="AD659" s="40">
        <f>AVERAGEIFS($D$2:D659, $B$2:B659, B659)</f>
        <v>0.47619047619047616</v>
      </c>
    </row>
    <row r="660" spans="1:30" x14ac:dyDescent="0.25">
      <c r="A660" s="39">
        <v>46264</v>
      </c>
      <c r="B660" t="s">
        <v>16</v>
      </c>
      <c r="C660">
        <v>17</v>
      </c>
      <c r="D660" s="40">
        <v>1</v>
      </c>
      <c r="E660">
        <v>3</v>
      </c>
      <c r="F660">
        <v>3</v>
      </c>
      <c r="G660">
        <v>13</v>
      </c>
      <c r="H660">
        <v>9</v>
      </c>
      <c r="I660">
        <v>1</v>
      </c>
      <c r="J660">
        <v>0.69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</v>
      </c>
      <c r="Y660">
        <v>1</v>
      </c>
      <c r="Z660">
        <v>1</v>
      </c>
      <c r="AA660" s="40">
        <f>AVERAGEIFS($C$2:C660, $B$2:B660, B660)</f>
        <v>24.5</v>
      </c>
      <c r="AB660" s="40">
        <f>AVERAGEIFS($I$2:I660, $B$2:B660, B660)</f>
        <v>0.46250000000000002</v>
      </c>
      <c r="AC660" s="40">
        <f>AVERAGEIFS($J$2:J660, $B$2:B660, B660)</f>
        <v>0.46500000000000002</v>
      </c>
      <c r="AD660" s="40">
        <f>AVERAGEIFS($D$2:D660, $B$2:B660, B660)</f>
        <v>0.5</v>
      </c>
    </row>
    <row r="661" spans="1:30" x14ac:dyDescent="0.25">
      <c r="A661" s="39">
        <v>46264</v>
      </c>
      <c r="B661" t="s">
        <v>120</v>
      </c>
      <c r="C661">
        <v>8</v>
      </c>
      <c r="D661" s="40">
        <v>1</v>
      </c>
      <c r="E661">
        <v>3</v>
      </c>
      <c r="F661">
        <v>3</v>
      </c>
      <c r="G661">
        <v>13</v>
      </c>
      <c r="H661">
        <v>9</v>
      </c>
      <c r="I661">
        <v>1</v>
      </c>
      <c r="J661">
        <v>0.69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1</v>
      </c>
      <c r="AA661" s="40">
        <f>AVERAGEIFS($C$2:C661, $B$2:B661, B661)</f>
        <v>15.666666666666666</v>
      </c>
      <c r="AB661" s="40">
        <f>AVERAGEIFS($I$2:I661, $B$2:B661, B661)</f>
        <v>0.54787878787878785</v>
      </c>
      <c r="AC661" s="40">
        <f>AVERAGEIFS($J$2:J661, $B$2:B661, B661)</f>
        <v>0.51818181818181819</v>
      </c>
      <c r="AD661" s="40">
        <f>AVERAGEIFS($D$2:D661, $B$2:B661, B661)</f>
        <v>0.5757575757575758</v>
      </c>
    </row>
    <row r="662" spans="1:30" x14ac:dyDescent="0.25">
      <c r="A662" s="39">
        <v>46264</v>
      </c>
      <c r="B662" t="s">
        <v>23</v>
      </c>
      <c r="C662">
        <v>12</v>
      </c>
      <c r="D662" s="40">
        <v>1</v>
      </c>
      <c r="E662">
        <v>3</v>
      </c>
      <c r="F662">
        <v>3</v>
      </c>
      <c r="G662">
        <v>13</v>
      </c>
      <c r="H662">
        <v>9</v>
      </c>
      <c r="I662">
        <v>1</v>
      </c>
      <c r="J662">
        <v>0.69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 s="40">
        <f>AVERAGEIFS($C$2:C662, $B$2:B662, B662)</f>
        <v>11.916666666666666</v>
      </c>
      <c r="AB662" s="40">
        <f>AVERAGEIFS($I$2:I662, $B$2:B662, B662)</f>
        <v>0.5229166666666667</v>
      </c>
      <c r="AC662" s="40">
        <f>AVERAGEIFS($J$2:J662, $B$2:B662, B662)</f>
        <v>0.48958333333333326</v>
      </c>
      <c r="AD662" s="40">
        <f>AVERAGEIFS($D$2:D662, $B$2:B662, B662)</f>
        <v>0.45833333333333331</v>
      </c>
    </row>
    <row r="663" spans="1:30" x14ac:dyDescent="0.25">
      <c r="A663" s="39">
        <v>46264</v>
      </c>
      <c r="B663" t="s">
        <v>17</v>
      </c>
      <c r="C663">
        <v>8</v>
      </c>
      <c r="D663" s="40">
        <v>1</v>
      </c>
      <c r="E663">
        <v>3</v>
      </c>
      <c r="F663">
        <v>3</v>
      </c>
      <c r="G663">
        <v>13</v>
      </c>
      <c r="H663">
        <v>9</v>
      </c>
      <c r="I663">
        <v>1</v>
      </c>
      <c r="J663">
        <v>0.69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</v>
      </c>
      <c r="Y663">
        <v>1</v>
      </c>
      <c r="Z663">
        <v>1</v>
      </c>
      <c r="AA663" s="40">
        <f>AVERAGEIFS($C$2:C663, $B$2:B663, B663)</f>
        <v>11.222222222222221</v>
      </c>
      <c r="AB663" s="40">
        <f>AVERAGEIFS($I$2:I663, $B$2:B663, B663)</f>
        <v>0.55000000000000004</v>
      </c>
      <c r="AC663" s="40">
        <f>AVERAGEIFS($J$2:J663, $B$2:B663, B663)</f>
        <v>0.51111111111111107</v>
      </c>
      <c r="AD663" s="40">
        <f>AVERAGEIFS($D$2:D663, $B$2:B663, B663)</f>
        <v>0.5</v>
      </c>
    </row>
    <row r="664" spans="1:30" x14ac:dyDescent="0.25">
      <c r="A664" s="39">
        <v>46264</v>
      </c>
      <c r="B664" t="s">
        <v>32</v>
      </c>
      <c r="C664">
        <v>15</v>
      </c>
      <c r="D664" s="40">
        <v>1</v>
      </c>
      <c r="E664">
        <v>3</v>
      </c>
      <c r="F664">
        <v>3</v>
      </c>
      <c r="G664">
        <v>13</v>
      </c>
      <c r="H664">
        <v>9</v>
      </c>
      <c r="I664">
        <v>1</v>
      </c>
      <c r="J664">
        <v>0.69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1</v>
      </c>
      <c r="Z664">
        <v>1</v>
      </c>
      <c r="AA664" s="40">
        <f>AVERAGEIFS($C$2:C664, $B$2:B664, B664)</f>
        <v>14.4</v>
      </c>
      <c r="AB664" s="40">
        <f>AVERAGEIFS($I$2:I664, $B$2:B664, B664)</f>
        <v>0.43400000000000011</v>
      </c>
      <c r="AC664" s="40">
        <f>AVERAGEIFS($J$2:J664, $B$2:B664, B664)</f>
        <v>0.47199999999999998</v>
      </c>
      <c r="AD664" s="40">
        <f>AVERAGEIFS($D$2:D664, $B$2:B664, B664)</f>
        <v>0.36</v>
      </c>
    </row>
    <row r="665" spans="1:30" x14ac:dyDescent="0.25">
      <c r="A665" s="39">
        <v>46264</v>
      </c>
      <c r="B665" t="s">
        <v>13</v>
      </c>
      <c r="C665">
        <v>18</v>
      </c>
      <c r="D665" s="40">
        <v>0</v>
      </c>
      <c r="E665">
        <v>3</v>
      </c>
      <c r="F665">
        <v>0</v>
      </c>
      <c r="G665">
        <v>13</v>
      </c>
      <c r="H665">
        <v>4</v>
      </c>
      <c r="I665">
        <v>0</v>
      </c>
      <c r="J665">
        <v>0.31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23.347826086956523</v>
      </c>
      <c r="AB665" s="40">
        <f>AVERAGEIFS($I$2:I665, $B$2:B665, B665)</f>
        <v>0.43043478260869561</v>
      </c>
      <c r="AC665" s="40">
        <f>AVERAGEIFS($J$2:J665, $B$2:B665, B665)</f>
        <v>0.46391304347826084</v>
      </c>
      <c r="AD665" s="40">
        <f>AVERAGEIFS($D$2:D665, $B$2:B665, B665)</f>
        <v>0.34782608695652173</v>
      </c>
    </row>
    <row r="666" spans="1:30" x14ac:dyDescent="0.25">
      <c r="A666" s="39">
        <v>46264</v>
      </c>
      <c r="B666" t="s">
        <v>14</v>
      </c>
      <c r="C666">
        <v>16</v>
      </c>
      <c r="D666" s="40">
        <v>0</v>
      </c>
      <c r="E666">
        <v>3</v>
      </c>
      <c r="F666">
        <v>0</v>
      </c>
      <c r="G666">
        <v>13</v>
      </c>
      <c r="H666">
        <v>4</v>
      </c>
      <c r="I666">
        <v>0</v>
      </c>
      <c r="J666">
        <v>0.31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28.666666666666668</v>
      </c>
      <c r="AB666" s="40">
        <f>AVERAGEIFS($I$2:I666, $B$2:B666, B666)</f>
        <v>0.36666666666666664</v>
      </c>
      <c r="AC666" s="40">
        <f>AVERAGEIFS($J$2:J666, $B$2:B666, B666)</f>
        <v>0.4316666666666667</v>
      </c>
      <c r="AD666" s="40">
        <f>AVERAGEIFS($D$2:D666, $B$2:B666, B666)</f>
        <v>0.16666666666666666</v>
      </c>
    </row>
    <row r="667" spans="1:30" x14ac:dyDescent="0.25">
      <c r="A667" s="39">
        <v>46264</v>
      </c>
      <c r="B667" t="s">
        <v>5</v>
      </c>
      <c r="C667">
        <v>18</v>
      </c>
      <c r="D667" s="40">
        <v>0</v>
      </c>
      <c r="E667">
        <v>3</v>
      </c>
      <c r="F667">
        <v>0</v>
      </c>
      <c r="G667">
        <v>13</v>
      </c>
      <c r="H667">
        <v>4</v>
      </c>
      <c r="I667">
        <v>0</v>
      </c>
      <c r="J667">
        <v>0.31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22.529411764705884</v>
      </c>
      <c r="AB667" s="40">
        <f>AVERAGEIFS($I$2:I667, $B$2:B667, B667)</f>
        <v>0.43235294117647055</v>
      </c>
      <c r="AC667" s="40">
        <f>AVERAGEIFS($J$2:J667, $B$2:B667, B667)</f>
        <v>0.48294117647058826</v>
      </c>
      <c r="AD667" s="40">
        <f>AVERAGEIFS($D$2:D667, $B$2:B667, B667)</f>
        <v>0.35294117647058826</v>
      </c>
    </row>
    <row r="668" spans="1:30" x14ac:dyDescent="0.25">
      <c r="A668" s="39">
        <v>46264</v>
      </c>
      <c r="B668" t="s">
        <v>18</v>
      </c>
      <c r="C668">
        <v>14</v>
      </c>
      <c r="D668" s="40">
        <v>0</v>
      </c>
      <c r="E668">
        <v>3</v>
      </c>
      <c r="F668">
        <v>0</v>
      </c>
      <c r="G668">
        <v>13</v>
      </c>
      <c r="H668">
        <v>4</v>
      </c>
      <c r="I668">
        <v>0</v>
      </c>
      <c r="J668">
        <v>0.31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17.083333333333332</v>
      </c>
      <c r="AB668" s="40">
        <f>AVERAGEIFS($I$2:I668, $B$2:B668, B668)</f>
        <v>0.34583333333333327</v>
      </c>
      <c r="AC668" s="40">
        <f>AVERAGEIFS($J$2:J668, $B$2:B668, B668)</f>
        <v>0.43416666666666659</v>
      </c>
      <c r="AD668" s="40">
        <f>AVERAGEIFS($D$2:D668, $B$2:B668, B668)</f>
        <v>0.25</v>
      </c>
    </row>
    <row r="669" spans="1:30" x14ac:dyDescent="0.25">
      <c r="A669" s="39">
        <v>46264</v>
      </c>
      <c r="B669" t="s">
        <v>111</v>
      </c>
      <c r="C669">
        <v>4</v>
      </c>
      <c r="D669" s="40">
        <v>0</v>
      </c>
      <c r="E669">
        <v>3</v>
      </c>
      <c r="F669">
        <v>0</v>
      </c>
      <c r="G669">
        <v>13</v>
      </c>
      <c r="H669">
        <v>4</v>
      </c>
      <c r="I669">
        <v>0</v>
      </c>
      <c r="J669">
        <v>0.31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14.03225806451613</v>
      </c>
      <c r="AB669" s="40">
        <f>AVERAGEIFS($I$2:I669, $B$2:B669, B669)</f>
        <v>0.49354838709677423</v>
      </c>
      <c r="AC669" s="40">
        <f>AVERAGEIFS($J$2:J669, $B$2:B669, B669)</f>
        <v>0.51064516129032267</v>
      </c>
      <c r="AD669" s="40">
        <f>AVERAGEIFS($D$2:D669, $B$2:B669, B669)</f>
        <v>0.4838709677419355</v>
      </c>
    </row>
    <row r="670" spans="1:30" x14ac:dyDescent="0.25">
      <c r="A670" s="39">
        <v>46264</v>
      </c>
      <c r="B670" t="s">
        <v>28</v>
      </c>
      <c r="C670">
        <v>12</v>
      </c>
      <c r="D670" s="40">
        <v>0</v>
      </c>
      <c r="E670">
        <v>3</v>
      </c>
      <c r="F670">
        <v>0</v>
      </c>
      <c r="G670">
        <v>13</v>
      </c>
      <c r="H670">
        <v>4</v>
      </c>
      <c r="I670">
        <v>0</v>
      </c>
      <c r="J670">
        <v>0.31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11.75</v>
      </c>
      <c r="AB670" s="40">
        <f>AVERAGEIFS($I$2:I670, $B$2:B670, B670)</f>
        <v>0.26250000000000001</v>
      </c>
      <c r="AC670" s="40">
        <f>AVERAGEIFS($J$2:J670, $B$2:B670, B670)</f>
        <v>0.41249999999999998</v>
      </c>
      <c r="AD670" s="40">
        <f>AVERAGEIFS($D$2:D670, $B$2:B670, B670)</f>
        <v>0</v>
      </c>
    </row>
    <row r="671" spans="1:30" x14ac:dyDescent="0.25">
      <c r="A671" s="39">
        <v>46264</v>
      </c>
      <c r="B671" t="s">
        <v>110</v>
      </c>
      <c r="C671">
        <v>7</v>
      </c>
      <c r="D671" s="40">
        <v>0</v>
      </c>
      <c r="E671">
        <v>3</v>
      </c>
      <c r="F671">
        <v>0</v>
      </c>
      <c r="G671">
        <v>13</v>
      </c>
      <c r="H671">
        <v>4</v>
      </c>
      <c r="I671">
        <v>0</v>
      </c>
      <c r="J671">
        <v>0.31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7.5</v>
      </c>
      <c r="AB671" s="40">
        <f>AVERAGEIFS($I$2:I671, $B$2:B671, B671)</f>
        <v>0.52500000000000002</v>
      </c>
      <c r="AC671" s="40">
        <f>AVERAGEIFS($J$2:J671, $B$2:B671, B671)</f>
        <v>0.505</v>
      </c>
      <c r="AD671" s="40">
        <f>AVERAGEIFS($D$2:D671, $B$2:B671, B671)</f>
        <v>0.75</v>
      </c>
    </row>
    <row r="672" spans="1:30" x14ac:dyDescent="0.25">
      <c r="A672" s="39">
        <v>46265</v>
      </c>
      <c r="B672" t="s">
        <v>186</v>
      </c>
      <c r="C672">
        <v>24</v>
      </c>
      <c r="D672" s="40">
        <v>1</v>
      </c>
      <c r="E672">
        <v>5</v>
      </c>
      <c r="F672">
        <v>3</v>
      </c>
      <c r="G672">
        <v>23</v>
      </c>
      <c r="H672">
        <v>12</v>
      </c>
      <c r="I672">
        <v>0.6</v>
      </c>
      <c r="J672">
        <v>0.52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 s="40">
        <f>AVERAGEIFS($C$2:C672, $B$2:B672, B672)</f>
        <v>14.366666666666667</v>
      </c>
      <c r="AB672" s="40">
        <f>AVERAGEIFS($I$2:I672, $B$2:B672, B672)</f>
        <v>0.59833333333333338</v>
      </c>
      <c r="AC672" s="40">
        <f>AVERAGEIFS($J$2:J672, $B$2:B672, B672)</f>
        <v>0.55466666666666653</v>
      </c>
      <c r="AD672" s="40">
        <f>AVERAGEIFS($D$2:D672, $B$2:B672, B672)</f>
        <v>0.7</v>
      </c>
    </row>
    <row r="673" spans="1:30" x14ac:dyDescent="0.25">
      <c r="A673" s="39">
        <v>46265</v>
      </c>
      <c r="B673" t="s">
        <v>16</v>
      </c>
      <c r="C673">
        <v>42</v>
      </c>
      <c r="D673" s="40">
        <v>1</v>
      </c>
      <c r="E673">
        <v>5</v>
      </c>
      <c r="F673">
        <v>3</v>
      </c>
      <c r="G673">
        <v>23</v>
      </c>
      <c r="H673">
        <v>12</v>
      </c>
      <c r="I673">
        <v>0.6</v>
      </c>
      <c r="J673">
        <v>0.52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1</v>
      </c>
      <c r="Z673">
        <v>0</v>
      </c>
      <c r="AA673" s="40">
        <f>AVERAGEIFS($C$2:C673, $B$2:B673, B673)</f>
        <v>26.444444444444443</v>
      </c>
      <c r="AB673" s="40">
        <f>AVERAGEIFS($I$2:I673, $B$2:B673, B673)</f>
        <v>0.47777777777777775</v>
      </c>
      <c r="AC673" s="40">
        <f>AVERAGEIFS($J$2:J673, $B$2:B673, B673)</f>
        <v>0.47111111111111115</v>
      </c>
      <c r="AD673" s="40">
        <f>AVERAGEIFS($D$2:D673, $B$2:B673, B673)</f>
        <v>0.55555555555555558</v>
      </c>
    </row>
    <row r="674" spans="1:30" x14ac:dyDescent="0.25">
      <c r="A674" s="39">
        <v>46265</v>
      </c>
      <c r="B674" t="s">
        <v>5</v>
      </c>
      <c r="C674">
        <v>36</v>
      </c>
      <c r="D674" s="40">
        <v>1</v>
      </c>
      <c r="E674">
        <v>5</v>
      </c>
      <c r="F674">
        <v>3</v>
      </c>
      <c r="G674">
        <v>23</v>
      </c>
      <c r="H674">
        <v>12</v>
      </c>
      <c r="I674">
        <v>0.6</v>
      </c>
      <c r="J674">
        <v>0.52</v>
      </c>
      <c r="K674">
        <v>1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1</v>
      </c>
      <c r="Z674">
        <v>0</v>
      </c>
      <c r="AA674" s="40">
        <f>AVERAGEIFS($C$2:C674, $B$2:B674, B674)</f>
        <v>23.277777777777779</v>
      </c>
      <c r="AB674" s="40">
        <f>AVERAGEIFS($I$2:I674, $B$2:B674, B674)</f>
        <v>0.44166666666666665</v>
      </c>
      <c r="AC674" s="40">
        <f>AVERAGEIFS($J$2:J674, $B$2:B674, B674)</f>
        <v>0.48500000000000004</v>
      </c>
      <c r="AD674" s="40">
        <f>AVERAGEIFS($D$2:D674, $B$2:B674, B674)</f>
        <v>0.3888888888888889</v>
      </c>
    </row>
    <row r="675" spans="1:30" x14ac:dyDescent="0.25">
      <c r="A675" s="39">
        <v>46265</v>
      </c>
      <c r="B675" t="s">
        <v>113</v>
      </c>
      <c r="C675">
        <v>32</v>
      </c>
      <c r="D675" s="40">
        <v>1</v>
      </c>
      <c r="E675">
        <v>5</v>
      </c>
      <c r="F675">
        <v>3</v>
      </c>
      <c r="G675">
        <v>23</v>
      </c>
      <c r="H675">
        <v>12</v>
      </c>
      <c r="I675">
        <v>0.6</v>
      </c>
      <c r="J675">
        <v>0.52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1</v>
      </c>
      <c r="Z675">
        <v>0</v>
      </c>
      <c r="AA675" s="40">
        <f>AVERAGEIFS($C$2:C675, $B$2:B675, B675)</f>
        <v>24.545454545454547</v>
      </c>
      <c r="AB675" s="40">
        <f>AVERAGEIFS($I$2:I675, $B$2:B675, B675)</f>
        <v>0.63727272727272721</v>
      </c>
      <c r="AC675" s="40">
        <f>AVERAGEIFS($J$2:J675, $B$2:B675, B675)</f>
        <v>0.56181818181818188</v>
      </c>
      <c r="AD675" s="40">
        <f>AVERAGEIFS($D$2:D675, $B$2:B675, B675)</f>
        <v>0.77272727272727271</v>
      </c>
    </row>
    <row r="676" spans="1:30" x14ac:dyDescent="0.25">
      <c r="A676" s="39">
        <v>46265</v>
      </c>
      <c r="B676" t="s">
        <v>18</v>
      </c>
      <c r="C676">
        <v>29</v>
      </c>
      <c r="D676" s="40">
        <v>1</v>
      </c>
      <c r="E676">
        <v>5</v>
      </c>
      <c r="F676">
        <v>3</v>
      </c>
      <c r="G676">
        <v>23</v>
      </c>
      <c r="H676">
        <v>12</v>
      </c>
      <c r="I676">
        <v>0.6</v>
      </c>
      <c r="J676">
        <v>0.52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1</v>
      </c>
      <c r="Z676">
        <v>0</v>
      </c>
      <c r="AA676" s="40">
        <f>AVERAGEIFS($C$2:C676, $B$2:B676, B676)</f>
        <v>18</v>
      </c>
      <c r="AB676" s="40">
        <f>AVERAGEIFS($I$2:I676, $B$2:B676, B676)</f>
        <v>0.36538461538461531</v>
      </c>
      <c r="AC676" s="40">
        <f>AVERAGEIFS($J$2:J676, $B$2:B676, B676)</f>
        <v>0.44076923076923069</v>
      </c>
      <c r="AD676" s="40">
        <f>AVERAGEIFS($D$2:D676, $B$2:B676, B676)</f>
        <v>0.30769230769230771</v>
      </c>
    </row>
    <row r="677" spans="1:30" x14ac:dyDescent="0.25">
      <c r="A677" s="39">
        <v>46265</v>
      </c>
      <c r="B677" t="s">
        <v>36</v>
      </c>
      <c r="C677">
        <v>16</v>
      </c>
      <c r="D677" s="40">
        <v>1</v>
      </c>
      <c r="E677">
        <v>5</v>
      </c>
      <c r="F677">
        <v>3</v>
      </c>
      <c r="G677">
        <v>23</v>
      </c>
      <c r="H677">
        <v>12</v>
      </c>
      <c r="I677">
        <v>0.6</v>
      </c>
      <c r="J677">
        <v>0.52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1</v>
      </c>
      <c r="Z677">
        <v>0</v>
      </c>
      <c r="AA677" s="40">
        <f>AVERAGEIFS($C$2:C677, $B$2:B677, B677)</f>
        <v>18</v>
      </c>
      <c r="AB677" s="40">
        <f>AVERAGEIFS($I$2:I677, $B$2:B677, B677)</f>
        <v>0.45</v>
      </c>
      <c r="AC677" s="40">
        <f>AVERAGEIFS($J$2:J677, $B$2:B677, B677)</f>
        <v>0.46714285714285719</v>
      </c>
      <c r="AD677" s="40">
        <f>AVERAGEIFS($D$2:D677, $B$2:B677, B677)</f>
        <v>0.42857142857142855</v>
      </c>
    </row>
    <row r="678" spans="1:30" x14ac:dyDescent="0.25">
      <c r="A678" s="39">
        <v>46265</v>
      </c>
      <c r="B678" t="s">
        <v>111</v>
      </c>
      <c r="C678">
        <v>16</v>
      </c>
      <c r="D678" s="40">
        <v>1</v>
      </c>
      <c r="E678">
        <v>5</v>
      </c>
      <c r="F678">
        <v>3</v>
      </c>
      <c r="G678">
        <v>23</v>
      </c>
      <c r="H678">
        <v>12</v>
      </c>
      <c r="I678">
        <v>0.6</v>
      </c>
      <c r="J678">
        <v>0.52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1</v>
      </c>
      <c r="Z678">
        <v>0</v>
      </c>
      <c r="AA678" s="40">
        <f>AVERAGEIFS($C$2:C678, $B$2:B678, B678)</f>
        <v>14.09375</v>
      </c>
      <c r="AB678" s="40">
        <f>AVERAGEIFS($I$2:I678, $B$2:B678, B678)</f>
        <v>0.49687500000000001</v>
      </c>
      <c r="AC678" s="40">
        <f>AVERAGEIFS($J$2:J678, $B$2:B678, B678)</f>
        <v>0.51093750000000004</v>
      </c>
      <c r="AD678" s="40">
        <f>AVERAGEIFS($D$2:D678, $B$2:B678, B678)</f>
        <v>0.5</v>
      </c>
    </row>
    <row r="679" spans="1:30" x14ac:dyDescent="0.25">
      <c r="A679" s="39">
        <v>46265</v>
      </c>
      <c r="B679" t="s">
        <v>110</v>
      </c>
      <c r="C679">
        <v>21</v>
      </c>
      <c r="D679" s="40">
        <v>1</v>
      </c>
      <c r="E679">
        <v>5</v>
      </c>
      <c r="F679">
        <v>3</v>
      </c>
      <c r="G679">
        <v>23</v>
      </c>
      <c r="H679">
        <v>12</v>
      </c>
      <c r="I679">
        <v>0.6</v>
      </c>
      <c r="J679">
        <v>0.52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1</v>
      </c>
      <c r="Z679">
        <v>0</v>
      </c>
      <c r="AA679" s="40">
        <f>AVERAGEIFS($C$2:C679, $B$2:B679, B679)</f>
        <v>10.199999999999999</v>
      </c>
      <c r="AB679" s="40">
        <f>AVERAGEIFS($I$2:I679, $B$2:B679, B679)</f>
        <v>0.54</v>
      </c>
      <c r="AC679" s="40">
        <f>AVERAGEIFS($J$2:J679, $B$2:B679, B679)</f>
        <v>0.50800000000000001</v>
      </c>
      <c r="AD679" s="40">
        <f>AVERAGEIFS($D$2:D679, $B$2:B679, B679)</f>
        <v>0.8</v>
      </c>
    </row>
    <row r="680" spans="1:30" x14ac:dyDescent="0.25">
      <c r="A680" s="39">
        <v>46265</v>
      </c>
      <c r="B680" t="s">
        <v>17</v>
      </c>
      <c r="C680">
        <v>23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0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0</v>
      </c>
      <c r="AA680" s="40">
        <f>AVERAGEIFS($C$2:C680, $B$2:B680, B680)</f>
        <v>11.842105263157896</v>
      </c>
      <c r="AB680" s="40">
        <f>AVERAGEIFS($I$2:I680, $B$2:B680, B680)</f>
        <v>0.54210526315789476</v>
      </c>
      <c r="AC680" s="40">
        <f>AVERAGEIFS($J$2:J680, $B$2:B680, B680)</f>
        <v>0.5094736842105263</v>
      </c>
      <c r="AD680" s="40">
        <f>AVERAGEIFS($D$2:D680, $B$2:B680, B680)</f>
        <v>0.47368421052631576</v>
      </c>
    </row>
    <row r="681" spans="1:30" x14ac:dyDescent="0.25">
      <c r="A681" s="39">
        <v>46265</v>
      </c>
      <c r="B681" t="s">
        <v>23</v>
      </c>
      <c r="C681">
        <v>16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0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0</v>
      </c>
      <c r="AA681" s="40">
        <f>AVERAGEIFS($C$2:C681, $B$2:B681, B681)</f>
        <v>12.08</v>
      </c>
      <c r="AB681" s="40">
        <f>AVERAGEIFS($I$2:I681, $B$2:B681, B681)</f>
        <v>0.51800000000000002</v>
      </c>
      <c r="AC681" s="40">
        <f>AVERAGEIFS($J$2:J681, $B$2:B681, B681)</f>
        <v>0.48919999999999997</v>
      </c>
      <c r="AD681" s="40">
        <f>AVERAGEIFS($D$2:D681, $B$2:B681, B681)</f>
        <v>0.44</v>
      </c>
    </row>
    <row r="682" spans="1:30" x14ac:dyDescent="0.25">
      <c r="A682" s="39">
        <v>46265</v>
      </c>
      <c r="B682" t="s">
        <v>13</v>
      </c>
      <c r="C682">
        <v>39</v>
      </c>
      <c r="D682" s="40">
        <v>0</v>
      </c>
      <c r="E682">
        <v>5</v>
      </c>
      <c r="F682">
        <v>2</v>
      </c>
      <c r="G682">
        <v>23</v>
      </c>
      <c r="H682">
        <v>11</v>
      </c>
      <c r="I682">
        <v>0.4</v>
      </c>
      <c r="J682">
        <v>0.48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 s="40">
        <f>AVERAGEIFS($C$2:C682, $B$2:B682, B682)</f>
        <v>24</v>
      </c>
      <c r="AB682" s="40">
        <f>AVERAGEIFS($I$2:I682, $B$2:B682, B682)</f>
        <v>0.42916666666666664</v>
      </c>
      <c r="AC682" s="40">
        <f>AVERAGEIFS($J$2:J682, $B$2:B682, B682)</f>
        <v>0.46458333333333335</v>
      </c>
      <c r="AD682" s="40">
        <f>AVERAGEIFS($D$2:D682, $B$2:B682, B682)</f>
        <v>0.33333333333333331</v>
      </c>
    </row>
    <row r="683" spans="1:30" x14ac:dyDescent="0.25">
      <c r="A683" s="39">
        <v>46265</v>
      </c>
      <c r="B683" t="s">
        <v>12</v>
      </c>
      <c r="C683">
        <v>40</v>
      </c>
      <c r="D683" s="40">
        <v>0</v>
      </c>
      <c r="E683">
        <v>5</v>
      </c>
      <c r="F683">
        <v>2</v>
      </c>
      <c r="G683">
        <v>23</v>
      </c>
      <c r="H683">
        <v>11</v>
      </c>
      <c r="I683">
        <v>0.4</v>
      </c>
      <c r="J683">
        <v>0.48</v>
      </c>
      <c r="K683">
        <v>0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0</v>
      </c>
      <c r="AA683" s="40">
        <f>AVERAGEIFS($C$2:C683, $B$2:B683, B683)</f>
        <v>22.954545454545453</v>
      </c>
      <c r="AB683" s="40">
        <f>AVERAGEIFS($I$2:I683, $B$2:B683, B683)</f>
        <v>0.50909090909090915</v>
      </c>
      <c r="AC683" s="40">
        <f>AVERAGEIFS($J$2:J683, $B$2:B683, B683)</f>
        <v>0.47545454545454541</v>
      </c>
      <c r="AD683" s="40">
        <f>AVERAGEIFS($D$2:D683, $B$2:B683, B683)</f>
        <v>0.45454545454545453</v>
      </c>
    </row>
    <row r="684" spans="1:30" x14ac:dyDescent="0.25">
      <c r="A684" s="39">
        <v>46265</v>
      </c>
      <c r="B684" t="s">
        <v>127</v>
      </c>
      <c r="C684">
        <v>29</v>
      </c>
      <c r="D684" s="40">
        <v>0</v>
      </c>
      <c r="E684">
        <v>5</v>
      </c>
      <c r="F684">
        <v>2</v>
      </c>
      <c r="G684">
        <v>23</v>
      </c>
      <c r="H684">
        <v>11</v>
      </c>
      <c r="I684">
        <v>0.4</v>
      </c>
      <c r="J684">
        <v>0.48</v>
      </c>
      <c r="K684">
        <v>0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0</v>
      </c>
      <c r="Z684">
        <v>0</v>
      </c>
      <c r="AA684" s="40">
        <f>AVERAGEIFS($C$2:C684, $B$2:B684, B684)</f>
        <v>24.236842105263158</v>
      </c>
      <c r="AB684" s="40">
        <f>AVERAGEIFS($I$2:I684, $B$2:B684, B684)</f>
        <v>0.53368421052631576</v>
      </c>
      <c r="AC684" s="40">
        <f>AVERAGEIFS($J$2:J684, $B$2:B684, B684)</f>
        <v>0.51184210526315799</v>
      </c>
      <c r="AD684" s="40">
        <f>AVERAGEIFS($D$2:D684, $B$2:B684, B684)</f>
        <v>0.55263157894736847</v>
      </c>
    </row>
    <row r="685" spans="1:30" x14ac:dyDescent="0.25">
      <c r="A685" s="39">
        <v>46265</v>
      </c>
      <c r="B685" t="s">
        <v>28</v>
      </c>
      <c r="C685">
        <v>17</v>
      </c>
      <c r="D685" s="40">
        <v>0</v>
      </c>
      <c r="E685">
        <v>5</v>
      </c>
      <c r="F685">
        <v>2</v>
      </c>
      <c r="G685">
        <v>23</v>
      </c>
      <c r="H685">
        <v>11</v>
      </c>
      <c r="I685">
        <v>0.4</v>
      </c>
      <c r="J685">
        <v>0.48</v>
      </c>
      <c r="K685">
        <v>0</v>
      </c>
      <c r="L685">
        <v>0</v>
      </c>
      <c r="M685">
        <v>0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 s="40">
        <f>AVERAGEIFS($C$2:C685, $B$2:B685, B685)</f>
        <v>12.8</v>
      </c>
      <c r="AB685" s="40">
        <f>AVERAGEIFS($I$2:I685, $B$2:B685, B685)</f>
        <v>0.29000000000000004</v>
      </c>
      <c r="AC685" s="40">
        <f>AVERAGEIFS($J$2:J685, $B$2:B685, B685)</f>
        <v>0.42599999999999999</v>
      </c>
      <c r="AD685" s="40">
        <f>AVERAGEIFS($D$2:D685, $B$2:B685, B685)</f>
        <v>0</v>
      </c>
    </row>
    <row r="686" spans="1:30" x14ac:dyDescent="0.25">
      <c r="A686" s="39">
        <v>46265</v>
      </c>
      <c r="B686" t="s">
        <v>29</v>
      </c>
      <c r="C686">
        <v>15</v>
      </c>
      <c r="D686" s="40">
        <v>0</v>
      </c>
      <c r="E686">
        <v>5</v>
      </c>
      <c r="F686">
        <v>2</v>
      </c>
      <c r="G686">
        <v>23</v>
      </c>
      <c r="H686">
        <v>11</v>
      </c>
      <c r="I686">
        <v>0.4</v>
      </c>
      <c r="J686">
        <v>0.48</v>
      </c>
      <c r="K686">
        <v>0</v>
      </c>
      <c r="L686">
        <v>0</v>
      </c>
      <c r="M686">
        <v>0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</v>
      </c>
      <c r="Y686">
        <v>0</v>
      </c>
      <c r="Z686">
        <v>0</v>
      </c>
      <c r="AA686" s="40">
        <f>AVERAGEIFS($C$2:C686, $B$2:B686, B686)</f>
        <v>11.142857142857142</v>
      </c>
      <c r="AB686" s="40">
        <f>AVERAGEIFS($I$2:I686, $B$2:B686, B686)</f>
        <v>0.48214285714285721</v>
      </c>
      <c r="AC686" s="40">
        <f>AVERAGEIFS($J$2:J686, $B$2:B686, B686)</f>
        <v>0.49428571428571438</v>
      </c>
      <c r="AD686" s="40">
        <f>AVERAGEIFS($D$2:D686, $B$2:B686, B686)</f>
        <v>0.5</v>
      </c>
    </row>
    <row r="687" spans="1:30" x14ac:dyDescent="0.25">
      <c r="A687" s="39">
        <v>46265</v>
      </c>
      <c r="B687" t="s">
        <v>32</v>
      </c>
      <c r="C687">
        <v>26</v>
      </c>
      <c r="D687" s="40">
        <v>0</v>
      </c>
      <c r="E687">
        <v>5</v>
      </c>
      <c r="F687">
        <v>2</v>
      </c>
      <c r="G687">
        <v>23</v>
      </c>
      <c r="H687">
        <v>11</v>
      </c>
      <c r="I687">
        <v>0.4</v>
      </c>
      <c r="J687">
        <v>0.48</v>
      </c>
      <c r="K687">
        <v>0</v>
      </c>
      <c r="L687">
        <v>0</v>
      </c>
      <c r="M687">
        <v>0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 s="40">
        <f>AVERAGEIFS($C$2:C687, $B$2:B687, B687)</f>
        <v>14.846153846153847</v>
      </c>
      <c r="AB687" s="40">
        <f>AVERAGEIFS($I$2:I687, $B$2:B687, B687)</f>
        <v>0.43269230769230782</v>
      </c>
      <c r="AC687" s="40">
        <f>AVERAGEIFS($J$2:J687, $B$2:B687, B687)</f>
        <v>0.47230769230769226</v>
      </c>
      <c r="AD687" s="40">
        <f>AVERAGEIFS($D$2:D687, $B$2:B687, B687)</f>
        <v>0.34615384615384615</v>
      </c>
    </row>
    <row r="688" spans="1:30" x14ac:dyDescent="0.25">
      <c r="A688" s="39">
        <v>46266</v>
      </c>
      <c r="B688" t="s">
        <v>65</v>
      </c>
      <c r="C688">
        <v>18</v>
      </c>
      <c r="D688" s="40">
        <v>1</v>
      </c>
      <c r="E688">
        <v>4</v>
      </c>
      <c r="F688">
        <v>3</v>
      </c>
      <c r="G688">
        <v>15</v>
      </c>
      <c r="H688">
        <v>10</v>
      </c>
      <c r="I688">
        <v>0.75</v>
      </c>
      <c r="J688">
        <v>0.67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 s="40">
        <f>AVERAGEIFS($C$2:C688, $B$2:B688, B688)</f>
        <v>20.55</v>
      </c>
      <c r="AB688" s="40">
        <f>AVERAGEIFS($I$2:I688, $B$2:B688, B688)</f>
        <v>0.58350000000000002</v>
      </c>
      <c r="AC688" s="40">
        <f>AVERAGEIFS($J$2:J688, $B$2:B688, B688)</f>
        <v>0.54399999999999993</v>
      </c>
      <c r="AD688" s="40">
        <f>AVERAGEIFS($D$2:D688, $B$2:B688, B688)</f>
        <v>0.7</v>
      </c>
    </row>
    <row r="689" spans="1:30" x14ac:dyDescent="0.25">
      <c r="A689" s="39">
        <v>46266</v>
      </c>
      <c r="B689" t="s">
        <v>2</v>
      </c>
      <c r="C689">
        <v>39</v>
      </c>
      <c r="D689" s="40">
        <v>1</v>
      </c>
      <c r="E689">
        <v>4</v>
      </c>
      <c r="F689">
        <v>3</v>
      </c>
      <c r="G689">
        <v>15</v>
      </c>
      <c r="H689">
        <v>10</v>
      </c>
      <c r="I689">
        <v>0.75</v>
      </c>
      <c r="J689">
        <v>0.67</v>
      </c>
      <c r="K689">
        <v>1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 s="40">
        <f>AVERAGEIFS($C$2:C689, $B$2:B689, B689)</f>
        <v>31.75</v>
      </c>
      <c r="AB689" s="40">
        <f>AVERAGEIFS($I$2:I689, $B$2:B689, B689)</f>
        <v>0.67999999999999994</v>
      </c>
      <c r="AC689" s="40">
        <f>AVERAGEIFS($J$2:J689, $B$2:B689, B689)</f>
        <v>0.60649999999999993</v>
      </c>
      <c r="AD689" s="40">
        <f>AVERAGEIFS($D$2:D689, $B$2:B689, B689)</f>
        <v>0.8</v>
      </c>
    </row>
    <row r="690" spans="1:30" x14ac:dyDescent="0.25">
      <c r="A690" s="39">
        <v>46266</v>
      </c>
      <c r="B690" t="s">
        <v>113</v>
      </c>
      <c r="C690">
        <v>38</v>
      </c>
      <c r="D690" s="40">
        <v>1</v>
      </c>
      <c r="E690">
        <v>4</v>
      </c>
      <c r="F690">
        <v>3</v>
      </c>
      <c r="G690">
        <v>15</v>
      </c>
      <c r="H690">
        <v>10</v>
      </c>
      <c r="I690">
        <v>0.75</v>
      </c>
      <c r="J690">
        <v>0.67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 s="40">
        <f>AVERAGEIFS($C$2:C690, $B$2:B690, B690)</f>
        <v>25.130434782608695</v>
      </c>
      <c r="AB690" s="40">
        <f>AVERAGEIFS($I$2:I690, $B$2:B690, B690)</f>
        <v>0.64217391304347815</v>
      </c>
      <c r="AC690" s="40">
        <f>AVERAGEIFS($J$2:J690, $B$2:B690, B690)</f>
        <v>0.5665217391304348</v>
      </c>
      <c r="AD690" s="40">
        <f>AVERAGEIFS($D$2:D690, $B$2:B690, B690)</f>
        <v>0.78260869565217395</v>
      </c>
    </row>
    <row r="691" spans="1:30" x14ac:dyDescent="0.25">
      <c r="A691" s="39">
        <v>46266</v>
      </c>
      <c r="B691" t="s">
        <v>38</v>
      </c>
      <c r="C691">
        <v>17</v>
      </c>
      <c r="D691" s="40">
        <v>1</v>
      </c>
      <c r="E691">
        <v>4</v>
      </c>
      <c r="F691">
        <v>3</v>
      </c>
      <c r="G691">
        <v>15</v>
      </c>
      <c r="H691">
        <v>10</v>
      </c>
      <c r="I691">
        <v>0.75</v>
      </c>
      <c r="J691">
        <v>0.67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 s="40">
        <f>AVERAGEIFS($C$2:C691, $B$2:B691, B691)</f>
        <v>16</v>
      </c>
      <c r="AB691" s="40">
        <f>AVERAGEIFS($I$2:I691, $B$2:B691, B691)</f>
        <v>0.58333333333333337</v>
      </c>
      <c r="AC691" s="40">
        <f>AVERAGEIFS($J$2:J691, $B$2:B691, B691)</f>
        <v>0.53666666666666663</v>
      </c>
      <c r="AD691" s="40">
        <f>AVERAGEIFS($D$2:D691, $B$2:B691, B691)</f>
        <v>0.66666666666666663</v>
      </c>
    </row>
    <row r="692" spans="1:30" x14ac:dyDescent="0.25">
      <c r="A692" s="39">
        <v>46266</v>
      </c>
      <c r="B692" t="s">
        <v>186</v>
      </c>
      <c r="C692">
        <v>20</v>
      </c>
      <c r="D692" s="40">
        <v>1</v>
      </c>
      <c r="E692">
        <v>4</v>
      </c>
      <c r="F692">
        <v>3</v>
      </c>
      <c r="G692">
        <v>15</v>
      </c>
      <c r="H692">
        <v>10</v>
      </c>
      <c r="I692">
        <v>0.75</v>
      </c>
      <c r="J692">
        <v>0.67</v>
      </c>
      <c r="K692">
        <v>1</v>
      </c>
      <c r="L692">
        <v>1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 s="40">
        <f>AVERAGEIFS($C$2:C692, $B$2:B692, B692)</f>
        <v>14.548387096774194</v>
      </c>
      <c r="AB692" s="40">
        <f>AVERAGEIFS($I$2:I692, $B$2:B692, B692)</f>
        <v>0.60322580645161294</v>
      </c>
      <c r="AC692" s="40">
        <f>AVERAGEIFS($J$2:J692, $B$2:B692, B692)</f>
        <v>0.55838709677419351</v>
      </c>
      <c r="AD692" s="40">
        <f>AVERAGEIFS($D$2:D692, $B$2:B692, B692)</f>
        <v>0.70967741935483875</v>
      </c>
    </row>
    <row r="693" spans="1:30" x14ac:dyDescent="0.25">
      <c r="A693" s="39">
        <v>46266</v>
      </c>
      <c r="B693" t="s">
        <v>253</v>
      </c>
      <c r="C693">
        <v>12</v>
      </c>
      <c r="D693" s="40">
        <v>1</v>
      </c>
      <c r="E693">
        <v>4</v>
      </c>
      <c r="F693">
        <v>3</v>
      </c>
      <c r="G693">
        <v>15</v>
      </c>
      <c r="H693">
        <v>10</v>
      </c>
      <c r="I693">
        <v>0.75</v>
      </c>
      <c r="J693">
        <v>0.67</v>
      </c>
      <c r="K693">
        <v>1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 s="40">
        <f>AVERAGEIFS($C$2:C693, $B$2:B693, B693)</f>
        <v>11.307692307692308</v>
      </c>
      <c r="AB693" s="40">
        <f>AVERAGEIFS($I$2:I693, $B$2:B693, B693)</f>
        <v>0.4538461538461539</v>
      </c>
      <c r="AC693" s="40">
        <f>AVERAGEIFS($J$2:J693, $B$2:B693, B693)</f>
        <v>0.45923076923076922</v>
      </c>
      <c r="AD693" s="40">
        <f>AVERAGEIFS($D$2:D693, $B$2:B693, B693)</f>
        <v>0.53846153846153844</v>
      </c>
    </row>
    <row r="694" spans="1:30" x14ac:dyDescent="0.25">
      <c r="A694" s="39">
        <v>46266</v>
      </c>
      <c r="B694" t="s">
        <v>28</v>
      </c>
      <c r="C694">
        <v>9</v>
      </c>
      <c r="D694" s="40">
        <v>1</v>
      </c>
      <c r="E694">
        <v>4</v>
      </c>
      <c r="F694">
        <v>3</v>
      </c>
      <c r="G694">
        <v>15</v>
      </c>
      <c r="H694">
        <v>10</v>
      </c>
      <c r="I694">
        <v>0.75</v>
      </c>
      <c r="J694">
        <v>0.67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 s="40">
        <f>AVERAGEIFS($C$2:C694, $B$2:B694, B694)</f>
        <v>12.166666666666666</v>
      </c>
      <c r="AB694" s="40">
        <f>AVERAGEIFS($I$2:I694, $B$2:B694, B694)</f>
        <v>0.3666666666666667</v>
      </c>
      <c r="AC694" s="40">
        <f>AVERAGEIFS($J$2:J694, $B$2:B694, B694)</f>
        <v>0.46666666666666662</v>
      </c>
      <c r="AD694" s="40">
        <f>AVERAGEIFS($D$2:D694, $B$2:B694, B694)</f>
        <v>0.16666666666666666</v>
      </c>
    </row>
    <row r="695" spans="1:30" x14ac:dyDescent="0.25">
      <c r="A695" s="39">
        <v>46266</v>
      </c>
      <c r="B695" t="s">
        <v>127</v>
      </c>
      <c r="C695">
        <v>19</v>
      </c>
      <c r="D695" s="40">
        <v>0</v>
      </c>
      <c r="E695">
        <v>4</v>
      </c>
      <c r="F695">
        <v>1</v>
      </c>
      <c r="G695">
        <v>15</v>
      </c>
      <c r="H695">
        <v>5</v>
      </c>
      <c r="I695">
        <v>0.25</v>
      </c>
      <c r="J695">
        <v>0.33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 s="40">
        <f>AVERAGEIFS($C$2:C695, $B$2:B695, B695)</f>
        <v>24.102564102564102</v>
      </c>
      <c r="AB695" s="40">
        <f>AVERAGEIFS($I$2:I695, $B$2:B695, B695)</f>
        <v>0.52641025641025629</v>
      </c>
      <c r="AC695" s="40">
        <f>AVERAGEIFS($J$2:J695, $B$2:B695, B695)</f>
        <v>0.50717948717948724</v>
      </c>
      <c r="AD695" s="40">
        <f>AVERAGEIFS($D$2:D695, $B$2:B695, B695)</f>
        <v>0.53846153846153844</v>
      </c>
    </row>
    <row r="696" spans="1:30" x14ac:dyDescent="0.25">
      <c r="A696" s="39">
        <v>46266</v>
      </c>
      <c r="B696" t="s">
        <v>90</v>
      </c>
      <c r="C696">
        <v>36</v>
      </c>
      <c r="D696" s="40">
        <v>0</v>
      </c>
      <c r="E696">
        <v>4</v>
      </c>
      <c r="F696">
        <v>1</v>
      </c>
      <c r="G696">
        <v>15</v>
      </c>
      <c r="H696">
        <v>5</v>
      </c>
      <c r="I696">
        <v>0.25</v>
      </c>
      <c r="J696">
        <v>0.33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 s="40">
        <f>AVERAGEIFS($C$2:C696, $B$2:B696, B696)</f>
        <v>26.5625</v>
      </c>
      <c r="AB696" s="40">
        <f>AVERAGEIFS($I$2:I696, $B$2:B696, B696)</f>
        <v>0.53437500000000004</v>
      </c>
      <c r="AC696" s="40">
        <f>AVERAGEIFS($J$2:J696, $B$2:B696, B696)</f>
        <v>0.53250000000000008</v>
      </c>
      <c r="AD696" s="40">
        <f>AVERAGEIFS($D$2:D696, $B$2:B696, B696)</f>
        <v>0.5</v>
      </c>
    </row>
    <row r="697" spans="1:30" x14ac:dyDescent="0.25">
      <c r="A697" s="39">
        <v>46266</v>
      </c>
      <c r="B697" t="s">
        <v>5</v>
      </c>
      <c r="C697">
        <v>15</v>
      </c>
      <c r="D697" s="40">
        <v>0</v>
      </c>
      <c r="E697">
        <v>4</v>
      </c>
      <c r="F697">
        <v>1</v>
      </c>
      <c r="G697">
        <v>15</v>
      </c>
      <c r="H697">
        <v>5</v>
      </c>
      <c r="I697">
        <v>0.25</v>
      </c>
      <c r="J697">
        <v>0.33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 s="40">
        <f>AVERAGEIFS($C$2:C697, $B$2:B697, B697)</f>
        <v>22.842105263157894</v>
      </c>
      <c r="AB697" s="40">
        <f>AVERAGEIFS($I$2:I697, $B$2:B697, B697)</f>
        <v>0.43157894736842101</v>
      </c>
      <c r="AC697" s="40">
        <f>AVERAGEIFS($J$2:J697, $B$2:B697, B697)</f>
        <v>0.4768421052631579</v>
      </c>
      <c r="AD697" s="40">
        <f>AVERAGEIFS($D$2:D697, $B$2:B697, B697)</f>
        <v>0.36842105263157893</v>
      </c>
    </row>
    <row r="698" spans="1:30" x14ac:dyDescent="0.25">
      <c r="A698" s="39">
        <v>46266</v>
      </c>
      <c r="B698" t="s">
        <v>22</v>
      </c>
      <c r="C698">
        <v>18</v>
      </c>
      <c r="D698" s="40">
        <v>0</v>
      </c>
      <c r="E698">
        <v>4</v>
      </c>
      <c r="F698">
        <v>1</v>
      </c>
      <c r="G698">
        <v>15</v>
      </c>
      <c r="H698">
        <v>5</v>
      </c>
      <c r="I698">
        <v>0.25</v>
      </c>
      <c r="J698">
        <v>0.33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 s="40">
        <f>AVERAGEIFS($C$2:C698, $B$2:B698, B698)</f>
        <v>15.636363636363637</v>
      </c>
      <c r="AB698" s="40">
        <f>AVERAGEIFS($I$2:I698, $B$2:B698, B698)</f>
        <v>0.46181818181818185</v>
      </c>
      <c r="AC698" s="40">
        <f>AVERAGEIFS($J$2:J698, $B$2:B698, B698)</f>
        <v>0.4681818181818182</v>
      </c>
      <c r="AD698" s="40">
        <f>AVERAGEIFS($D$2:D698, $B$2:B698, B698)</f>
        <v>0.36363636363636365</v>
      </c>
    </row>
    <row r="699" spans="1:30" x14ac:dyDescent="0.25">
      <c r="A699" s="39">
        <v>46266</v>
      </c>
      <c r="B699" t="s">
        <v>120</v>
      </c>
      <c r="C699">
        <v>13</v>
      </c>
      <c r="D699" s="40">
        <v>0</v>
      </c>
      <c r="E699">
        <v>4</v>
      </c>
      <c r="F699">
        <v>1</v>
      </c>
      <c r="G699">
        <v>15</v>
      </c>
      <c r="H699">
        <v>5</v>
      </c>
      <c r="I699">
        <v>0.25</v>
      </c>
      <c r="J699">
        <v>0.33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 s="40">
        <f>AVERAGEIFS($C$2:C699, $B$2:B699, B699)</f>
        <v>15.588235294117647</v>
      </c>
      <c r="AB699" s="40">
        <f>AVERAGEIFS($I$2:I699, $B$2:B699, B699)</f>
        <v>0.53911764705882348</v>
      </c>
      <c r="AC699" s="40">
        <f>AVERAGEIFS($J$2:J699, $B$2:B699, B699)</f>
        <v>0.51264705882352946</v>
      </c>
      <c r="AD699" s="40">
        <f>AVERAGEIFS($D$2:D699, $B$2:B699, B699)</f>
        <v>0.55882352941176472</v>
      </c>
    </row>
    <row r="700" spans="1:30" x14ac:dyDescent="0.25">
      <c r="A700" s="39">
        <v>46266</v>
      </c>
      <c r="B700" t="s">
        <v>17</v>
      </c>
      <c r="C700">
        <v>7</v>
      </c>
      <c r="D700" s="40">
        <v>0</v>
      </c>
      <c r="E700">
        <v>4</v>
      </c>
      <c r="F700">
        <v>1</v>
      </c>
      <c r="G700">
        <v>15</v>
      </c>
      <c r="H700">
        <v>5</v>
      </c>
      <c r="I700">
        <v>0.25</v>
      </c>
      <c r="J700">
        <v>0.33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f>AVERAGEIFS($C$2:C700, $B$2:B700, B700)</f>
        <v>11.6</v>
      </c>
      <c r="AB700" s="40">
        <f>AVERAGEIFS($I$2:I700, $B$2:B700, B700)</f>
        <v>0.52750000000000008</v>
      </c>
      <c r="AC700" s="40">
        <f>AVERAGEIFS($J$2:J700, $B$2:B700, B700)</f>
        <v>0.50049999999999994</v>
      </c>
      <c r="AD700" s="40">
        <f>AVERAGEIFS($D$2:D700, $B$2:B700, B700)</f>
        <v>0.45</v>
      </c>
    </row>
    <row r="701" spans="1:30" x14ac:dyDescent="0.25">
      <c r="A701" s="39">
        <v>46266</v>
      </c>
      <c r="B701" t="s">
        <v>111</v>
      </c>
      <c r="C701">
        <v>17</v>
      </c>
      <c r="D701" s="40">
        <v>0</v>
      </c>
      <c r="E701">
        <v>4</v>
      </c>
      <c r="F701">
        <v>1</v>
      </c>
      <c r="G701">
        <v>15</v>
      </c>
      <c r="H701">
        <v>5</v>
      </c>
      <c r="I701">
        <v>0.25</v>
      </c>
      <c r="J701">
        <v>0.33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f>AVERAGEIFS($C$2:C701, $B$2:B701, B701)</f>
        <v>14.181818181818182</v>
      </c>
      <c r="AB701" s="40">
        <f>AVERAGEIFS($I$2:I701, $B$2:B701, B701)</f>
        <v>0.48939393939393933</v>
      </c>
      <c r="AC701" s="40">
        <f>AVERAGEIFS($J$2:J701, $B$2:B701, B701)</f>
        <v>0.50545454545454549</v>
      </c>
      <c r="AD701" s="40">
        <f>AVERAGEIFS($D$2:D701, $B$2:B701, B701)</f>
        <v>0.48484848484848486</v>
      </c>
    </row>
    <row r="702" spans="1:30" x14ac:dyDescent="0.25">
      <c r="A702" s="39">
        <v>46268</v>
      </c>
      <c r="B702" t="s">
        <v>5</v>
      </c>
      <c r="C702">
        <v>35</v>
      </c>
      <c r="D702" s="40">
        <v>0</v>
      </c>
      <c r="E702">
        <v>5</v>
      </c>
      <c r="F702">
        <v>2</v>
      </c>
      <c r="G702">
        <v>23</v>
      </c>
      <c r="H702">
        <v>11</v>
      </c>
      <c r="I702">
        <v>0.4</v>
      </c>
      <c r="J702">
        <v>0.48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f>AVERAGEIFS($C$2:C702, $B$2:B702, B702)</f>
        <v>23.45</v>
      </c>
      <c r="AB702" s="40">
        <f>AVERAGEIFS($I$2:I702, $B$2:B702, B702)</f>
        <v>0.43</v>
      </c>
      <c r="AC702" s="40">
        <f>AVERAGEIFS($J$2:J702, $B$2:B702, B702)</f>
        <v>0.47700000000000004</v>
      </c>
      <c r="AD702" s="40">
        <f>AVERAGEIFS($D$2:D702, $B$2:B702, B702)</f>
        <v>0.35</v>
      </c>
    </row>
    <row r="703" spans="1:30" x14ac:dyDescent="0.25">
      <c r="A703" s="39">
        <v>46268</v>
      </c>
      <c r="B703" t="s">
        <v>14</v>
      </c>
      <c r="C703">
        <v>33</v>
      </c>
      <c r="D703" s="40">
        <v>0</v>
      </c>
      <c r="E703">
        <v>5</v>
      </c>
      <c r="F703">
        <v>2</v>
      </c>
      <c r="G703">
        <v>23</v>
      </c>
      <c r="H703">
        <v>11</v>
      </c>
      <c r="I703">
        <v>0.4</v>
      </c>
      <c r="J703">
        <v>0.48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f>AVERAGEIFS($C$2:C703, $B$2:B703, B703)</f>
        <v>29.285714285714285</v>
      </c>
      <c r="AB703" s="40">
        <f>AVERAGEIFS($I$2:I703, $B$2:B703, B703)</f>
        <v>0.37142857142857139</v>
      </c>
      <c r="AC703" s="40">
        <f>AVERAGEIFS($J$2:J703, $B$2:B703, B703)</f>
        <v>0.43857142857142861</v>
      </c>
      <c r="AD703" s="40">
        <f>AVERAGEIFS($D$2:D703, $B$2:B703, B703)</f>
        <v>0.14285714285714285</v>
      </c>
    </row>
    <row r="704" spans="1:30" x14ac:dyDescent="0.25">
      <c r="A704" s="39">
        <v>46268</v>
      </c>
      <c r="B704" t="s">
        <v>111</v>
      </c>
      <c r="C704">
        <v>7</v>
      </c>
      <c r="D704" s="40">
        <v>0</v>
      </c>
      <c r="E704">
        <v>5</v>
      </c>
      <c r="F704">
        <v>2</v>
      </c>
      <c r="G704">
        <v>23</v>
      </c>
      <c r="H704">
        <v>11</v>
      </c>
      <c r="I704">
        <v>0.4</v>
      </c>
      <c r="J704">
        <v>0.48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f>AVERAGEIFS($C$2:C704, $B$2:B704, B704)</f>
        <v>13.970588235294118</v>
      </c>
      <c r="AB704" s="40">
        <f>AVERAGEIFS($I$2:I704, $B$2:B704, B704)</f>
        <v>0.48676470588235288</v>
      </c>
      <c r="AC704" s="40">
        <f>AVERAGEIFS($J$2:J704, $B$2:B704, B704)</f>
        <v>0.50470588235294123</v>
      </c>
      <c r="AD704" s="40">
        <f>AVERAGEIFS($D$2:D704, $B$2:B704, B704)</f>
        <v>0.47058823529411764</v>
      </c>
    </row>
    <row r="705" spans="1:30" x14ac:dyDescent="0.25">
      <c r="A705" s="39">
        <v>46268</v>
      </c>
      <c r="B705" t="s">
        <v>262</v>
      </c>
      <c r="C705">
        <v>5</v>
      </c>
      <c r="D705" s="40">
        <v>0</v>
      </c>
      <c r="E705">
        <v>5</v>
      </c>
      <c r="F705">
        <v>2</v>
      </c>
      <c r="G705">
        <v>23</v>
      </c>
      <c r="H705">
        <v>11</v>
      </c>
      <c r="I705">
        <v>0.4</v>
      </c>
      <c r="J705">
        <v>0.48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f>AVERAGEIFS($C$2:C705, $B$2:B705, B705)</f>
        <v>5</v>
      </c>
      <c r="AB705" s="40">
        <f>AVERAGEIFS($I$2:I705, $B$2:B705, B705)</f>
        <v>0.4</v>
      </c>
      <c r="AC705" s="40">
        <f>AVERAGEIFS($J$2:J705, $B$2:B705, B705)</f>
        <v>0.48</v>
      </c>
      <c r="AD705" s="40">
        <f>AVERAGEIFS($D$2:D705, $B$2:B705, B705)</f>
        <v>0</v>
      </c>
    </row>
    <row r="706" spans="1:30" x14ac:dyDescent="0.25">
      <c r="A706" s="39">
        <v>46268</v>
      </c>
      <c r="B706" t="s">
        <v>36</v>
      </c>
      <c r="C706">
        <v>25</v>
      </c>
      <c r="D706" s="40">
        <v>0</v>
      </c>
      <c r="E706">
        <v>5</v>
      </c>
      <c r="F706">
        <v>2</v>
      </c>
      <c r="G706">
        <v>23</v>
      </c>
      <c r="H706">
        <v>11</v>
      </c>
      <c r="I706">
        <v>0.4</v>
      </c>
      <c r="J706">
        <v>0.48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f>AVERAGEIFS($C$2:C706, $B$2:B706, B706)</f>
        <v>18.875</v>
      </c>
      <c r="AB706" s="40">
        <f>AVERAGEIFS($I$2:I706, $B$2:B706, B706)</f>
        <v>0.44374999999999998</v>
      </c>
      <c r="AC706" s="40">
        <f>AVERAGEIFS($J$2:J706, $B$2:B706, B706)</f>
        <v>0.46875000000000006</v>
      </c>
      <c r="AD706" s="40">
        <f>AVERAGEIFS($D$2:D706, $B$2:B706, B706)</f>
        <v>0.375</v>
      </c>
    </row>
    <row r="707" spans="1:30" x14ac:dyDescent="0.25">
      <c r="A707" s="39">
        <v>46268</v>
      </c>
      <c r="B707" t="s">
        <v>17</v>
      </c>
      <c r="C707">
        <v>14</v>
      </c>
      <c r="D707" s="40">
        <v>0</v>
      </c>
      <c r="E707">
        <v>5</v>
      </c>
      <c r="F707">
        <v>2</v>
      </c>
      <c r="G707">
        <v>23</v>
      </c>
      <c r="H707">
        <v>11</v>
      </c>
      <c r="I707">
        <v>0.4</v>
      </c>
      <c r="J707">
        <v>0.48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Y707">
        <v>0</v>
      </c>
      <c r="Z707">
        <v>0</v>
      </c>
      <c r="AA707" s="40">
        <f>AVERAGEIFS($C$2:C707, $B$2:B707, B707)</f>
        <v>11.714285714285714</v>
      </c>
      <c r="AB707" s="40">
        <f>AVERAGEIFS($I$2:I707, $B$2:B707, B707)</f>
        <v>0.52142857142857146</v>
      </c>
      <c r="AC707" s="40">
        <f>AVERAGEIFS($J$2:J707, $B$2:B707, B707)</f>
        <v>0.49952380952380954</v>
      </c>
      <c r="AD707" s="40">
        <f>AVERAGEIFS($D$2:D707, $B$2:B707, B707)</f>
        <v>0.42857142857142855</v>
      </c>
    </row>
    <row r="708" spans="1:30" x14ac:dyDescent="0.25">
      <c r="A708" s="39">
        <v>46268</v>
      </c>
      <c r="B708" t="s">
        <v>12</v>
      </c>
      <c r="C708">
        <v>36</v>
      </c>
      <c r="D708" s="40">
        <v>1</v>
      </c>
      <c r="E708">
        <v>5</v>
      </c>
      <c r="F708">
        <v>3</v>
      </c>
      <c r="G708">
        <v>23</v>
      </c>
      <c r="H708">
        <v>12</v>
      </c>
      <c r="I708">
        <v>0.6</v>
      </c>
      <c r="J708">
        <v>0.52</v>
      </c>
      <c r="K708">
        <v>1</v>
      </c>
      <c r="L708">
        <v>0</v>
      </c>
      <c r="M708">
        <v>0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23.521739130434781</v>
      </c>
      <c r="AB708" s="40">
        <f>AVERAGEIFS($I$2:I708, $B$2:B708, B708)</f>
        <v>0.5130434782608696</v>
      </c>
      <c r="AC708" s="40">
        <f>AVERAGEIFS($J$2:J708, $B$2:B708, B708)</f>
        <v>0.47739130434782601</v>
      </c>
      <c r="AD708" s="40">
        <f>AVERAGEIFS($D$2:D708, $B$2:B708, B708)</f>
        <v>0.47826086956521741</v>
      </c>
    </row>
    <row r="709" spans="1:30" x14ac:dyDescent="0.25">
      <c r="A709" s="39">
        <v>46268</v>
      </c>
      <c r="B709" t="s">
        <v>13</v>
      </c>
      <c r="C709">
        <v>24</v>
      </c>
      <c r="D709" s="40">
        <v>1</v>
      </c>
      <c r="E709">
        <v>5</v>
      </c>
      <c r="F709">
        <v>3</v>
      </c>
      <c r="G709">
        <v>23</v>
      </c>
      <c r="H709">
        <v>12</v>
      </c>
      <c r="I709">
        <v>0.6</v>
      </c>
      <c r="J709">
        <v>0.52</v>
      </c>
      <c r="K709">
        <v>1</v>
      </c>
      <c r="L709">
        <v>0</v>
      </c>
      <c r="M709">
        <v>0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24</v>
      </c>
      <c r="AB709" s="40">
        <f>AVERAGEIFS($I$2:I709, $B$2:B709, B709)</f>
        <v>0.43599999999999994</v>
      </c>
      <c r="AC709" s="40">
        <f>AVERAGEIFS($J$2:J709, $B$2:B709, B709)</f>
        <v>0.46679999999999999</v>
      </c>
      <c r="AD709" s="40">
        <f>AVERAGEIFS($D$2:D709, $B$2:B709, B709)</f>
        <v>0.36</v>
      </c>
    </row>
    <row r="710" spans="1:30" x14ac:dyDescent="0.25">
      <c r="A710" s="39">
        <v>46268</v>
      </c>
      <c r="B710" t="s">
        <v>127</v>
      </c>
      <c r="C710">
        <v>35</v>
      </c>
      <c r="D710" s="40">
        <v>1</v>
      </c>
      <c r="E710">
        <v>5</v>
      </c>
      <c r="F710">
        <v>3</v>
      </c>
      <c r="G710">
        <v>23</v>
      </c>
      <c r="H710">
        <v>12</v>
      </c>
      <c r="I710">
        <v>0.6</v>
      </c>
      <c r="J710">
        <v>0.52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24.375</v>
      </c>
      <c r="AB710" s="40">
        <f>AVERAGEIFS($I$2:I710, $B$2:B710, B710)</f>
        <v>0.52825</v>
      </c>
      <c r="AC710" s="40">
        <f>AVERAGEIFS($J$2:J710, $B$2:B710, B710)</f>
        <v>0.50750000000000006</v>
      </c>
      <c r="AD710" s="40">
        <f>AVERAGEIFS($D$2:D710, $B$2:B710, B710)</f>
        <v>0.55000000000000004</v>
      </c>
    </row>
    <row r="711" spans="1:30" x14ac:dyDescent="0.25">
      <c r="A711" s="39">
        <v>46268</v>
      </c>
      <c r="B711" t="s">
        <v>23</v>
      </c>
      <c r="C711">
        <v>6</v>
      </c>
      <c r="D711" s="40">
        <v>1</v>
      </c>
      <c r="E711">
        <v>5</v>
      </c>
      <c r="F711">
        <v>3</v>
      </c>
      <c r="G711">
        <v>23</v>
      </c>
      <c r="H711">
        <v>12</v>
      </c>
      <c r="I711">
        <v>0.6</v>
      </c>
      <c r="J711">
        <v>0.52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11.846153846153847</v>
      </c>
      <c r="AB711" s="40">
        <f>AVERAGEIFS($I$2:I711, $B$2:B711, B711)</f>
        <v>0.52115384615384619</v>
      </c>
      <c r="AC711" s="40">
        <f>AVERAGEIFS($J$2:J711, $B$2:B711, B711)</f>
        <v>0.49038461538461531</v>
      </c>
      <c r="AD711" s="40">
        <f>AVERAGEIFS($D$2:D711, $B$2:B711, B711)</f>
        <v>0.46153846153846156</v>
      </c>
    </row>
    <row r="712" spans="1:30" x14ac:dyDescent="0.25">
      <c r="A712" s="39">
        <v>46268</v>
      </c>
      <c r="B712" t="s">
        <v>118</v>
      </c>
      <c r="C712">
        <v>14</v>
      </c>
      <c r="D712" s="40">
        <v>1</v>
      </c>
      <c r="E712">
        <v>5</v>
      </c>
      <c r="F712">
        <v>3</v>
      </c>
      <c r="G712">
        <v>23</v>
      </c>
      <c r="H712">
        <v>12</v>
      </c>
      <c r="I712">
        <v>0.6</v>
      </c>
      <c r="J712">
        <v>0.52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16.100000000000001</v>
      </c>
      <c r="AB712" s="40">
        <f>AVERAGEIFS($I$2:I712, $B$2:B712, B712)</f>
        <v>0.55199999999999994</v>
      </c>
      <c r="AC712" s="40">
        <f>AVERAGEIFS($J$2:J712, $B$2:B712, B712)</f>
        <v>0.55000000000000004</v>
      </c>
      <c r="AD712" s="40">
        <f>AVERAGEIFS($D$2:D712, $B$2:B712, B712)</f>
        <v>0.7</v>
      </c>
    </row>
    <row r="713" spans="1:30" x14ac:dyDescent="0.25">
      <c r="A713" s="39">
        <v>46268</v>
      </c>
      <c r="B713" t="s">
        <v>253</v>
      </c>
      <c r="C713">
        <v>16</v>
      </c>
      <c r="D713" s="40">
        <v>1</v>
      </c>
      <c r="E713">
        <v>5</v>
      </c>
      <c r="F713">
        <v>3</v>
      </c>
      <c r="G713">
        <v>23</v>
      </c>
      <c r="H713">
        <v>12</v>
      </c>
      <c r="I713">
        <v>0.6</v>
      </c>
      <c r="J713">
        <v>0.52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11.642857142857142</v>
      </c>
      <c r="AB713" s="40">
        <f>AVERAGEIFS($I$2:I713, $B$2:B713, B713)</f>
        <v>0.4642857142857143</v>
      </c>
      <c r="AC713" s="40">
        <f>AVERAGEIFS($J$2:J713, $B$2:B713, B713)</f>
        <v>0.46357142857142858</v>
      </c>
      <c r="AD713" s="40">
        <f>AVERAGEIFS($D$2:D713, $B$2:B713, B713)</f>
        <v>0.5714285714285714</v>
      </c>
    </row>
    <row r="714" spans="1:30" x14ac:dyDescent="0.25">
      <c r="A714" s="39">
        <v>46269</v>
      </c>
      <c r="B714" t="s">
        <v>120</v>
      </c>
      <c r="C714">
        <v>19</v>
      </c>
      <c r="D714" s="40">
        <v>1</v>
      </c>
      <c r="E714">
        <v>5</v>
      </c>
      <c r="F714">
        <v>3</v>
      </c>
      <c r="G714">
        <v>19</v>
      </c>
      <c r="H714">
        <v>10</v>
      </c>
      <c r="I714">
        <v>0.6</v>
      </c>
      <c r="J714">
        <v>0.53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1</v>
      </c>
      <c r="AA714" s="40">
        <f>AVERAGEIFS($C$2:C714, $B$2:B714, B714)</f>
        <v>15.685714285714285</v>
      </c>
      <c r="AB714" s="40">
        <f>AVERAGEIFS($I$2:I714, $B$2:B714, B714)</f>
        <v>0.54085714285714281</v>
      </c>
      <c r="AC714" s="40">
        <f>AVERAGEIFS($J$2:J714, $B$2:B714, B714)</f>
        <v>0.51314285714285712</v>
      </c>
      <c r="AD714" s="40">
        <f>AVERAGEIFS($D$2:D714, $B$2:B714, B714)</f>
        <v>0.5714285714285714</v>
      </c>
    </row>
    <row r="715" spans="1:30" x14ac:dyDescent="0.25">
      <c r="A715" s="39">
        <v>46269</v>
      </c>
      <c r="B715" t="s">
        <v>127</v>
      </c>
      <c r="C715">
        <v>50</v>
      </c>
      <c r="D715" s="40">
        <v>1</v>
      </c>
      <c r="E715">
        <v>5</v>
      </c>
      <c r="F715">
        <v>3</v>
      </c>
      <c r="G715">
        <v>19</v>
      </c>
      <c r="H715">
        <v>10</v>
      </c>
      <c r="I715">
        <v>0.6</v>
      </c>
      <c r="J715">
        <v>0.53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1</v>
      </c>
      <c r="AA715" s="40">
        <f>AVERAGEIFS($C$2:C715, $B$2:B715, B715)</f>
        <v>25</v>
      </c>
      <c r="AB715" s="40">
        <f>AVERAGEIFS($I$2:I715, $B$2:B715, B715)</f>
        <v>0.53</v>
      </c>
      <c r="AC715" s="40">
        <f>AVERAGEIFS($J$2:J715, $B$2:B715, B715)</f>
        <v>0.50804878048780489</v>
      </c>
      <c r="AD715" s="40">
        <f>AVERAGEIFS($D$2:D715, $B$2:B715, B715)</f>
        <v>0.56097560975609762</v>
      </c>
    </row>
    <row r="716" spans="1:30" x14ac:dyDescent="0.25">
      <c r="A716" s="39">
        <v>46269</v>
      </c>
      <c r="B716" t="s">
        <v>22</v>
      </c>
      <c r="C716">
        <v>23</v>
      </c>
      <c r="D716" s="40">
        <v>1</v>
      </c>
      <c r="E716">
        <v>5</v>
      </c>
      <c r="F716">
        <v>3</v>
      </c>
      <c r="G716">
        <v>19</v>
      </c>
      <c r="H716">
        <v>10</v>
      </c>
      <c r="I716">
        <v>0.6</v>
      </c>
      <c r="J716">
        <v>0.53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1</v>
      </c>
      <c r="AA716" s="40">
        <f>AVERAGEIFS($C$2:C716, $B$2:B716, B716)</f>
        <v>16.25</v>
      </c>
      <c r="AB716" s="40">
        <f>AVERAGEIFS($I$2:I716, $B$2:B716, B716)</f>
        <v>0.47333333333333333</v>
      </c>
      <c r="AC716" s="40">
        <f>AVERAGEIFS($J$2:J716, $B$2:B716, B716)</f>
        <v>0.47333333333333338</v>
      </c>
      <c r="AD716" s="40">
        <f>AVERAGEIFS($D$2:D716, $B$2:B716, B716)</f>
        <v>0.41666666666666669</v>
      </c>
    </row>
    <row r="717" spans="1:30" x14ac:dyDescent="0.25">
      <c r="A717" s="39">
        <v>46269</v>
      </c>
      <c r="B717" t="s">
        <v>111</v>
      </c>
      <c r="C717">
        <v>24</v>
      </c>
      <c r="D717" s="40">
        <v>1</v>
      </c>
      <c r="E717">
        <v>5</v>
      </c>
      <c r="F717">
        <v>3</v>
      </c>
      <c r="G717">
        <v>19</v>
      </c>
      <c r="H717">
        <v>10</v>
      </c>
      <c r="I717">
        <v>0.6</v>
      </c>
      <c r="J717">
        <v>0.53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1</v>
      </c>
      <c r="AA717" s="40">
        <f>AVERAGEIFS($C$2:C717, $B$2:B717, B717)</f>
        <v>14.257142857142858</v>
      </c>
      <c r="AB717" s="40">
        <f>AVERAGEIFS($I$2:I717, $B$2:B717, B717)</f>
        <v>0.48999999999999994</v>
      </c>
      <c r="AC717" s="40">
        <f>AVERAGEIFS($J$2:J717, $B$2:B717, B717)</f>
        <v>0.50542857142857145</v>
      </c>
      <c r="AD717" s="40">
        <f>AVERAGEIFS($D$2:D717, $B$2:B717, B717)</f>
        <v>0.48571428571428571</v>
      </c>
    </row>
    <row r="718" spans="1:30" x14ac:dyDescent="0.25">
      <c r="A718" s="39">
        <v>46269</v>
      </c>
      <c r="B718" t="s">
        <v>32</v>
      </c>
      <c r="C718">
        <v>20</v>
      </c>
      <c r="D718" s="40">
        <v>1</v>
      </c>
      <c r="E718">
        <v>5</v>
      </c>
      <c r="F718">
        <v>3</v>
      </c>
      <c r="G718">
        <v>19</v>
      </c>
      <c r="H718">
        <v>10</v>
      </c>
      <c r="I718">
        <v>0.6</v>
      </c>
      <c r="J718">
        <v>0.53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1</v>
      </c>
      <c r="AA718" s="40">
        <f>AVERAGEIFS($C$2:C718, $B$2:B718, B718)</f>
        <v>15.037037037037036</v>
      </c>
      <c r="AB718" s="40">
        <f>AVERAGEIFS($I$2:I718, $B$2:B718, B718)</f>
        <v>0.43888888888888899</v>
      </c>
      <c r="AC718" s="40">
        <f>AVERAGEIFS($J$2:J718, $B$2:B718, B718)</f>
        <v>0.47444444444444439</v>
      </c>
      <c r="AD718" s="40">
        <f>AVERAGEIFS($D$2:D718, $B$2:B718, B718)</f>
        <v>0.37037037037037035</v>
      </c>
    </row>
    <row r="719" spans="1:30" x14ac:dyDescent="0.25">
      <c r="A719" s="39">
        <v>46269</v>
      </c>
      <c r="B719" t="s">
        <v>254</v>
      </c>
      <c r="C719">
        <v>8</v>
      </c>
      <c r="D719" s="40">
        <v>1</v>
      </c>
      <c r="E719">
        <v>5</v>
      </c>
      <c r="F719">
        <v>3</v>
      </c>
      <c r="G719">
        <v>19</v>
      </c>
      <c r="H719">
        <v>10</v>
      </c>
      <c r="I719">
        <v>0.6</v>
      </c>
      <c r="J719">
        <v>0.53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1</v>
      </c>
      <c r="AA719" s="40">
        <f>AVERAGEIFS($C$2:C719, $B$2:B719, B719)</f>
        <v>4.5</v>
      </c>
      <c r="AB719" s="40">
        <f>AVERAGEIFS($I$2:I719, $B$2:B719, B719)</f>
        <v>0.67500000000000004</v>
      </c>
      <c r="AC719" s="40">
        <f>AVERAGEIFS($J$2:J719, $B$2:B719, B719)</f>
        <v>0.59000000000000008</v>
      </c>
      <c r="AD719" s="40">
        <f>AVERAGEIFS($D$2:D719, $B$2:B719, B719)</f>
        <v>1</v>
      </c>
    </row>
    <row r="720" spans="1:30" x14ac:dyDescent="0.25">
      <c r="A720" s="39">
        <v>46269</v>
      </c>
      <c r="B720" t="s">
        <v>23</v>
      </c>
      <c r="C720">
        <v>16</v>
      </c>
      <c r="D720" s="40">
        <v>0</v>
      </c>
      <c r="E720">
        <v>5</v>
      </c>
      <c r="F720">
        <v>2</v>
      </c>
      <c r="G720">
        <v>19</v>
      </c>
      <c r="H720">
        <v>9</v>
      </c>
      <c r="I720">
        <v>0.4</v>
      </c>
      <c r="J720">
        <v>0.47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Y720">
        <v>0</v>
      </c>
      <c r="Z720">
        <v>0</v>
      </c>
      <c r="AA720" s="40">
        <f>AVERAGEIFS($C$2:C720, $B$2:B720, B720)</f>
        <v>12</v>
      </c>
      <c r="AB720" s="40">
        <f>AVERAGEIFS($I$2:I720, $B$2:B720, B720)</f>
        <v>0.51666666666666672</v>
      </c>
      <c r="AC720" s="40">
        <f>AVERAGEIFS($J$2:J720, $B$2:B720, B720)</f>
        <v>0.48962962962962958</v>
      </c>
      <c r="AD720" s="40">
        <f>AVERAGEIFS($D$2:D720, $B$2:B720, B720)</f>
        <v>0.44444444444444442</v>
      </c>
    </row>
    <row r="721" spans="1:30" x14ac:dyDescent="0.25">
      <c r="A721" s="39">
        <v>46269</v>
      </c>
      <c r="B721" t="s">
        <v>13</v>
      </c>
      <c r="C721">
        <v>39</v>
      </c>
      <c r="D721" s="40">
        <v>0</v>
      </c>
      <c r="E721">
        <v>5</v>
      </c>
      <c r="F721">
        <v>2</v>
      </c>
      <c r="G721">
        <v>19</v>
      </c>
      <c r="H721">
        <v>9</v>
      </c>
      <c r="I721">
        <v>0.4</v>
      </c>
      <c r="J721">
        <v>0.47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Y721">
        <v>0</v>
      </c>
      <c r="Z721">
        <v>0</v>
      </c>
      <c r="AA721" s="40">
        <f>AVERAGEIFS($C$2:C721, $B$2:B721, B721)</f>
        <v>24.576923076923077</v>
      </c>
      <c r="AB721" s="40">
        <f>AVERAGEIFS($I$2:I721, $B$2:B721, B721)</f>
        <v>0.43461538461538457</v>
      </c>
      <c r="AC721" s="40">
        <f>AVERAGEIFS($J$2:J721, $B$2:B721, B721)</f>
        <v>0.46692307692307694</v>
      </c>
      <c r="AD721" s="40">
        <f>AVERAGEIFS($D$2:D721, $B$2:B721, B721)</f>
        <v>0.34615384615384615</v>
      </c>
    </row>
    <row r="722" spans="1:30" x14ac:dyDescent="0.25">
      <c r="A722" s="39">
        <v>46269</v>
      </c>
      <c r="B722" t="s">
        <v>18</v>
      </c>
      <c r="C722">
        <v>31</v>
      </c>
      <c r="D722" s="40">
        <v>0</v>
      </c>
      <c r="E722">
        <v>5</v>
      </c>
      <c r="F722">
        <v>2</v>
      </c>
      <c r="G722">
        <v>19</v>
      </c>
      <c r="H722">
        <v>9</v>
      </c>
      <c r="I722">
        <v>0.4</v>
      </c>
      <c r="J722">
        <v>0.47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1</v>
      </c>
      <c r="Y722">
        <v>0</v>
      </c>
      <c r="Z722">
        <v>0</v>
      </c>
      <c r="AA722" s="40">
        <f>AVERAGEIFS($C$2:C722, $B$2:B722, B722)</f>
        <v>18.928571428571427</v>
      </c>
      <c r="AB722" s="40">
        <f>AVERAGEIFS($I$2:I722, $B$2:B722, B722)</f>
        <v>0.36785714285714283</v>
      </c>
      <c r="AC722" s="40">
        <f>AVERAGEIFS($J$2:J722, $B$2:B722, B722)</f>
        <v>0.44285714285714273</v>
      </c>
      <c r="AD722" s="40">
        <f>AVERAGEIFS($D$2:D722, $B$2:B722, B722)</f>
        <v>0.2857142857142857</v>
      </c>
    </row>
    <row r="723" spans="1:30" x14ac:dyDescent="0.25">
      <c r="A723" s="39">
        <v>46269</v>
      </c>
      <c r="B723" t="s">
        <v>17</v>
      </c>
      <c r="C723">
        <v>23</v>
      </c>
      <c r="D723" s="40">
        <v>0</v>
      </c>
      <c r="E723">
        <v>5</v>
      </c>
      <c r="F723">
        <v>2</v>
      </c>
      <c r="G723">
        <v>19</v>
      </c>
      <c r="H723">
        <v>9</v>
      </c>
      <c r="I723">
        <v>0.4</v>
      </c>
      <c r="J723">
        <v>0.47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1</v>
      </c>
      <c r="Y723">
        <v>0</v>
      </c>
      <c r="Z723">
        <v>0</v>
      </c>
      <c r="AA723" s="40">
        <f>AVERAGEIFS($C$2:C723, $B$2:B723, B723)</f>
        <v>12.227272727272727</v>
      </c>
      <c r="AB723" s="40">
        <f>AVERAGEIFS($I$2:I723, $B$2:B723, B723)</f>
        <v>0.51590909090909098</v>
      </c>
      <c r="AC723" s="40">
        <f>AVERAGEIFS($J$2:J723, $B$2:B723, B723)</f>
        <v>0.49818181818181823</v>
      </c>
      <c r="AD723" s="40">
        <f>AVERAGEIFS($D$2:D723, $B$2:B723, B723)</f>
        <v>0.40909090909090912</v>
      </c>
    </row>
    <row r="724" spans="1:30" x14ac:dyDescent="0.25">
      <c r="A724" s="39">
        <v>46269</v>
      </c>
      <c r="B724" t="s">
        <v>110</v>
      </c>
      <c r="C724">
        <v>13</v>
      </c>
      <c r="D724" s="40">
        <v>0</v>
      </c>
      <c r="E724">
        <v>5</v>
      </c>
      <c r="F724">
        <v>2</v>
      </c>
      <c r="G724">
        <v>19</v>
      </c>
      <c r="H724">
        <v>9</v>
      </c>
      <c r="I724">
        <v>0.4</v>
      </c>
      <c r="J724">
        <v>0.47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1</v>
      </c>
      <c r="Y724">
        <v>0</v>
      </c>
      <c r="Z724">
        <v>0</v>
      </c>
      <c r="AA724" s="40">
        <f>AVERAGEIFS($C$2:C724, $B$2:B724, B724)</f>
        <v>10.666666666666666</v>
      </c>
      <c r="AB724" s="40">
        <f>AVERAGEIFS($I$2:I724, $B$2:B724, B724)</f>
        <v>0.51666666666666672</v>
      </c>
      <c r="AC724" s="40">
        <f>AVERAGEIFS($J$2:J724, $B$2:B724, B724)</f>
        <v>0.50166666666666659</v>
      </c>
      <c r="AD724" s="40">
        <f>AVERAGEIFS($D$2:D724, $B$2:B724, B724)</f>
        <v>0.66666666666666663</v>
      </c>
    </row>
    <row r="725" spans="1:30" x14ac:dyDescent="0.25">
      <c r="A725" s="39">
        <v>46269</v>
      </c>
      <c r="B725" t="s">
        <v>263</v>
      </c>
      <c r="C725">
        <v>11</v>
      </c>
      <c r="D725" s="40">
        <v>0</v>
      </c>
      <c r="E725">
        <v>5</v>
      </c>
      <c r="F725">
        <v>2</v>
      </c>
      <c r="G725">
        <v>19</v>
      </c>
      <c r="H725">
        <v>9</v>
      </c>
      <c r="I725">
        <v>0.4</v>
      </c>
      <c r="J725">
        <v>0.47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 s="40">
        <f>AVERAGEIFS($C$2:C725, $B$2:B725, B725)</f>
        <v>11</v>
      </c>
      <c r="AB725" s="40">
        <f>AVERAGEIFS($I$2:I725, $B$2:B725, B725)</f>
        <v>0.4</v>
      </c>
      <c r="AC725" s="40">
        <f>AVERAGEIFS($J$2:J725, $B$2:B725, B725)</f>
        <v>0.47</v>
      </c>
      <c r="AD725" s="40">
        <f>AVERAGEIFS($D$2:D725, $B$2:B725, B725)</f>
        <v>0</v>
      </c>
    </row>
    <row r="726" spans="1:30" x14ac:dyDescent="0.25">
      <c r="A726" s="39">
        <v>46270</v>
      </c>
      <c r="B726" t="s">
        <v>19</v>
      </c>
      <c r="C726">
        <v>27</v>
      </c>
      <c r="D726" s="40">
        <v>0</v>
      </c>
      <c r="E726">
        <v>4</v>
      </c>
      <c r="F726">
        <v>1</v>
      </c>
      <c r="G726">
        <v>17</v>
      </c>
      <c r="H726">
        <v>8</v>
      </c>
      <c r="I726">
        <v>0.25</v>
      </c>
      <c r="J726">
        <v>0.47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23</v>
      </c>
      <c r="AB726" s="40">
        <f>AVERAGEIFS($I$2:I726, $B$2:B726, B726)</f>
        <v>0.32666666666666666</v>
      </c>
      <c r="AC726" s="40">
        <f>AVERAGEIFS($J$2:J726, $B$2:B726, B726)</f>
        <v>0.40666666666666668</v>
      </c>
      <c r="AD726" s="40">
        <f>AVERAGEIFS($D$2:D726, $B$2:B726, B726)</f>
        <v>0</v>
      </c>
    </row>
    <row r="727" spans="1:30" x14ac:dyDescent="0.25">
      <c r="A727" s="39">
        <v>46270</v>
      </c>
      <c r="B727" t="s">
        <v>92</v>
      </c>
      <c r="C727">
        <v>19</v>
      </c>
      <c r="D727" s="40">
        <v>0</v>
      </c>
      <c r="E727">
        <v>4</v>
      </c>
      <c r="F727">
        <v>1</v>
      </c>
      <c r="G727">
        <v>17</v>
      </c>
      <c r="H727">
        <v>8</v>
      </c>
      <c r="I727">
        <v>0.25</v>
      </c>
      <c r="J727">
        <v>0.47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f>AVERAGEIFS($C$2:C727, $B$2:B727, B727)</f>
        <v>19</v>
      </c>
      <c r="AB727" s="40">
        <f>AVERAGEIFS($I$2:I727, $B$2:B727, B727)</f>
        <v>0.25</v>
      </c>
      <c r="AC727" s="40">
        <f>AVERAGEIFS($J$2:J727, $B$2:B727, B727)</f>
        <v>0.47</v>
      </c>
      <c r="AD727" s="40">
        <f>AVERAGEIFS($D$2:D727, $B$2:B727, B727)</f>
        <v>0</v>
      </c>
    </row>
    <row r="728" spans="1:30" x14ac:dyDescent="0.25">
      <c r="A728" s="39">
        <v>46270</v>
      </c>
      <c r="B728" t="s">
        <v>17</v>
      </c>
      <c r="C728">
        <v>17</v>
      </c>
      <c r="D728" s="40">
        <v>0</v>
      </c>
      <c r="E728">
        <v>4</v>
      </c>
      <c r="F728">
        <v>1</v>
      </c>
      <c r="G728">
        <v>17</v>
      </c>
      <c r="H728">
        <v>8</v>
      </c>
      <c r="I728">
        <v>0.25</v>
      </c>
      <c r="J728">
        <v>0.47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f>AVERAGEIFS($C$2:C728, $B$2:B728, B728)</f>
        <v>12.434782608695652</v>
      </c>
      <c r="AB728" s="40">
        <f>AVERAGEIFS($I$2:I728, $B$2:B728, B728)</f>
        <v>0.50434782608695661</v>
      </c>
      <c r="AC728" s="40">
        <f>AVERAGEIFS($J$2:J728, $B$2:B728, B728)</f>
        <v>0.49695652173913052</v>
      </c>
      <c r="AD728" s="40">
        <f>AVERAGEIFS($D$2:D728, $B$2:B728, B728)</f>
        <v>0.39130434782608697</v>
      </c>
    </row>
    <row r="729" spans="1:30" x14ac:dyDescent="0.25">
      <c r="A729" s="39">
        <v>46270</v>
      </c>
      <c r="B729" t="s">
        <v>90</v>
      </c>
      <c r="C729">
        <v>35</v>
      </c>
      <c r="D729" s="40">
        <v>0</v>
      </c>
      <c r="E729">
        <v>4</v>
      </c>
      <c r="F729">
        <v>1</v>
      </c>
      <c r="G729">
        <v>17</v>
      </c>
      <c r="H729">
        <v>8</v>
      </c>
      <c r="I729">
        <v>0.25</v>
      </c>
      <c r="J729">
        <v>0.47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f>AVERAGEIFS($C$2:C729, $B$2:B729, B729)</f>
        <v>27.058823529411764</v>
      </c>
      <c r="AB729" s="40">
        <f>AVERAGEIFS($I$2:I729, $B$2:B729, B729)</f>
        <v>0.51764705882352946</v>
      </c>
      <c r="AC729" s="40">
        <f>AVERAGEIFS($J$2:J729, $B$2:B729, B729)</f>
        <v>0.5288235294117648</v>
      </c>
      <c r="AD729" s="40">
        <f>AVERAGEIFS($D$2:D729, $B$2:B729, B729)</f>
        <v>0.47058823529411764</v>
      </c>
    </row>
    <row r="730" spans="1:30" x14ac:dyDescent="0.25">
      <c r="A730" s="39">
        <v>46270</v>
      </c>
      <c r="B730" t="s">
        <v>32</v>
      </c>
      <c r="C730">
        <v>16</v>
      </c>
      <c r="D730" s="40">
        <v>0</v>
      </c>
      <c r="E730">
        <v>4</v>
      </c>
      <c r="F730">
        <v>1</v>
      </c>
      <c r="G730">
        <v>17</v>
      </c>
      <c r="H730">
        <v>8</v>
      </c>
      <c r="I730">
        <v>0.25</v>
      </c>
      <c r="J730">
        <v>0.47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f>AVERAGEIFS($C$2:C730, $B$2:B730, B730)</f>
        <v>15.071428571428571</v>
      </c>
      <c r="AB730" s="40">
        <f>AVERAGEIFS($I$2:I730, $B$2:B730, B730)</f>
        <v>0.43214285714285727</v>
      </c>
      <c r="AC730" s="40">
        <f>AVERAGEIFS($J$2:J730, $B$2:B730, B730)</f>
        <v>0.47428571428571425</v>
      </c>
      <c r="AD730" s="40">
        <f>AVERAGEIFS($D$2:D730, $B$2:B730, B730)</f>
        <v>0.35714285714285715</v>
      </c>
    </row>
    <row r="731" spans="1:30" x14ac:dyDescent="0.25">
      <c r="A731" s="39">
        <v>46270</v>
      </c>
      <c r="B731" t="s">
        <v>29</v>
      </c>
      <c r="C731">
        <v>18</v>
      </c>
      <c r="D731" s="40">
        <v>0</v>
      </c>
      <c r="E731">
        <v>4</v>
      </c>
      <c r="F731">
        <v>1</v>
      </c>
      <c r="G731">
        <v>17</v>
      </c>
      <c r="H731">
        <v>8</v>
      </c>
      <c r="I731">
        <v>0.25</v>
      </c>
      <c r="J731">
        <v>0.47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f>AVERAGEIFS($C$2:C731, $B$2:B731, B731)</f>
        <v>11.6</v>
      </c>
      <c r="AB731" s="40">
        <f>AVERAGEIFS($I$2:I731, $B$2:B731, B731)</f>
        <v>0.46666666666666673</v>
      </c>
      <c r="AC731" s="40">
        <f>AVERAGEIFS($J$2:J731, $B$2:B731, B731)</f>
        <v>0.49266666666666675</v>
      </c>
      <c r="AD731" s="40">
        <f>AVERAGEIFS($D$2:D731, $B$2:B731, B731)</f>
        <v>0.46666666666666667</v>
      </c>
    </row>
    <row r="732" spans="1:30" x14ac:dyDescent="0.25">
      <c r="A732" s="39">
        <v>46270</v>
      </c>
      <c r="B732" t="s">
        <v>2</v>
      </c>
      <c r="C732">
        <v>44</v>
      </c>
      <c r="D732" s="40">
        <v>1</v>
      </c>
      <c r="E732">
        <v>4</v>
      </c>
      <c r="F732">
        <v>3</v>
      </c>
      <c r="G732">
        <v>17</v>
      </c>
      <c r="H732">
        <v>9</v>
      </c>
      <c r="I732">
        <v>0.75</v>
      </c>
      <c r="J732">
        <v>0.53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 s="40">
        <f>AVERAGEIFS($C$2:C732, $B$2:B732, B732)</f>
        <v>32.333333333333336</v>
      </c>
      <c r="AB732" s="40">
        <f>AVERAGEIFS($I$2:I732, $B$2:B732, B732)</f>
        <v>0.68333333333333324</v>
      </c>
      <c r="AC732" s="40">
        <f>AVERAGEIFS($J$2:J732, $B$2:B732, B732)</f>
        <v>0.60285714285714276</v>
      </c>
      <c r="AD732" s="40">
        <f>AVERAGEIFS($D$2:D732, $B$2:B732, B732)</f>
        <v>0.80952380952380953</v>
      </c>
    </row>
    <row r="733" spans="1:30" x14ac:dyDescent="0.25">
      <c r="A733" s="39">
        <v>46270</v>
      </c>
      <c r="B733" t="s">
        <v>253</v>
      </c>
      <c r="C733">
        <v>22</v>
      </c>
      <c r="D733" s="40">
        <v>1</v>
      </c>
      <c r="E733">
        <v>4</v>
      </c>
      <c r="F733">
        <v>3</v>
      </c>
      <c r="G733">
        <v>17</v>
      </c>
      <c r="H733">
        <v>9</v>
      </c>
      <c r="I733">
        <v>0.75</v>
      </c>
      <c r="J733">
        <v>0.53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 s="40">
        <f>AVERAGEIFS($C$2:C733, $B$2:B733, B733)</f>
        <v>12.333333333333334</v>
      </c>
      <c r="AB733" s="40">
        <f>AVERAGEIFS($I$2:I733, $B$2:B733, B733)</f>
        <v>0.48333333333333334</v>
      </c>
      <c r="AC733" s="40">
        <f>AVERAGEIFS($J$2:J733, $B$2:B733, B733)</f>
        <v>0.46800000000000003</v>
      </c>
      <c r="AD733" s="40">
        <f>AVERAGEIFS($D$2:D733, $B$2:B733, B733)</f>
        <v>0.6</v>
      </c>
    </row>
    <row r="734" spans="1:30" x14ac:dyDescent="0.25">
      <c r="A734" s="39">
        <v>46270</v>
      </c>
      <c r="B734" t="s">
        <v>120</v>
      </c>
      <c r="C734">
        <v>21</v>
      </c>
      <c r="D734" s="40">
        <v>1</v>
      </c>
      <c r="E734">
        <v>4</v>
      </c>
      <c r="F734">
        <v>3</v>
      </c>
      <c r="G734">
        <v>17</v>
      </c>
      <c r="H734">
        <v>9</v>
      </c>
      <c r="I734">
        <v>0.75</v>
      </c>
      <c r="J734">
        <v>0.53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 s="40">
        <f>AVERAGEIFS($C$2:C734, $B$2:B734, B734)</f>
        <v>15.833333333333334</v>
      </c>
      <c r="AB734" s="40">
        <f>AVERAGEIFS($I$2:I734, $B$2:B734, B734)</f>
        <v>0.54666666666666663</v>
      </c>
      <c r="AC734" s="40">
        <f>AVERAGEIFS($J$2:J734, $B$2:B734, B734)</f>
        <v>0.51361111111111113</v>
      </c>
      <c r="AD734" s="40">
        <f>AVERAGEIFS($D$2:D734, $B$2:B734, B734)</f>
        <v>0.58333333333333337</v>
      </c>
    </row>
    <row r="735" spans="1:30" x14ac:dyDescent="0.25">
      <c r="A735" s="39">
        <v>46270</v>
      </c>
      <c r="B735" t="s">
        <v>22</v>
      </c>
      <c r="C735">
        <v>12</v>
      </c>
      <c r="D735" s="40">
        <v>1</v>
      </c>
      <c r="E735">
        <v>4</v>
      </c>
      <c r="F735">
        <v>3</v>
      </c>
      <c r="G735">
        <v>17</v>
      </c>
      <c r="H735">
        <v>9</v>
      </c>
      <c r="I735">
        <v>0.75</v>
      </c>
      <c r="J735">
        <v>0.53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 s="40">
        <f>AVERAGEIFS($C$2:C735, $B$2:B735, B735)</f>
        <v>15.923076923076923</v>
      </c>
      <c r="AB735" s="40">
        <f>AVERAGEIFS($I$2:I735, $B$2:B735, B735)</f>
        <v>0.49461538461538457</v>
      </c>
      <c r="AC735" s="40">
        <f>AVERAGEIFS($J$2:J735, $B$2:B735, B735)</f>
        <v>0.47769230769230775</v>
      </c>
      <c r="AD735" s="40">
        <f>AVERAGEIFS($D$2:D735, $B$2:B735, B735)</f>
        <v>0.46153846153846156</v>
      </c>
    </row>
    <row r="736" spans="1:30" x14ac:dyDescent="0.25">
      <c r="A736" s="39">
        <v>46270</v>
      </c>
      <c r="B736" t="s">
        <v>111</v>
      </c>
      <c r="C736">
        <v>11</v>
      </c>
      <c r="D736" s="40">
        <v>1</v>
      </c>
      <c r="E736">
        <v>4</v>
      </c>
      <c r="F736">
        <v>3</v>
      </c>
      <c r="G736">
        <v>17</v>
      </c>
      <c r="H736">
        <v>9</v>
      </c>
      <c r="I736">
        <v>0.75</v>
      </c>
      <c r="J736">
        <v>0.53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 s="40">
        <f>AVERAGEIFS($C$2:C736, $B$2:B736, B736)</f>
        <v>14.166666666666666</v>
      </c>
      <c r="AB736" s="40">
        <f>AVERAGEIFS($I$2:I736, $B$2:B736, B736)</f>
        <v>0.49722222222222218</v>
      </c>
      <c r="AC736" s="40">
        <f>AVERAGEIFS($J$2:J736, $B$2:B736, B736)</f>
        <v>0.50611111111111118</v>
      </c>
      <c r="AD736" s="40">
        <f>AVERAGEIFS($D$2:D736, $B$2:B736, B736)</f>
        <v>0.5</v>
      </c>
    </row>
    <row r="737" spans="1:30" x14ac:dyDescent="0.25">
      <c r="A737" s="39">
        <v>46270</v>
      </c>
      <c r="B737" t="s">
        <v>262</v>
      </c>
      <c r="C737">
        <v>14</v>
      </c>
      <c r="D737" s="40">
        <v>1</v>
      </c>
      <c r="E737">
        <v>4</v>
      </c>
      <c r="F737">
        <v>3</v>
      </c>
      <c r="G737">
        <v>17</v>
      </c>
      <c r="H737">
        <v>9</v>
      </c>
      <c r="I737">
        <v>0.75</v>
      </c>
      <c r="J737">
        <v>0.53</v>
      </c>
      <c r="K737">
        <v>1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 s="40">
        <f>AVERAGEIFS($C$2:C737, $B$2:B737, B737)</f>
        <v>9.5</v>
      </c>
      <c r="AB737" s="40">
        <f>AVERAGEIFS($I$2:I737, $B$2:B737, B737)</f>
        <v>0.57499999999999996</v>
      </c>
      <c r="AC737" s="40">
        <f>AVERAGEIFS($J$2:J737, $B$2:B737, B737)</f>
        <v>0.505</v>
      </c>
      <c r="AD737" s="40">
        <f>AVERAGEIFS($D$2:D737, $B$2:B737, B737)</f>
        <v>0.5</v>
      </c>
    </row>
    <row r="738" spans="1:30" x14ac:dyDescent="0.25">
      <c r="A738" s="39">
        <v>46271</v>
      </c>
      <c r="B738" t="s">
        <v>12</v>
      </c>
      <c r="C738">
        <v>31</v>
      </c>
      <c r="D738" s="40">
        <v>0</v>
      </c>
      <c r="E738">
        <v>3</v>
      </c>
      <c r="F738">
        <v>0</v>
      </c>
      <c r="G738">
        <v>14</v>
      </c>
      <c r="H738">
        <v>5</v>
      </c>
      <c r="I738">
        <v>0</v>
      </c>
      <c r="J738">
        <v>0.36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23.833333333333332</v>
      </c>
      <c r="AB738" s="40">
        <f>AVERAGEIFS($I$2:I738, $B$2:B738, B738)</f>
        <v>0.4916666666666667</v>
      </c>
      <c r="AC738" s="40">
        <f>AVERAGEIFS($J$2:J738, $B$2:B738, B738)</f>
        <v>0.47249999999999992</v>
      </c>
      <c r="AD738" s="40">
        <f>AVERAGEIFS($D$2:D738, $B$2:B738, B738)</f>
        <v>0.45833333333333331</v>
      </c>
    </row>
    <row r="739" spans="1:30" x14ac:dyDescent="0.25">
      <c r="A739" s="39">
        <v>46271</v>
      </c>
      <c r="B739" t="s">
        <v>16</v>
      </c>
      <c r="C739">
        <v>11</v>
      </c>
      <c r="D739" s="40">
        <v>0</v>
      </c>
      <c r="E739">
        <v>3</v>
      </c>
      <c r="F739">
        <v>0</v>
      </c>
      <c r="G739">
        <v>14</v>
      </c>
      <c r="H739">
        <v>5</v>
      </c>
      <c r="I739">
        <v>0</v>
      </c>
      <c r="J739">
        <v>0.36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24.9</v>
      </c>
      <c r="AB739" s="40">
        <f>AVERAGEIFS($I$2:I739, $B$2:B739, B739)</f>
        <v>0.43</v>
      </c>
      <c r="AC739" s="40">
        <f>AVERAGEIFS($J$2:J739, $B$2:B739, B739)</f>
        <v>0.46000000000000008</v>
      </c>
      <c r="AD739" s="40">
        <f>AVERAGEIFS($D$2:D739, $B$2:B739, B739)</f>
        <v>0.5</v>
      </c>
    </row>
    <row r="740" spans="1:30" x14ac:dyDescent="0.25">
      <c r="A740" s="39">
        <v>46271</v>
      </c>
      <c r="B740" t="s">
        <v>14</v>
      </c>
      <c r="C740">
        <v>22</v>
      </c>
      <c r="D740" s="40">
        <v>0</v>
      </c>
      <c r="E740">
        <v>3</v>
      </c>
      <c r="F740">
        <v>0</v>
      </c>
      <c r="G740">
        <v>14</v>
      </c>
      <c r="H740">
        <v>5</v>
      </c>
      <c r="I740">
        <v>0</v>
      </c>
      <c r="J740">
        <v>0.36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28.375</v>
      </c>
      <c r="AB740" s="40">
        <f>AVERAGEIFS($I$2:I740, $B$2:B740, B740)</f>
        <v>0.32499999999999996</v>
      </c>
      <c r="AC740" s="40">
        <f>AVERAGEIFS($J$2:J740, $B$2:B740, B740)</f>
        <v>0.42875000000000002</v>
      </c>
      <c r="AD740" s="40">
        <f>AVERAGEIFS($D$2:D740, $B$2:B740, B740)</f>
        <v>0.125</v>
      </c>
    </row>
    <row r="741" spans="1:30" x14ac:dyDescent="0.25">
      <c r="A741" s="39">
        <v>46271</v>
      </c>
      <c r="B741" t="s">
        <v>18</v>
      </c>
      <c r="C741">
        <v>15</v>
      </c>
      <c r="D741" s="40">
        <v>0</v>
      </c>
      <c r="E741">
        <v>3</v>
      </c>
      <c r="F741">
        <v>0</v>
      </c>
      <c r="G741">
        <v>14</v>
      </c>
      <c r="H741">
        <v>5</v>
      </c>
      <c r="I741">
        <v>0</v>
      </c>
      <c r="J741">
        <v>0.36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18.666666666666668</v>
      </c>
      <c r="AB741" s="40">
        <f>AVERAGEIFS($I$2:I741, $B$2:B741, B741)</f>
        <v>0.34333333333333332</v>
      </c>
      <c r="AC741" s="40">
        <f>AVERAGEIFS($J$2:J741, $B$2:B741, B741)</f>
        <v>0.43733333333333324</v>
      </c>
      <c r="AD741" s="40">
        <f>AVERAGEIFS($D$2:D741, $B$2:B741, B741)</f>
        <v>0.26666666666666666</v>
      </c>
    </row>
    <row r="742" spans="1:30" x14ac:dyDescent="0.25">
      <c r="A742" s="39">
        <v>46271</v>
      </c>
      <c r="B742" t="s">
        <v>111</v>
      </c>
      <c r="C742">
        <v>16</v>
      </c>
      <c r="D742" s="40">
        <v>0</v>
      </c>
      <c r="E742">
        <v>3</v>
      </c>
      <c r="F742">
        <v>0</v>
      </c>
      <c r="G742">
        <v>14</v>
      </c>
      <c r="H742">
        <v>5</v>
      </c>
      <c r="I742">
        <v>0</v>
      </c>
      <c r="J742">
        <v>0.36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14.216216216216216</v>
      </c>
      <c r="AB742" s="40">
        <f>AVERAGEIFS($I$2:I742, $B$2:B742, B742)</f>
        <v>0.48378378378378373</v>
      </c>
      <c r="AC742" s="40">
        <f>AVERAGEIFS($J$2:J742, $B$2:B742, B742)</f>
        <v>0.50216216216216225</v>
      </c>
      <c r="AD742" s="40">
        <f>AVERAGEIFS($D$2:D742, $B$2:B742, B742)</f>
        <v>0.48648648648648651</v>
      </c>
    </row>
    <row r="743" spans="1:30" x14ac:dyDescent="0.25">
      <c r="A743" s="39">
        <v>46271</v>
      </c>
      <c r="B743" t="s">
        <v>15</v>
      </c>
      <c r="C743">
        <v>20</v>
      </c>
      <c r="D743" s="40">
        <v>0</v>
      </c>
      <c r="E743">
        <v>3</v>
      </c>
      <c r="F743">
        <v>0</v>
      </c>
      <c r="G743">
        <v>14</v>
      </c>
      <c r="H743">
        <v>5</v>
      </c>
      <c r="I743">
        <v>0</v>
      </c>
      <c r="J743">
        <v>0.36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f>AVERAGEIFS($C$2:C743, $B$2:B743, B743)</f>
        <v>24.12</v>
      </c>
      <c r="AB743" s="40">
        <f>AVERAGEIFS($I$2:I743, $B$2:B743, B743)</f>
        <v>0.48400000000000004</v>
      </c>
      <c r="AC743" s="40">
        <f>AVERAGEIFS($J$2:J743, $B$2:B743, B743)</f>
        <v>0.50319999999999998</v>
      </c>
      <c r="AD743" s="40">
        <f>AVERAGEIFS($D$2:D743, $B$2:B743, B743)</f>
        <v>0.4</v>
      </c>
    </row>
    <row r="744" spans="1:30" x14ac:dyDescent="0.25">
      <c r="A744" s="39">
        <v>46271</v>
      </c>
      <c r="B744" t="s">
        <v>262</v>
      </c>
      <c r="C744">
        <v>8</v>
      </c>
      <c r="D744" s="40">
        <v>0</v>
      </c>
      <c r="E744">
        <v>3</v>
      </c>
      <c r="F744">
        <v>0</v>
      </c>
      <c r="G744">
        <v>14</v>
      </c>
      <c r="H744">
        <v>5</v>
      </c>
      <c r="I744">
        <v>0</v>
      </c>
      <c r="J744">
        <v>0.36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f>AVERAGEIFS($C$2:C744, $B$2:B744, B744)</f>
        <v>9</v>
      </c>
      <c r="AB744" s="40">
        <f>AVERAGEIFS($I$2:I744, $B$2:B744, B744)</f>
        <v>0.3833333333333333</v>
      </c>
      <c r="AC744" s="40">
        <f>AVERAGEIFS($J$2:J744, $B$2:B744, B744)</f>
        <v>0.45666666666666672</v>
      </c>
      <c r="AD744" s="40">
        <f>AVERAGEIFS($D$2:D744, $B$2:B744, B744)</f>
        <v>0.33333333333333331</v>
      </c>
    </row>
    <row r="745" spans="1:30" x14ac:dyDescent="0.25">
      <c r="A745" s="39">
        <v>46271</v>
      </c>
      <c r="B745" t="s">
        <v>65</v>
      </c>
      <c r="C745">
        <v>19</v>
      </c>
      <c r="D745" s="40">
        <v>0</v>
      </c>
      <c r="E745">
        <v>3</v>
      </c>
      <c r="F745">
        <v>0</v>
      </c>
      <c r="G745">
        <v>14</v>
      </c>
      <c r="H745">
        <v>5</v>
      </c>
      <c r="I745">
        <v>0</v>
      </c>
      <c r="J745">
        <v>0.36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f>AVERAGEIFS($C$2:C745, $B$2:B745, B745)</f>
        <v>20.476190476190474</v>
      </c>
      <c r="AB745" s="40">
        <f>AVERAGEIFS($I$2:I745, $B$2:B745, B745)</f>
        <v>0.55571428571428572</v>
      </c>
      <c r="AC745" s="40">
        <f>AVERAGEIFS($J$2:J745, $B$2:B745, B745)</f>
        <v>0.53523809523809518</v>
      </c>
      <c r="AD745" s="40">
        <f>AVERAGEIFS($D$2:D745, $B$2:B745, B745)</f>
        <v>0.66666666666666663</v>
      </c>
    </row>
    <row r="746" spans="1:30" x14ac:dyDescent="0.25">
      <c r="A746" s="39">
        <v>46271</v>
      </c>
      <c r="B746" t="s">
        <v>34</v>
      </c>
      <c r="C746">
        <v>16</v>
      </c>
      <c r="D746" s="40">
        <v>1</v>
      </c>
      <c r="E746">
        <v>3</v>
      </c>
      <c r="F746">
        <v>3</v>
      </c>
      <c r="G746">
        <v>14</v>
      </c>
      <c r="H746">
        <v>9</v>
      </c>
      <c r="I746">
        <v>1</v>
      </c>
      <c r="J746">
        <v>0.64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1</v>
      </c>
      <c r="AA746" s="40">
        <f>AVERAGEIFS($C$2:C746, $B$2:B746, B746)</f>
        <v>20</v>
      </c>
      <c r="AB746" s="40">
        <f>AVERAGEIFS($I$2:I746, $B$2:B746, B746)</f>
        <v>0.62</v>
      </c>
      <c r="AC746" s="40">
        <f>AVERAGEIFS($J$2:J746, $B$2:B746, B746)</f>
        <v>0.56799999999999995</v>
      </c>
      <c r="AD746" s="40">
        <f>AVERAGEIFS($D$2:D746, $B$2:B746, B746)</f>
        <v>0.8</v>
      </c>
    </row>
    <row r="747" spans="1:30" x14ac:dyDescent="0.25">
      <c r="A747" s="39">
        <v>46271</v>
      </c>
      <c r="B747" t="s">
        <v>2</v>
      </c>
      <c r="C747">
        <v>25</v>
      </c>
      <c r="D747" s="40">
        <v>1</v>
      </c>
      <c r="E747">
        <v>3</v>
      </c>
      <c r="F747">
        <v>3</v>
      </c>
      <c r="G747">
        <v>14</v>
      </c>
      <c r="H747">
        <v>9</v>
      </c>
      <c r="I747">
        <v>1</v>
      </c>
      <c r="J747">
        <v>0.64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1</v>
      </c>
      <c r="AA747" s="40">
        <f>AVERAGEIFS($C$2:C747, $B$2:B747, B747)</f>
        <v>32</v>
      </c>
      <c r="AB747" s="40">
        <f>AVERAGEIFS($I$2:I747, $B$2:B747, B747)</f>
        <v>0.69772727272727264</v>
      </c>
      <c r="AC747" s="40">
        <f>AVERAGEIFS($J$2:J747, $B$2:B747, B747)</f>
        <v>0.6045454545454545</v>
      </c>
      <c r="AD747" s="40">
        <f>AVERAGEIFS($D$2:D747, $B$2:B747, B747)</f>
        <v>0.81818181818181823</v>
      </c>
    </row>
    <row r="748" spans="1:30" x14ac:dyDescent="0.25">
      <c r="A748" s="39">
        <v>46271</v>
      </c>
      <c r="B748" t="s">
        <v>90</v>
      </c>
      <c r="C748">
        <v>25</v>
      </c>
      <c r="D748" s="40">
        <v>1</v>
      </c>
      <c r="E748">
        <v>3</v>
      </c>
      <c r="F748">
        <v>3</v>
      </c>
      <c r="G748">
        <v>14</v>
      </c>
      <c r="H748">
        <v>9</v>
      </c>
      <c r="I748">
        <v>1</v>
      </c>
      <c r="J748">
        <v>0.64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1</v>
      </c>
      <c r="AA748" s="40">
        <f>AVERAGEIFS($C$2:C748, $B$2:B748, B748)</f>
        <v>26.944444444444443</v>
      </c>
      <c r="AB748" s="40">
        <f>AVERAGEIFS($I$2:I748, $B$2:B748, B748)</f>
        <v>0.54444444444444451</v>
      </c>
      <c r="AC748" s="40">
        <f>AVERAGEIFS($J$2:J748, $B$2:B748, B748)</f>
        <v>0.53500000000000014</v>
      </c>
      <c r="AD748" s="40">
        <f>AVERAGEIFS($D$2:D748, $B$2:B748, B748)</f>
        <v>0.5</v>
      </c>
    </row>
    <row r="749" spans="1:30" x14ac:dyDescent="0.25">
      <c r="A749" s="39">
        <v>46271</v>
      </c>
      <c r="B749" t="s">
        <v>36</v>
      </c>
      <c r="C749">
        <v>23</v>
      </c>
      <c r="D749" s="40">
        <v>1</v>
      </c>
      <c r="E749">
        <v>3</v>
      </c>
      <c r="F749">
        <v>3</v>
      </c>
      <c r="G749">
        <v>14</v>
      </c>
      <c r="H749">
        <v>9</v>
      </c>
      <c r="I749">
        <v>1</v>
      </c>
      <c r="J749">
        <v>0.64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1</v>
      </c>
      <c r="AA749" s="40">
        <f>AVERAGEIFS($C$2:C749, $B$2:B749, B749)</f>
        <v>19.333333333333332</v>
      </c>
      <c r="AB749" s="40">
        <f>AVERAGEIFS($I$2:I749, $B$2:B749, B749)</f>
        <v>0.50555555555555554</v>
      </c>
      <c r="AC749" s="40">
        <f>AVERAGEIFS($J$2:J749, $B$2:B749, B749)</f>
        <v>0.48777777777777787</v>
      </c>
      <c r="AD749" s="40">
        <f>AVERAGEIFS($D$2:D749, $B$2:B749, B749)</f>
        <v>0.44444444444444442</v>
      </c>
    </row>
    <row r="750" spans="1:30" x14ac:dyDescent="0.25">
      <c r="A750" s="39">
        <v>46271</v>
      </c>
      <c r="B750" t="s">
        <v>186</v>
      </c>
      <c r="C750">
        <v>17</v>
      </c>
      <c r="D750" s="40">
        <v>1</v>
      </c>
      <c r="E750">
        <v>3</v>
      </c>
      <c r="F750">
        <v>3</v>
      </c>
      <c r="G750">
        <v>14</v>
      </c>
      <c r="H750">
        <v>9</v>
      </c>
      <c r="I750">
        <v>1</v>
      </c>
      <c r="J750">
        <v>0.64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1</v>
      </c>
      <c r="AA750" s="40">
        <f>AVERAGEIFS($C$2:C750, $B$2:B750, B750)</f>
        <v>14.625</v>
      </c>
      <c r="AB750" s="40">
        <f>AVERAGEIFS($I$2:I750, $B$2:B750, B750)</f>
        <v>0.61562500000000009</v>
      </c>
      <c r="AC750" s="40">
        <f>AVERAGEIFS($J$2:J750, $B$2:B750, B750)</f>
        <v>0.56093749999999998</v>
      </c>
      <c r="AD750" s="40">
        <f>AVERAGEIFS($D$2:D750, $B$2:B750, B750)</f>
        <v>0.71875</v>
      </c>
    </row>
    <row r="751" spans="1:30" x14ac:dyDescent="0.25">
      <c r="A751" s="39">
        <v>46271</v>
      </c>
      <c r="B751" t="s">
        <v>127</v>
      </c>
      <c r="C751">
        <v>29</v>
      </c>
      <c r="D751" s="40">
        <v>1</v>
      </c>
      <c r="E751">
        <v>3</v>
      </c>
      <c r="F751">
        <v>3</v>
      </c>
      <c r="G751">
        <v>14</v>
      </c>
      <c r="H751">
        <v>9</v>
      </c>
      <c r="I751">
        <v>1</v>
      </c>
      <c r="J751">
        <v>0.64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1</v>
      </c>
      <c r="AA751" s="40">
        <f>AVERAGEIFS($C$2:C751, $B$2:B751, B751)</f>
        <v>25.095238095238095</v>
      </c>
      <c r="AB751" s="40">
        <f>AVERAGEIFS($I$2:I751, $B$2:B751, B751)</f>
        <v>0.54119047619047622</v>
      </c>
      <c r="AC751" s="40">
        <f>AVERAGEIFS($J$2:J751, $B$2:B751, B751)</f>
        <v>0.5111904761904762</v>
      </c>
      <c r="AD751" s="40">
        <f>AVERAGEIFS($D$2:D751, $B$2:B751, B751)</f>
        <v>0.5714285714285714</v>
      </c>
    </row>
    <row r="752" spans="1:30" x14ac:dyDescent="0.25">
      <c r="A752" s="39">
        <v>46271</v>
      </c>
      <c r="B752" t="s">
        <v>22</v>
      </c>
      <c r="C752">
        <v>9</v>
      </c>
      <c r="D752" s="40">
        <v>1</v>
      </c>
      <c r="E752">
        <v>3</v>
      </c>
      <c r="F752">
        <v>3</v>
      </c>
      <c r="G752">
        <v>14</v>
      </c>
      <c r="H752">
        <v>9</v>
      </c>
      <c r="I752">
        <v>1</v>
      </c>
      <c r="J752">
        <v>0.64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1</v>
      </c>
      <c r="Z752">
        <v>1</v>
      </c>
      <c r="AA752" s="40">
        <f>AVERAGEIFS($C$2:C752, $B$2:B752, B752)</f>
        <v>15.428571428571429</v>
      </c>
      <c r="AB752" s="40">
        <f>AVERAGEIFS($I$2:I752, $B$2:B752, B752)</f>
        <v>0.53071428571428569</v>
      </c>
      <c r="AC752" s="40">
        <f>AVERAGEIFS($J$2:J752, $B$2:B752, B752)</f>
        <v>0.48928571428571432</v>
      </c>
      <c r="AD752" s="40">
        <f>AVERAGEIFS($D$2:D752, $B$2:B752, B752)</f>
        <v>0.5</v>
      </c>
    </row>
    <row r="753" spans="1:30" x14ac:dyDescent="0.25">
      <c r="A753" s="39">
        <v>46271</v>
      </c>
      <c r="B753" t="s">
        <v>253</v>
      </c>
      <c r="C753">
        <v>13</v>
      </c>
      <c r="D753" s="40">
        <v>1</v>
      </c>
      <c r="E753">
        <v>3</v>
      </c>
      <c r="F753">
        <v>3</v>
      </c>
      <c r="G753">
        <v>14</v>
      </c>
      <c r="H753">
        <v>9</v>
      </c>
      <c r="I753">
        <v>1</v>
      </c>
      <c r="J753">
        <v>0.64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1</v>
      </c>
      <c r="AA753" s="40">
        <f>AVERAGEIFS($C$2:C753, $B$2:B753, B753)</f>
        <v>12.375</v>
      </c>
      <c r="AB753" s="40">
        <f>AVERAGEIFS($I$2:I753, $B$2:B753, B753)</f>
        <v>0.515625</v>
      </c>
      <c r="AC753" s="40">
        <f>AVERAGEIFS($J$2:J753, $B$2:B753, B753)</f>
        <v>0.47875000000000001</v>
      </c>
      <c r="AD753" s="40">
        <f>AVERAGEIFS($D$2:D753, $B$2:B753, B753)</f>
        <v>0.625</v>
      </c>
    </row>
    <row r="754" spans="1:30" x14ac:dyDescent="0.25">
      <c r="A754" s="39">
        <v>46272</v>
      </c>
      <c r="B754" t="s">
        <v>13</v>
      </c>
      <c r="C754">
        <v>24</v>
      </c>
      <c r="D754" s="40">
        <v>0</v>
      </c>
      <c r="E754">
        <v>4</v>
      </c>
      <c r="F754">
        <v>1</v>
      </c>
      <c r="G754">
        <v>16</v>
      </c>
      <c r="H754">
        <v>6</v>
      </c>
      <c r="I754">
        <v>0.25</v>
      </c>
      <c r="J754">
        <v>0.38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24.555555555555557</v>
      </c>
      <c r="AB754" s="40">
        <f>AVERAGEIFS($I$2:I754, $B$2:B754, B754)</f>
        <v>0.42777777777777776</v>
      </c>
      <c r="AC754" s="40">
        <f>AVERAGEIFS($J$2:J754, $B$2:B754, B754)</f>
        <v>0.46370370370370373</v>
      </c>
      <c r="AD754" s="40">
        <f>AVERAGEIFS($D$2:D754, $B$2:B754, B754)</f>
        <v>0.33333333333333331</v>
      </c>
    </row>
    <row r="755" spans="1:30" x14ac:dyDescent="0.25">
      <c r="A755" s="39">
        <v>46272</v>
      </c>
      <c r="B755" t="s">
        <v>12</v>
      </c>
      <c r="C755">
        <v>36</v>
      </c>
      <c r="D755" s="40">
        <v>0</v>
      </c>
      <c r="E755">
        <v>4</v>
      </c>
      <c r="F755">
        <v>1</v>
      </c>
      <c r="G755">
        <v>16</v>
      </c>
      <c r="H755">
        <v>6</v>
      </c>
      <c r="I755">
        <v>0.25</v>
      </c>
      <c r="J755">
        <v>0.38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 s="40">
        <f>AVERAGEIFS($C$2:C755, $B$2:B755, B755)</f>
        <v>24.32</v>
      </c>
      <c r="AB755" s="40">
        <f>AVERAGEIFS($I$2:I755, $B$2:B755, B755)</f>
        <v>0.48200000000000004</v>
      </c>
      <c r="AC755" s="40">
        <f>AVERAGEIFS($J$2:J755, $B$2:B755, B755)</f>
        <v>0.46879999999999994</v>
      </c>
      <c r="AD755" s="40">
        <f>AVERAGEIFS($D$2:D755, $B$2:B755, B755)</f>
        <v>0.44</v>
      </c>
    </row>
    <row r="756" spans="1:30" x14ac:dyDescent="0.25">
      <c r="A756" s="39">
        <v>46272</v>
      </c>
      <c r="B756" t="s">
        <v>14</v>
      </c>
      <c r="C756">
        <v>24</v>
      </c>
      <c r="D756" s="40">
        <v>0</v>
      </c>
      <c r="E756">
        <v>4</v>
      </c>
      <c r="F756">
        <v>1</v>
      </c>
      <c r="G756">
        <v>16</v>
      </c>
      <c r="H756">
        <v>6</v>
      </c>
      <c r="I756">
        <v>0.25</v>
      </c>
      <c r="J756">
        <v>0.38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f>AVERAGEIFS($C$2:C756, $B$2:B756, B756)</f>
        <v>27.888888888888889</v>
      </c>
      <c r="AB756" s="40">
        <f>AVERAGEIFS($I$2:I756, $B$2:B756, B756)</f>
        <v>0.31666666666666665</v>
      </c>
      <c r="AC756" s="40">
        <f>AVERAGEIFS($J$2:J756, $B$2:B756, B756)</f>
        <v>0.42333333333333334</v>
      </c>
      <c r="AD756" s="40">
        <f>AVERAGEIFS($D$2:D756, $B$2:B756, B756)</f>
        <v>0.1111111111111111</v>
      </c>
    </row>
    <row r="757" spans="1:30" x14ac:dyDescent="0.25">
      <c r="A757" s="39">
        <v>46272</v>
      </c>
      <c r="B757" t="s">
        <v>127</v>
      </c>
      <c r="C757">
        <v>26</v>
      </c>
      <c r="D757" s="40">
        <v>0</v>
      </c>
      <c r="E757">
        <v>4</v>
      </c>
      <c r="F757">
        <v>1</v>
      </c>
      <c r="G757">
        <v>16</v>
      </c>
      <c r="H757">
        <v>6</v>
      </c>
      <c r="I757">
        <v>0.25</v>
      </c>
      <c r="J757">
        <v>0.38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f>AVERAGEIFS($C$2:C757, $B$2:B757, B757)</f>
        <v>25.11627906976744</v>
      </c>
      <c r="AB757" s="40">
        <f>AVERAGEIFS($I$2:I757, $B$2:B757, B757)</f>
        <v>0.53441860465116275</v>
      </c>
      <c r="AC757" s="40">
        <f>AVERAGEIFS($J$2:J757, $B$2:B757, B757)</f>
        <v>0.50813953488372099</v>
      </c>
      <c r="AD757" s="40">
        <f>AVERAGEIFS($D$2:D757, $B$2:B757, B757)</f>
        <v>0.55813953488372092</v>
      </c>
    </row>
    <row r="758" spans="1:30" x14ac:dyDescent="0.25">
      <c r="A758" s="39">
        <v>46272</v>
      </c>
      <c r="B758" t="s">
        <v>120</v>
      </c>
      <c r="C758">
        <v>17</v>
      </c>
      <c r="D758" s="40">
        <v>0</v>
      </c>
      <c r="E758">
        <v>4</v>
      </c>
      <c r="F758">
        <v>1</v>
      </c>
      <c r="G758">
        <v>16</v>
      </c>
      <c r="H758">
        <v>6</v>
      </c>
      <c r="I758">
        <v>0.25</v>
      </c>
      <c r="J758">
        <v>0.38</v>
      </c>
      <c r="K758">
        <v>0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f>AVERAGEIFS($C$2:C758, $B$2:B758, B758)</f>
        <v>15.864864864864865</v>
      </c>
      <c r="AB758" s="40">
        <f>AVERAGEIFS($I$2:I758, $B$2:B758, B758)</f>
        <v>0.53864864864864859</v>
      </c>
      <c r="AC758" s="40">
        <f>AVERAGEIFS($J$2:J758, $B$2:B758, B758)</f>
        <v>0.51</v>
      </c>
      <c r="AD758" s="40">
        <f>AVERAGEIFS($D$2:D758, $B$2:B758, B758)</f>
        <v>0.56756756756756754</v>
      </c>
    </row>
    <row r="759" spans="1:30" x14ac:dyDescent="0.25">
      <c r="A759" s="39">
        <v>46272</v>
      </c>
      <c r="B759" t="s">
        <v>111</v>
      </c>
      <c r="C759">
        <v>8</v>
      </c>
      <c r="D759" s="40">
        <v>0</v>
      </c>
      <c r="E759">
        <v>4</v>
      </c>
      <c r="F759">
        <v>1</v>
      </c>
      <c r="G759">
        <v>16</v>
      </c>
      <c r="H759">
        <v>6</v>
      </c>
      <c r="I759">
        <v>0.25</v>
      </c>
      <c r="J759">
        <v>0.38</v>
      </c>
      <c r="K759">
        <v>0</v>
      </c>
      <c r="L759">
        <v>0</v>
      </c>
      <c r="M759">
        <v>0</v>
      </c>
      <c r="N759">
        <v>1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f>AVERAGEIFS($C$2:C759, $B$2:B759, B759)</f>
        <v>14.052631578947368</v>
      </c>
      <c r="AB759" s="40">
        <f>AVERAGEIFS($I$2:I759, $B$2:B759, B759)</f>
        <v>0.47763157894736841</v>
      </c>
      <c r="AC759" s="40">
        <f>AVERAGEIFS($J$2:J759, $B$2:B759, B759)</f>
        <v>0.49894736842105264</v>
      </c>
      <c r="AD759" s="40">
        <f>AVERAGEIFS($D$2:D759, $B$2:B759, B759)</f>
        <v>0.47368421052631576</v>
      </c>
    </row>
    <row r="760" spans="1:30" x14ac:dyDescent="0.25">
      <c r="A760" s="39">
        <v>46272</v>
      </c>
      <c r="B760" t="s">
        <v>17</v>
      </c>
      <c r="C760">
        <v>18</v>
      </c>
      <c r="D760" s="40">
        <v>0</v>
      </c>
      <c r="E760">
        <v>4</v>
      </c>
      <c r="F760">
        <v>1</v>
      </c>
      <c r="G760">
        <v>16</v>
      </c>
      <c r="H760">
        <v>6</v>
      </c>
      <c r="I760">
        <v>0.25</v>
      </c>
      <c r="J760">
        <v>0.38</v>
      </c>
      <c r="K760">
        <v>0</v>
      </c>
      <c r="L760">
        <v>0</v>
      </c>
      <c r="M760">
        <v>0</v>
      </c>
      <c r="N760">
        <v>1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f>AVERAGEIFS($C$2:C760, $B$2:B760, B760)</f>
        <v>12.666666666666666</v>
      </c>
      <c r="AB760" s="40">
        <f>AVERAGEIFS($I$2:I760, $B$2:B760, B760)</f>
        <v>0.49375000000000008</v>
      </c>
      <c r="AC760" s="40">
        <f>AVERAGEIFS($J$2:J760, $B$2:B760, B760)</f>
        <v>0.49208333333333343</v>
      </c>
      <c r="AD760" s="40">
        <f>AVERAGEIFS($D$2:D760, $B$2:B760, B760)</f>
        <v>0.375</v>
      </c>
    </row>
    <row r="761" spans="1:30" x14ac:dyDescent="0.25">
      <c r="A761" s="39">
        <v>46272</v>
      </c>
      <c r="B761" t="s">
        <v>32</v>
      </c>
      <c r="C761">
        <v>16</v>
      </c>
      <c r="D761" s="40">
        <v>0</v>
      </c>
      <c r="E761">
        <v>4</v>
      </c>
      <c r="F761">
        <v>1</v>
      </c>
      <c r="G761">
        <v>16</v>
      </c>
      <c r="H761">
        <v>6</v>
      </c>
      <c r="I761">
        <v>0.25</v>
      </c>
      <c r="J761">
        <v>0.38</v>
      </c>
      <c r="K761">
        <v>0</v>
      </c>
      <c r="L761">
        <v>0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15.103448275862069</v>
      </c>
      <c r="AB761" s="40">
        <f>AVERAGEIFS($I$2:I761, $B$2:B761, B761)</f>
        <v>0.42586206896551737</v>
      </c>
      <c r="AC761" s="40">
        <f>AVERAGEIFS($J$2:J761, $B$2:B761, B761)</f>
        <v>0.4710344827586207</v>
      </c>
      <c r="AD761" s="40">
        <f>AVERAGEIFS($D$2:D761, $B$2:B761, B761)</f>
        <v>0.34482758620689657</v>
      </c>
    </row>
    <row r="762" spans="1:30" x14ac:dyDescent="0.25">
      <c r="A762" s="39">
        <v>46272</v>
      </c>
      <c r="B762" t="s">
        <v>2</v>
      </c>
      <c r="C762">
        <v>50</v>
      </c>
      <c r="D762" s="40">
        <v>1</v>
      </c>
      <c r="E762">
        <v>4</v>
      </c>
      <c r="F762">
        <v>3</v>
      </c>
      <c r="G762">
        <v>16</v>
      </c>
      <c r="H762">
        <v>10</v>
      </c>
      <c r="I762">
        <v>0.75</v>
      </c>
      <c r="J762">
        <v>0.63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0</v>
      </c>
      <c r="AA762" s="40">
        <f>AVERAGEIFS($C$2:C762, $B$2:B762, B762)</f>
        <v>32.782608695652172</v>
      </c>
      <c r="AB762" s="40">
        <f>AVERAGEIFS($I$2:I762, $B$2:B762, B762)</f>
        <v>0.7</v>
      </c>
      <c r="AC762" s="40">
        <f>AVERAGEIFS($J$2:J762, $B$2:B762, B762)</f>
        <v>0.60565217391304349</v>
      </c>
      <c r="AD762" s="40">
        <f>AVERAGEIFS($D$2:D762, $B$2:B762, B762)</f>
        <v>0.82608695652173914</v>
      </c>
    </row>
    <row r="763" spans="1:30" x14ac:dyDescent="0.25">
      <c r="A763" s="39">
        <v>46272</v>
      </c>
      <c r="B763" t="s">
        <v>34</v>
      </c>
      <c r="C763">
        <v>26</v>
      </c>
      <c r="D763" s="40">
        <v>1</v>
      </c>
      <c r="E763">
        <v>4</v>
      </c>
      <c r="F763">
        <v>3</v>
      </c>
      <c r="G763">
        <v>16</v>
      </c>
      <c r="H763">
        <v>10</v>
      </c>
      <c r="I763">
        <v>0.75</v>
      </c>
      <c r="J763">
        <v>0.63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0</v>
      </c>
      <c r="AA763" s="40">
        <f>AVERAGEIFS($C$2:C763, $B$2:B763, B763)</f>
        <v>21</v>
      </c>
      <c r="AB763" s="40">
        <f>AVERAGEIFS($I$2:I763, $B$2:B763, B763)</f>
        <v>0.64166666666666672</v>
      </c>
      <c r="AC763" s="40">
        <f>AVERAGEIFS($J$2:J763, $B$2:B763, B763)</f>
        <v>0.57833333333333325</v>
      </c>
      <c r="AD763" s="40">
        <f>AVERAGEIFS($D$2:D763, $B$2:B763, B763)</f>
        <v>0.83333333333333337</v>
      </c>
    </row>
    <row r="764" spans="1:30" x14ac:dyDescent="0.25">
      <c r="A764" s="39">
        <v>46272</v>
      </c>
      <c r="B764" t="s">
        <v>36</v>
      </c>
      <c r="C764">
        <v>25</v>
      </c>
      <c r="D764" s="40">
        <v>1</v>
      </c>
      <c r="E764">
        <v>4</v>
      </c>
      <c r="F764">
        <v>3</v>
      </c>
      <c r="G764">
        <v>16</v>
      </c>
      <c r="H764">
        <v>10</v>
      </c>
      <c r="I764">
        <v>0.75</v>
      </c>
      <c r="J764">
        <v>0.63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0</v>
      </c>
      <c r="AA764" s="40">
        <f>AVERAGEIFS($C$2:C764, $B$2:B764, B764)</f>
        <v>19.899999999999999</v>
      </c>
      <c r="AB764" s="40">
        <f>AVERAGEIFS($I$2:I764, $B$2:B764, B764)</f>
        <v>0.53</v>
      </c>
      <c r="AC764" s="40">
        <f>AVERAGEIFS($J$2:J764, $B$2:B764, B764)</f>
        <v>0.502</v>
      </c>
      <c r="AD764" s="40">
        <f>AVERAGEIFS($D$2:D764, $B$2:B764, B764)</f>
        <v>0.5</v>
      </c>
    </row>
    <row r="765" spans="1:30" x14ac:dyDescent="0.25">
      <c r="A765" s="39">
        <v>46272</v>
      </c>
      <c r="B765" t="s">
        <v>186</v>
      </c>
      <c r="C765">
        <v>16</v>
      </c>
      <c r="D765" s="40">
        <v>1</v>
      </c>
      <c r="E765">
        <v>4</v>
      </c>
      <c r="F765">
        <v>3</v>
      </c>
      <c r="G765">
        <v>16</v>
      </c>
      <c r="H765">
        <v>10</v>
      </c>
      <c r="I765">
        <v>0.75</v>
      </c>
      <c r="J765">
        <v>0.63</v>
      </c>
      <c r="K765">
        <v>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0</v>
      </c>
      <c r="AA765" s="40">
        <f>AVERAGEIFS($C$2:C765, $B$2:B765, B765)</f>
        <v>14.666666666666666</v>
      </c>
      <c r="AB765" s="40">
        <f>AVERAGEIFS($I$2:I765, $B$2:B765, B765)</f>
        <v>0.61969696969696975</v>
      </c>
      <c r="AC765" s="40">
        <f>AVERAGEIFS($J$2:J765, $B$2:B765, B765)</f>
        <v>0.56303030303030299</v>
      </c>
      <c r="AD765" s="40">
        <f>AVERAGEIFS($D$2:D765, $B$2:B765, B765)</f>
        <v>0.72727272727272729</v>
      </c>
    </row>
    <row r="766" spans="1:30" x14ac:dyDescent="0.25">
      <c r="A766" s="39">
        <v>46272</v>
      </c>
      <c r="B766" t="s">
        <v>253</v>
      </c>
      <c r="C766">
        <v>8</v>
      </c>
      <c r="D766" s="40">
        <v>1</v>
      </c>
      <c r="E766">
        <v>4</v>
      </c>
      <c r="F766">
        <v>3</v>
      </c>
      <c r="G766">
        <v>16</v>
      </c>
      <c r="H766">
        <v>10</v>
      </c>
      <c r="I766">
        <v>0.75</v>
      </c>
      <c r="J766">
        <v>0.63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0</v>
      </c>
      <c r="AA766" s="40">
        <f>AVERAGEIFS($C$2:C766, $B$2:B766, B766)</f>
        <v>12.117647058823529</v>
      </c>
      <c r="AB766" s="40">
        <f>AVERAGEIFS($I$2:I766, $B$2:B766, B766)</f>
        <v>0.52941176470588236</v>
      </c>
      <c r="AC766" s="40">
        <f>AVERAGEIFS($J$2:J766, $B$2:B766, B766)</f>
        <v>0.48764705882352949</v>
      </c>
      <c r="AD766" s="40">
        <f>AVERAGEIFS($D$2:D766, $B$2:B766, B766)</f>
        <v>0.6470588235294118</v>
      </c>
    </row>
    <row r="767" spans="1:30" x14ac:dyDescent="0.25">
      <c r="A767" s="39">
        <v>46272</v>
      </c>
      <c r="B767" t="s">
        <v>92</v>
      </c>
      <c r="C767">
        <v>11</v>
      </c>
      <c r="D767" s="40">
        <v>1</v>
      </c>
      <c r="E767">
        <v>4</v>
      </c>
      <c r="F767">
        <v>3</v>
      </c>
      <c r="G767">
        <v>16</v>
      </c>
      <c r="H767">
        <v>10</v>
      </c>
      <c r="I767">
        <v>0.75</v>
      </c>
      <c r="J767">
        <v>0.63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 s="40">
        <f>AVERAGEIFS($C$2:C767, $B$2:B767, B767)</f>
        <v>15</v>
      </c>
      <c r="AB767" s="40">
        <f>AVERAGEIFS($I$2:I767, $B$2:B767, B767)</f>
        <v>0.5</v>
      </c>
      <c r="AC767" s="40">
        <f>AVERAGEIFS($J$2:J767, $B$2:B767, B767)</f>
        <v>0.55000000000000004</v>
      </c>
      <c r="AD767" s="40">
        <f>AVERAGEIFS($D$2:D767, $B$2:B767, B767)</f>
        <v>0.5</v>
      </c>
    </row>
    <row r="768" spans="1:30" x14ac:dyDescent="0.25">
      <c r="A768" s="39">
        <v>46272</v>
      </c>
      <c r="B768" t="s">
        <v>262</v>
      </c>
      <c r="C768">
        <v>8</v>
      </c>
      <c r="D768" s="40">
        <v>1</v>
      </c>
      <c r="E768">
        <v>4</v>
      </c>
      <c r="F768">
        <v>3</v>
      </c>
      <c r="G768">
        <v>16</v>
      </c>
      <c r="H768">
        <v>10</v>
      </c>
      <c r="I768">
        <v>0.75</v>
      </c>
      <c r="J768">
        <v>0.63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0</v>
      </c>
      <c r="AA768" s="40">
        <f>AVERAGEIFS($C$2:C768, $B$2:B768, B768)</f>
        <v>8.75</v>
      </c>
      <c r="AB768" s="40">
        <f>AVERAGEIFS($I$2:I768, $B$2:B768, B768)</f>
        <v>0.47499999999999998</v>
      </c>
      <c r="AC768" s="40">
        <f>AVERAGEIFS($J$2:J768, $B$2:B768, B768)</f>
        <v>0.5</v>
      </c>
      <c r="AD768" s="40">
        <f>AVERAGEIFS($D$2:D768, $B$2:B768, B768)</f>
        <v>0.5</v>
      </c>
    </row>
    <row r="769" spans="1:30" x14ac:dyDescent="0.25">
      <c r="A769" s="39">
        <v>46272</v>
      </c>
      <c r="B769" t="s">
        <v>90</v>
      </c>
      <c r="C769">
        <v>15</v>
      </c>
      <c r="D769" s="40">
        <v>1</v>
      </c>
      <c r="E769">
        <v>4</v>
      </c>
      <c r="F769">
        <v>3</v>
      </c>
      <c r="G769">
        <v>16</v>
      </c>
      <c r="H769">
        <v>10</v>
      </c>
      <c r="I769">
        <v>0.75</v>
      </c>
      <c r="J769">
        <v>0.63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0</v>
      </c>
      <c r="AA769" s="40">
        <f>AVERAGEIFS($C$2:C769, $B$2:B769, B769)</f>
        <v>26.315789473684209</v>
      </c>
      <c r="AB769" s="40">
        <f>AVERAGEIFS($I$2:I769, $B$2:B769, B769)</f>
        <v>0.5552631578947369</v>
      </c>
      <c r="AC769" s="40">
        <f>AVERAGEIFS($J$2:J769, $B$2:B769, B769)</f>
        <v>0.54000000000000015</v>
      </c>
      <c r="AD769" s="40">
        <f>AVERAGEIFS($D$2:D769, $B$2:B769, B769)</f>
        <v>0.52631578947368418</v>
      </c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</sheetData>
  <autoFilter ref="A1:AD769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C56" sqref="C5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51</v>
      </c>
      <c r="E3" s="4">
        <f>AVERAGEIFS('Tourney History'!C:C,'Tourney History'!B:B,A3)</f>
        <v>12.75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3</v>
      </c>
      <c r="I3" s="42">
        <f>LOOKUP(2, 1/('Tourney History'!$B:$B=A3), 'Tourney History'!$AD:$AD)</f>
        <v>0.25</v>
      </c>
      <c r="J3" s="12">
        <f>SUMIFS('Tourney History'!F:F,'Tourney History'!B:B,A3)</f>
        <v>9</v>
      </c>
      <c r="K3" s="2">
        <f>SUMIFS('Tourney History'!E:E,'Tourney History'!B:B,A3)-J3</f>
        <v>10</v>
      </c>
      <c r="L3" s="42">
        <f>LOOKUP(2, 1/('Tourney History'!$B:$B=A3), 'Tourney History'!$AB:$AB)</f>
        <v>0.48750000000000004</v>
      </c>
      <c r="M3" s="12">
        <f>SUMIFS('Tourney History'!H:H,'Tourney History'!B:B,A3)</f>
        <v>36</v>
      </c>
      <c r="N3" s="2">
        <f>SUMIFS('Tourney History'!G:G,'Tourney History'!B:B,A3)-M3</f>
        <v>37</v>
      </c>
      <c r="O3" s="42">
        <f>LOOKUP(2, 1/('Tourney History'!$B:$B=A3), 'Tourney History'!$AC:$AC)</f>
        <v>0.505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1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292</v>
      </c>
      <c r="E4" s="4">
        <f>AVERAGEIFS('Tourney History'!C:C,'Tourney History'!B:B,A4)</f>
        <v>22.46153846153846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7</v>
      </c>
      <c r="I4" s="42">
        <f>LOOKUP(2, 1/('Tourney History'!$B:$B=A4), 'Tourney History'!$AD:$AD)</f>
        <v>0.46153846153846156</v>
      </c>
      <c r="J4" s="12">
        <f>SUMIFS('Tourney History'!F:F,'Tourney History'!B:B,A4)</f>
        <v>24</v>
      </c>
      <c r="K4" s="2">
        <f>SUMIFS('Tourney History'!E:E,'Tourney History'!B:B,A4)-J4</f>
        <v>30</v>
      </c>
      <c r="L4" s="42">
        <f>LOOKUP(2, 1/('Tourney History'!$B:$B=A4), 'Tourney History'!$AB:$AB)</f>
        <v>0.42692307692307691</v>
      </c>
      <c r="M4" s="12">
        <f>SUMIFS('Tourney History'!H:H,'Tourney History'!B:B,A4)</f>
        <v>101</v>
      </c>
      <c r="N4" s="2">
        <f>SUMIFS('Tourney History'!G:G,'Tourney History'!B:B,A4)-M4</f>
        <v>115</v>
      </c>
      <c r="O4" s="42">
        <f>LOOKUP(2, 1/('Tourney History'!$B:$B=A4), 'Tourney History'!$AC:$AC)</f>
        <v>0.45615384615384613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79</v>
      </c>
      <c r="E5" s="4">
        <f>AVERAGEIFS('Tourney History'!C:C,'Tourney History'!B:B,A5)</f>
        <v>26.333333333333332</v>
      </c>
      <c r="F5" s="13">
        <f t="array" ref="F5">MAX(IF('Tourney History'!B:B=A5, 'Tourney History'!C:C))</f>
        <v>37</v>
      </c>
      <c r="G5" s="12">
        <f>COUNTIFS('Tourney History'!B:B,A5,'Tourney History'!D:D, 1)</f>
        <v>2</v>
      </c>
      <c r="H5" s="2">
        <f>COUNTIFS('Tourney History'!B:B,A5,'Tourney History'!D:D, 0)</f>
        <v>1</v>
      </c>
      <c r="I5" s="42">
        <f>LOOKUP(2, 1/('Tourney History'!$B:$B=A5), 'Tourney History'!$AD:$AD)</f>
        <v>0.66666666666666663</v>
      </c>
      <c r="J5" s="12">
        <f>SUMIFS('Tourney History'!F:F,'Tourney History'!B:B,A5)</f>
        <v>8</v>
      </c>
      <c r="K5" s="2">
        <f>SUMIFS('Tourney History'!E:E,'Tourney History'!B:B,A5)-J5</f>
        <v>7</v>
      </c>
      <c r="L5" s="42">
        <f>LOOKUP(2, 1/('Tourney History'!$B:$B=A5), 'Tourney History'!$AB:$AB)</f>
        <v>0.53333333333333333</v>
      </c>
      <c r="M5" s="12">
        <f>SUMIFS('Tourney History'!H:H,'Tourney History'!B:B,A5)</f>
        <v>27</v>
      </c>
      <c r="N5" s="2">
        <f>SUMIFS('Tourney History'!G:G,'Tourney History'!B:B,A5)-M5</f>
        <v>31</v>
      </c>
      <c r="O5" s="42">
        <f>LOOKUP(2, 1/('Tourney History'!$B:$B=A5), 'Tourney History'!$AC:$AC)</f>
        <v>0.46666666666666662</v>
      </c>
      <c r="P5" s="2">
        <f>COUNTIFS('Tourney History'!$B:$B,$A$5,'Tourney History'!K:K, 1)</f>
        <v>1</v>
      </c>
      <c r="Q5" s="2">
        <f>COUNTIFS('Tourney History'!$B:$B,$A$5,'Tourney History'!L:L, 1)</f>
        <v>1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2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1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151</v>
      </c>
      <c r="B9" s="6" t="s">
        <v>70</v>
      </c>
      <c r="C9" s="2" t="s">
        <v>70</v>
      </c>
      <c r="D9" s="12">
        <f>SUMIFS('Tourney History'!C:C,'Tourney History'!B:B,A9)</f>
        <v>66</v>
      </c>
      <c r="E9" s="4">
        <f>AVERAGEIFS('Tourney History'!C:C,'Tourney History'!B:B,A9)</f>
        <v>33</v>
      </c>
      <c r="F9" s="13">
        <f t="array" ref="F9">MAX(IF('Tourney History'!B:B=A9, 'Tourney History'!C:C))</f>
        <v>34</v>
      </c>
      <c r="G9" s="12">
        <f>COUNTIFS('Tourney History'!B:B,A9,'Tourney History'!D:D, 1)</f>
        <v>1</v>
      </c>
      <c r="H9" s="2">
        <f>COUNTIFS('Tourney History'!B:B,A9,'Tourney History'!D:D, 0)</f>
        <v>1</v>
      </c>
      <c r="I9" s="42">
        <f>LOOKUP(2, 1/('Tourney History'!$B:$B=A9), 'Tourney History'!$AD:$AD)</f>
        <v>0.5</v>
      </c>
      <c r="J9" s="12">
        <f>SUMIFS('Tourney History'!F:F,'Tourney History'!B:B,A9)</f>
        <v>5</v>
      </c>
      <c r="K9" s="2">
        <f>SUMIFS('Tourney History'!E:E,'Tourney History'!B:B,A9)-J9</f>
        <v>4</v>
      </c>
      <c r="L9" s="42">
        <f>LOOKUP(2, 1/('Tourney History'!$B:$B=A9), 'Tourney History'!$AB:$AB)</f>
        <v>0.57499999999999996</v>
      </c>
      <c r="M9" s="12">
        <f>SUMIFS('Tourney History'!H:H,'Tourney History'!B:B,A9)</f>
        <v>18</v>
      </c>
      <c r="N9" s="2">
        <f>SUMIFS('Tourney History'!G:G,'Tourney History'!B:B,A9)-M9</f>
        <v>14</v>
      </c>
      <c r="O9" s="42">
        <f>LOOKUP(2, 1/('Tourney History'!$B:$B=A9), 'Tourney History'!$AC:$AC)</f>
        <v>0.57000000000000006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186</v>
      </c>
      <c r="B10" s="6" t="s">
        <v>70</v>
      </c>
      <c r="C10" s="2" t="s">
        <v>70</v>
      </c>
      <c r="D10" s="12">
        <f>SUMIFS('Tourney History'!C:C,'Tourney History'!B:B,A10)</f>
        <v>9</v>
      </c>
      <c r="E10" s="4">
        <f>AVERAGEIFS('Tourney History'!C:C,'Tourney History'!B:B,A10)</f>
        <v>9</v>
      </c>
      <c r="F10" s="13">
        <f t="array" ref="F10">MAX(IF('Tourney History'!B:B=A10, 'Tourney History'!C:C))</f>
        <v>9</v>
      </c>
      <c r="G10" s="12">
        <f>COUNTIFS('Tourney History'!B:B,A10,'Tourney History'!D:D, 1)</f>
        <v>1</v>
      </c>
      <c r="H10" s="2">
        <f>COUNTIFS('Tourney History'!B:B,A10,'Tourney History'!D:D, 0)</f>
        <v>0</v>
      </c>
      <c r="I10" s="42">
        <f>LOOKUP(2, 1/('Tourney History'!$B:$B=A10), 'Tourney History'!$AD:$AD)</f>
        <v>1</v>
      </c>
      <c r="J10" s="12">
        <f>SUMIFS('Tourney History'!F:F,'Tourney History'!B:B,A10)</f>
        <v>3</v>
      </c>
      <c r="K10" s="2">
        <f>SUMIFS('Tourney History'!E:E,'Tourney History'!B:B,A10)-J10</f>
        <v>0</v>
      </c>
      <c r="L10" s="42">
        <f>LOOKUP(2, 1/('Tourney History'!$B:$B=A10), 'Tourney History'!$AB:$AB)</f>
        <v>1</v>
      </c>
      <c r="M10" s="12">
        <f>SUMIFS('Tourney History'!H:H,'Tourney History'!B:B,A10)</f>
        <v>9</v>
      </c>
      <c r="N10" s="2">
        <f>SUMIFS('Tourney History'!G:G,'Tourney History'!B:B,A10)-M10</f>
        <v>3</v>
      </c>
      <c r="O10" s="42">
        <f>LOOKUP(2, 1/('Tourney History'!$B:$B=A10), 'Tourney History'!$AC:$AC)</f>
        <v>0.75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0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1</v>
      </c>
      <c r="AD10" s="2">
        <f>COUNTIFS('Tourney History'!$B:$B,$A$10,'Tourney History'!Y:Y, 1)</f>
        <v>0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231</v>
      </c>
      <c r="E11" s="4">
        <f>AVERAGEIFS('Tourney History'!C:C,'Tourney History'!B:B,A11)</f>
        <v>28.875</v>
      </c>
      <c r="F11" s="13">
        <f t="array" ref="F11">MAX(IF('Tourney History'!B:B=A11, 'Tourney History'!C:C))</f>
        <v>50</v>
      </c>
      <c r="G11" s="12">
        <f>COUNTIFS('Tourney History'!B:B,A11,'Tourney History'!D:D, 1)</f>
        <v>1</v>
      </c>
      <c r="H11" s="2">
        <f>COUNTIFS('Tourney History'!B:B,A11,'Tourney History'!D:D, 0)</f>
        <v>7</v>
      </c>
      <c r="I11" s="42">
        <f>LOOKUP(2, 1/('Tourney History'!$B:$B=A11), 'Tourney History'!$AD:$AD)</f>
        <v>0.125</v>
      </c>
      <c r="J11" s="12">
        <f>SUMIFS('Tourney History'!F:F,'Tourney History'!B:B,A11)</f>
        <v>16</v>
      </c>
      <c r="K11" s="2">
        <f>SUMIFS('Tourney History'!E:E,'Tourney History'!B:B,A11)-J11</f>
        <v>23</v>
      </c>
      <c r="L11" s="42">
        <f>LOOKUP(2, 1/('Tourney History'!$B:$B=A11), 'Tourney History'!$AB:$AB)</f>
        <v>0.40624999999999994</v>
      </c>
      <c r="M11" s="12">
        <f>SUMIFS('Tourney History'!H:H,'Tourney History'!B:B,A11)</f>
        <v>77</v>
      </c>
      <c r="N11" s="2">
        <f>SUMIFS('Tourney History'!G:G,'Tourney History'!B:B,A11)-M11</f>
        <v>88</v>
      </c>
      <c r="O11" s="42">
        <f>LOOKUP(2, 1/('Tourney History'!$B:$B=A11), 'Tourney History'!$AC:$AC)</f>
        <v>0.46625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69</v>
      </c>
      <c r="C13" s="6" t="s">
        <v>70</v>
      </c>
      <c r="D13" s="12">
        <f>SUMIFS('Tourney History'!C:C,'Tourney History'!B:B,A13)</f>
        <v>255</v>
      </c>
      <c r="E13" s="4">
        <f>AVERAGEIFS('Tourney History'!C:C,'Tourney History'!B:B,A13)</f>
        <v>19.615384615384617</v>
      </c>
      <c r="F13" s="13">
        <f t="array" ref="F13">MAX(IF('Tourney History'!B:B=A13, 'Tourney History'!C:C))</f>
        <v>44</v>
      </c>
      <c r="G13" s="12">
        <f>COUNTIFS('Tourney History'!B:B,A13,'Tourney History'!D:D, 1)</f>
        <v>7</v>
      </c>
      <c r="H13" s="2">
        <f>COUNTIFS('Tourney History'!B:B,A13,'Tourney History'!D:D, 0)</f>
        <v>6</v>
      </c>
      <c r="I13" s="42">
        <f>LOOKUP(2, 1/('Tourney History'!$B:$B=A13), 'Tourney History'!$AD:$AD)</f>
        <v>0.53846153846153844</v>
      </c>
      <c r="J13" s="12">
        <f>SUMIFS('Tourney History'!F:F,'Tourney History'!B:B,A13)</f>
        <v>27</v>
      </c>
      <c r="K13" s="2">
        <f>SUMIFS('Tourney History'!E:E,'Tourney History'!B:B,A13)-J13</f>
        <v>31</v>
      </c>
      <c r="L13" s="42">
        <f>LOOKUP(2, 1/('Tourney History'!$B:$B=A13), 'Tourney History'!$AB:$AB)</f>
        <v>0.43461538461538457</v>
      </c>
      <c r="M13" s="12">
        <f>SUMIFS('Tourney History'!H:H,'Tourney History'!B:B,A13)</f>
        <v>113</v>
      </c>
      <c r="N13" s="2">
        <f>SUMIFS('Tourney History'!G:G,'Tourney History'!B:B,A13)-M13</f>
        <v>124</v>
      </c>
      <c r="O13" s="42">
        <f>LOOKUP(2, 1/('Tourney History'!$B:$B=A13), 'Tourney History'!$AC:$AC)</f>
        <v>0.45923076923076922</v>
      </c>
      <c r="P13" s="2">
        <f>COUNTIFS('Tourney History'!$B:$B,$A$13,'Tourney History'!K:K, 1)</f>
        <v>1</v>
      </c>
      <c r="Q13" s="2">
        <f>COUNTIFS('Tourney History'!$B:$B,$A$13,'Tourney History'!L:L, 1)</f>
        <v>2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6</v>
      </c>
      <c r="U13" s="2">
        <f>COUNTIFS('Tourney History'!$B:$B,$A$13,'Tourney History'!P:P, 1)</f>
        <v>3</v>
      </c>
      <c r="V13" s="2">
        <f>COUNTIFS('Tourney History'!$B:$B,$A$13,'Tourney History'!Q:Q, 1)</f>
        <v>1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5</v>
      </c>
      <c r="AD13" s="2">
        <f>COUNTIFS('Tourney History'!$B:$B,$A$13,'Tourney History'!Y:Y, 1)</f>
        <v>2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208</v>
      </c>
      <c r="E14" s="4">
        <f>AVERAGEIFS('Tourney History'!C:C,'Tourney History'!B:B,A14)</f>
        <v>18.90909090909091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6</v>
      </c>
      <c r="I14" s="42">
        <f>LOOKUP(2, 1/('Tourney History'!$B:$B=A14), 'Tourney History'!$AD:$AD)</f>
        <v>0.45454545454545453</v>
      </c>
      <c r="J14" s="12">
        <f>SUMIFS('Tourney History'!F:F,'Tourney History'!B:B,A14)</f>
        <v>24</v>
      </c>
      <c r="K14" s="2">
        <f>SUMIFS('Tourney History'!E:E,'Tourney History'!B:B,A14)-J14</f>
        <v>25</v>
      </c>
      <c r="L14" s="42">
        <f>LOOKUP(2, 1/('Tourney History'!$B:$B=A14), 'Tourney History'!$AB:$AB)</f>
        <v>0.50000000000000011</v>
      </c>
      <c r="M14" s="12">
        <f>SUMIFS('Tourney History'!H:H,'Tourney History'!B:B,A14)</f>
        <v>96</v>
      </c>
      <c r="N14" s="2">
        <f>SUMIFS('Tourney History'!G:G,'Tourney History'!B:B,A14)-M14</f>
        <v>101</v>
      </c>
      <c r="O14" s="42">
        <f>LOOKUP(2, 1/('Tourney History'!$B:$B=A14), 'Tourney History'!$AC:$AC)</f>
        <v>0.49272727272727279</v>
      </c>
      <c r="P14" s="2">
        <f>COUNTIFS('Tourney History'!$B:$B,$A$14,'Tourney History'!K:K, 1)</f>
        <v>0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252</v>
      </c>
      <c r="B18" s="2" t="s">
        <v>70</v>
      </c>
      <c r="C18" s="2" t="s">
        <v>70</v>
      </c>
      <c r="D18" s="12">
        <f>SUMIFS('Tourney History'!C:C,'Tourney History'!B:B,A18)</f>
        <v>100</v>
      </c>
      <c r="E18" s="4">
        <f>AVERAGEIFS('Tourney History'!C:C,'Tourney History'!B:B,A18)</f>
        <v>33.333333333333336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0</v>
      </c>
      <c r="H18" s="2">
        <f>COUNTIFS('Tourney History'!B:B,A18,'Tourney History'!D:D, 0)</f>
        <v>3</v>
      </c>
      <c r="I18" s="42">
        <f>LOOKUP(2, 1/('Tourney History'!$B:$B=A18), 'Tourney History'!$AD:$AD)</f>
        <v>0</v>
      </c>
      <c r="J18" s="12">
        <f>SUMIFS('Tourney History'!F:F,'Tourney History'!B:B,A18)</f>
        <v>5</v>
      </c>
      <c r="K18" s="2">
        <f>SUMIFS('Tourney History'!E:E,'Tourney History'!B:B,A18)-J18</f>
        <v>9</v>
      </c>
      <c r="L18" s="42">
        <f>LOOKUP(2, 1/('Tourney History'!$B:$B=A18), 'Tourney History'!$AB:$AB)</f>
        <v>0.35000000000000003</v>
      </c>
      <c r="M18" s="12">
        <f>SUMIFS('Tourney History'!H:H,'Tourney History'!B:B,A18)</f>
        <v>23</v>
      </c>
      <c r="N18" s="2">
        <f>SUMIFS('Tourney History'!G:G,'Tourney History'!B:B,A18)-M18</f>
        <v>32</v>
      </c>
      <c r="O18" s="42">
        <f>LOOKUP(2, 1/('Tourney History'!$B:$B=A18), 'Tourney History'!$AC:$AC)</f>
        <v>0.41333333333333333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219</v>
      </c>
      <c r="E19" s="4">
        <f>AVERAGEIFS('Tourney History'!C:C,'Tourney History'!B:B,A19)</f>
        <v>13.6875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4</v>
      </c>
      <c r="I19" s="42">
        <f>LOOKUP(2, 1/('Tourney History'!$B:$B=A19), 'Tourney History'!$AD:$AD)</f>
        <v>0.75</v>
      </c>
      <c r="J19" s="12">
        <f>SUMIFS('Tourney History'!F:F,'Tourney History'!B:B,A19)</f>
        <v>41</v>
      </c>
      <c r="K19" s="2">
        <f>SUMIFS('Tourney History'!E:E,'Tourney History'!B:B,A19)-J19</f>
        <v>29</v>
      </c>
      <c r="L19" s="42">
        <f>LOOKUP(2, 1/('Tourney History'!$B:$B=A19), 'Tourney History'!$AB:$AB)</f>
        <v>0.59999999999999987</v>
      </c>
      <c r="M19" s="12">
        <f>SUMIFS('Tourney History'!H:H,'Tourney History'!B:B,A19)</f>
        <v>157</v>
      </c>
      <c r="N19" s="2">
        <f>SUMIFS('Tourney History'!G:G,'Tourney History'!B:B,A19)-M19</f>
        <v>129</v>
      </c>
      <c r="O19" s="42">
        <f>LOOKUP(2, 1/('Tourney History'!$B:$B=A19), 'Tourney History'!$AC:$AC)</f>
        <v>0.55687500000000001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128</v>
      </c>
      <c r="C20" s="2" t="s">
        <v>70</v>
      </c>
      <c r="D20" s="12">
        <f>SUMIFS('Tourney History'!C:C,'Tourney History'!B:B,A20)</f>
        <v>453</v>
      </c>
      <c r="E20" s="4">
        <f>AVERAGEIFS('Tourney History'!C:C,'Tourney History'!B:B,A20)</f>
        <v>32.357142857142854</v>
      </c>
      <c r="F20" s="13">
        <f t="array" ref="F20">MAX(IF('Tourney History'!B:B=A20, 'Tourney History'!C:C))</f>
        <v>48</v>
      </c>
      <c r="G20" s="12">
        <f>COUNTIFS('Tourney History'!B:B,A20,'Tourney History'!D:D, 1)</f>
        <v>11</v>
      </c>
      <c r="H20" s="2">
        <f>COUNTIFS('Tourney History'!B:B,A20,'Tourney History'!D:D, 0)</f>
        <v>3</v>
      </c>
      <c r="I20" s="42">
        <f>LOOKUP(2, 1/('Tourney History'!$B:$B=A20), 'Tourney History'!$AD:$AD)</f>
        <v>0.7857142857142857</v>
      </c>
      <c r="J20" s="12">
        <f>SUMIFS('Tourney History'!F:F,'Tourney History'!B:B,A20)</f>
        <v>37</v>
      </c>
      <c r="K20" s="2">
        <f>SUMIFS('Tourney History'!E:E,'Tourney History'!B:B,A20)-J20</f>
        <v>25</v>
      </c>
      <c r="L20" s="42">
        <f>LOOKUP(2, 1/('Tourney History'!$B:$B=A20), 'Tourney History'!$AB:$AB)</f>
        <v>0.6142857142857141</v>
      </c>
      <c r="M20" s="12">
        <f>SUMIFS('Tourney History'!H:H,'Tourney History'!B:B,A20)</f>
        <v>135</v>
      </c>
      <c r="N20" s="2">
        <f>SUMIFS('Tourney History'!G:G,'Tourney History'!B:B,A20)-M20</f>
        <v>121</v>
      </c>
      <c r="O20" s="42">
        <f>LOOKUP(2, 1/('Tourney History'!$B:$B=A20), 'Tourney History'!$AC:$AC)</f>
        <v>0.53785714285714281</v>
      </c>
      <c r="P20" s="2">
        <f>COUNTIFS('Tourney History'!$B:$B,$A$20,'Tourney History'!K:K, 1)</f>
        <v>1</v>
      </c>
      <c r="Q20" s="2">
        <f>COUNTIFS('Tourney History'!$B:$B,$A$20,'Tourney History'!L:L, 1)</f>
        <v>6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7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4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150</v>
      </c>
      <c r="E21" s="4">
        <f>AVERAGEIFS('Tourney History'!C:C,'Tourney History'!B:B,A21)</f>
        <v>21.428571428571427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4</v>
      </c>
      <c r="I21" s="42">
        <f>LOOKUP(2, 1/('Tourney History'!$B:$B=A21), 'Tourney History'!$AD:$AD)</f>
        <v>0.42857142857142855</v>
      </c>
      <c r="J21" s="12">
        <f>SUMIFS('Tourney History'!F:F,'Tourney History'!B:B,A21)</f>
        <v>13</v>
      </c>
      <c r="K21" s="2">
        <f>SUMIFS('Tourney History'!E:E,'Tourney History'!B:B,A21)-J21</f>
        <v>15</v>
      </c>
      <c r="L21" s="42">
        <f>LOOKUP(2, 1/('Tourney History'!$B:$B=A21), 'Tourney History'!$AB:$AB)</f>
        <v>0.45</v>
      </c>
      <c r="M21" s="12">
        <f>SUMIFS('Tourney History'!H:H,'Tourney History'!B:B,A21)</f>
        <v>53</v>
      </c>
      <c r="N21" s="2">
        <f>SUMIFS('Tourney History'!G:G,'Tourney History'!B:B,A21)-M21</f>
        <v>59</v>
      </c>
      <c r="O21" s="42">
        <f>LOOKUP(2, 1/('Tourney History'!$B:$B=A21), 'Tourney History'!$AC:$AC)</f>
        <v>0.46857142857142858</v>
      </c>
      <c r="P21" s="2">
        <f>COUNTIFS('Tourney History'!$B:$B,$A$21,'Tourney History'!K:K, 1)</f>
        <v>1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1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223</v>
      </c>
      <c r="E23" s="4">
        <f>AVERAGEIFS('Tourney History'!C:C,'Tourney History'!B:B,A23)</f>
        <v>22.3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6</v>
      </c>
      <c r="I23" s="42">
        <f>LOOKUP(2, 1/('Tourney History'!$B:$B=A23), 'Tourney History'!$AD:$AD)</f>
        <v>0.4</v>
      </c>
      <c r="J23" s="12">
        <f>SUMIFS('Tourney History'!F:F,'Tourney History'!B:B,A23)</f>
        <v>23</v>
      </c>
      <c r="K23" s="2">
        <f>SUMIFS('Tourney History'!E:E,'Tourney History'!B:B,A23)-J23</f>
        <v>23</v>
      </c>
      <c r="L23" s="42">
        <f>LOOKUP(2, 1/('Tourney History'!$B:$B=A23), 'Tourney History'!$AB:$AB)</f>
        <v>0.52</v>
      </c>
      <c r="M23" s="12">
        <f>SUMIFS('Tourney History'!H:H,'Tourney History'!B:B,A23)</f>
        <v>99</v>
      </c>
      <c r="N23" s="2">
        <f>SUMIFS('Tourney History'!G:G,'Tourney History'!B:B,A23)-M23</f>
        <v>99</v>
      </c>
      <c r="O23" s="42">
        <f>LOOKUP(2, 1/('Tourney History'!$B:$B=A23), 'Tourney History'!$AC:$AC)</f>
        <v>0.50800000000000001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6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229</v>
      </c>
      <c r="E26" s="4">
        <f>AVERAGEIFS('Tourney History'!C:C,'Tourney History'!B:B,A26)</f>
        <v>17.615384615384617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9</v>
      </c>
      <c r="I26" s="42">
        <f>LOOKUP(2, 1/('Tourney History'!$B:$B=A26), 'Tourney History'!$AD:$AD)</f>
        <v>0.30769230769230771</v>
      </c>
      <c r="J26" s="12">
        <f>SUMIFS('Tourney History'!F:F,'Tourney History'!B:B,A26)</f>
        <v>25</v>
      </c>
      <c r="K26" s="2">
        <f>SUMIFS('Tourney History'!E:E,'Tourney History'!B:B,A26)-J26</f>
        <v>31</v>
      </c>
      <c r="L26" s="42">
        <f>LOOKUP(2, 1/('Tourney History'!$B:$B=A26), 'Tourney History'!$AB:$AB)</f>
        <v>0.44230769230769229</v>
      </c>
      <c r="M26" s="12">
        <f>SUMIFS('Tourney History'!H:H,'Tourney History'!B:B,A26)</f>
        <v>110</v>
      </c>
      <c r="N26" s="2">
        <f>SUMIFS('Tourney History'!G:G,'Tourney History'!B:B,A26)-M26</f>
        <v>119</v>
      </c>
      <c r="O26" s="42">
        <f>LOOKUP(2, 1/('Tourney History'!$B:$B=A26), 'Tourney History'!$AC:$AC)</f>
        <v>0.48076923076923073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243</v>
      </c>
      <c r="E28" s="4">
        <f>AVERAGEIFS('Tourney History'!C:C,'Tourney History'!B:B,A28)</f>
        <v>30.375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2</v>
      </c>
      <c r="I28" s="42">
        <f>LOOKUP(2, 1/('Tourney History'!$B:$B=A28), 'Tourney History'!$AD:$AD)</f>
        <v>0.75</v>
      </c>
      <c r="J28" s="12">
        <f>SUMIFS('Tourney History'!F:F,'Tourney History'!B:B,A28)</f>
        <v>20</v>
      </c>
      <c r="K28" s="2">
        <f>SUMIFS('Tourney History'!E:E,'Tourney History'!B:B,A28)-J28</f>
        <v>15</v>
      </c>
      <c r="L28" s="42">
        <f>LOOKUP(2, 1/('Tourney History'!$B:$B=A28), 'Tourney History'!$AB:$AB)</f>
        <v>0.58125000000000004</v>
      </c>
      <c r="M28" s="12">
        <f>SUMIFS('Tourney History'!H:H,'Tourney History'!B:B,A28)</f>
        <v>75</v>
      </c>
      <c r="N28" s="2">
        <f>SUMIFS('Tourney History'!G:G,'Tourney History'!B:B,A28)-M28</f>
        <v>66</v>
      </c>
      <c r="O28" s="42">
        <f>LOOKUP(2, 1/('Tourney History'!$B:$B=A28), 'Tourney History'!$AC:$AC)</f>
        <v>0.53999999999999992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2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54</v>
      </c>
      <c r="E29" s="4">
        <f>AVERAGEIFS('Tourney History'!C:C,'Tourney History'!B:B,A29)</f>
        <v>18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2</v>
      </c>
      <c r="I29" s="42">
        <f>LOOKUP(2, 1/('Tourney History'!$B:$B=A29), 'Tourney History'!$AD:$AD)</f>
        <v>0.33333333333333331</v>
      </c>
      <c r="J29" s="12">
        <f>SUMIFS('Tourney History'!F:F,'Tourney History'!B:B,A29)</f>
        <v>7</v>
      </c>
      <c r="K29" s="2">
        <f>SUMIFS('Tourney History'!E:E,'Tourney History'!B:B,A29)-J29</f>
        <v>6</v>
      </c>
      <c r="L29" s="42">
        <f>LOOKUP(2, 1/('Tourney History'!$B:$B=A29), 'Tourney History'!$AB:$AB)</f>
        <v>0.6</v>
      </c>
      <c r="M29" s="12">
        <f>SUMIFS('Tourney History'!H:H,'Tourney History'!B:B,A29)</f>
        <v>26</v>
      </c>
      <c r="N29" s="2">
        <f>SUMIFS('Tourney History'!G:G,'Tourney History'!B:B,A29)-M29</f>
        <v>25</v>
      </c>
      <c r="O29" s="42">
        <f>LOOKUP(2, 1/('Tourney History'!$B:$B=A29), 'Tourney History'!$AC:$AC)</f>
        <v>0.53666666666666663</v>
      </c>
      <c r="P29" s="2">
        <f>COUNTIFS('Tourney History'!$B:$B,$A$29,'Tourney History'!K:K, 1)</f>
        <v>0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378</v>
      </c>
      <c r="E30" s="4">
        <f>AVERAGEIFS('Tourney History'!C:C,'Tourney History'!B:B,A30)</f>
        <v>31.5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9</v>
      </c>
      <c r="I30" s="42">
        <f>LOOKUP(2, 1/('Tourney History'!$B:$B=A30), 'Tourney History'!$AD:$AD)</f>
        <v>0.25</v>
      </c>
      <c r="J30" s="12">
        <f>SUMIFS('Tourney History'!F:F,'Tourney History'!B:B,A30)</f>
        <v>22</v>
      </c>
      <c r="K30" s="2">
        <f>SUMIFS('Tourney History'!E:E,'Tourney History'!B:B,A30)-J30</f>
        <v>30</v>
      </c>
      <c r="L30" s="42">
        <f>LOOKUP(2, 1/('Tourney History'!$B:$B=A30), 'Tourney History'!$AB:$AB)</f>
        <v>0.42499999999999999</v>
      </c>
      <c r="M30" s="12">
        <f>SUMIFS('Tourney History'!H:H,'Tourney History'!B:B,A30)</f>
        <v>103</v>
      </c>
      <c r="N30" s="2">
        <f>SUMIFS('Tourney History'!G:G,'Tourney History'!B:B,A30)-M30</f>
        <v>117</v>
      </c>
      <c r="O30" s="42">
        <f>LOOKUP(2, 1/('Tourney History'!$B:$B=A30), 'Tourney History'!$AC:$AC)</f>
        <v>0.47</v>
      </c>
      <c r="P30" s="2">
        <f>COUNTIFS('Tourney History'!$B:$B,$A$30,'Tourney History'!K:K, 1)</f>
        <v>1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70</v>
      </c>
      <c r="C31" s="2" t="s">
        <v>70</v>
      </c>
      <c r="D31" s="12">
        <f>SUMIFS('Tourney History'!C:C,'Tourney History'!B:B,A31)</f>
        <v>39</v>
      </c>
      <c r="E31" s="4">
        <f>AVERAGEIFS('Tourney History'!C:C,'Tourney History'!B:B,A31)</f>
        <v>19.5</v>
      </c>
      <c r="F31" s="13">
        <f t="array" ref="F31">MAX(IF('Tourney History'!B:B=A31, 'Tourney History'!C:C))</f>
        <v>23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19</v>
      </c>
      <c r="N31" s="2">
        <f>SUMIFS('Tourney History'!G:G,'Tourney History'!B:B,A31)-M31</f>
        <v>19</v>
      </c>
      <c r="O31" s="42">
        <f>LOOKUP(2, 1/('Tourney History'!$B:$B=A31), 'Tourney History'!$AC:$AC)</f>
        <v>0.5</v>
      </c>
      <c r="P31" s="2">
        <f>COUNTIFS('Tourney History'!$B:$B,$A$31,'Tourney History'!K:K, 1)</f>
        <v>1</v>
      </c>
      <c r="Q31" s="2">
        <f>COUNTIFS('Tourney History'!$B:$B,$A$31,'Tourney History'!L:L, 1)</f>
        <v>1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1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390</v>
      </c>
      <c r="E33" s="4">
        <f>AVERAGEIFS('Tourney History'!C:C,'Tourney History'!B:B,A33)</f>
        <v>39</v>
      </c>
      <c r="F33" s="13">
        <f t="array" ref="F33">MAX(IF('Tourney History'!B:B=A33, 'Tourney History'!C:C))</f>
        <v>68</v>
      </c>
      <c r="G33" s="12">
        <f>COUNTIFS('Tourney History'!B:B,A33,'Tourney History'!D:D, 1)</f>
        <v>4</v>
      </c>
      <c r="H33" s="2">
        <f>COUNTIFS('Tourney History'!B:B,A33,'Tourney History'!D:D, 0)</f>
        <v>6</v>
      </c>
      <c r="I33" s="42">
        <f>LOOKUP(2, 1/('Tourney History'!$B:$B=A33), 'Tourney History'!$AD:$AD)</f>
        <v>0.4</v>
      </c>
      <c r="J33" s="12">
        <f>SUMIFS('Tourney History'!F:F,'Tourney History'!B:B,A33)</f>
        <v>23</v>
      </c>
      <c r="K33" s="2">
        <f>SUMIFS('Tourney History'!E:E,'Tourney History'!B:B,A33)-J33</f>
        <v>21</v>
      </c>
      <c r="L33" s="42">
        <f>LOOKUP(2, 1/('Tourney History'!$B:$B=A33), 'Tourney History'!$AB:$AB)</f>
        <v>0.55000000000000004</v>
      </c>
      <c r="M33" s="12">
        <f>SUMIFS('Tourney History'!H:H,'Tourney History'!B:B,A33)</f>
        <v>95</v>
      </c>
      <c r="N33" s="2">
        <f>SUMIFS('Tourney History'!G:G,'Tourney History'!B:B,A33)-M33</f>
        <v>92</v>
      </c>
      <c r="O33" s="42">
        <f>LOOKUP(2, 1/('Tourney History'!$B:$B=A33), 'Tourney History'!$AC:$AC)</f>
        <v>0.52700000000000002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2</v>
      </c>
      <c r="V33" s="2">
        <f>COUNTIFS('Tourney History'!$B:$B,$A$33,'Tourney History'!Q:Q, 1)</f>
        <v>1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2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149</v>
      </c>
      <c r="C35" s="1" t="s">
        <v>131</v>
      </c>
      <c r="D35" s="12">
        <f>SUMIFS('Tourney History'!C:C,'Tourney History'!B:B,A35)</f>
        <v>290</v>
      </c>
      <c r="E35" s="4">
        <f>AVERAGEIFS('Tourney History'!C:C,'Tourney History'!B:B,A35)</f>
        <v>29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4</v>
      </c>
      <c r="I35" s="42">
        <f>LOOKUP(2, 1/('Tourney History'!$B:$B=A35), 'Tourney History'!$AD:$AD)</f>
        <v>0.6</v>
      </c>
      <c r="J35" s="12">
        <f>SUMIFS('Tourney History'!F:F,'Tourney History'!B:B,A35)</f>
        <v>22</v>
      </c>
      <c r="K35" s="2">
        <f>SUMIFS('Tourney History'!E:E,'Tourney History'!B:B,A35)-J35</f>
        <v>21</v>
      </c>
      <c r="L35" s="42">
        <f>LOOKUP(2, 1/('Tourney History'!$B:$B=A35), 'Tourney History'!$AB:$AB)</f>
        <v>0.49500000000000011</v>
      </c>
      <c r="M35" s="12">
        <f>SUMIFS('Tourney History'!H:H,'Tourney History'!B:B,A35)</f>
        <v>90</v>
      </c>
      <c r="N35" s="2">
        <f>SUMIFS('Tourney History'!G:G,'Tourney History'!B:B,A35)-M35</f>
        <v>88</v>
      </c>
      <c r="O35" s="42">
        <f>LOOKUP(2, 1/('Tourney History'!$B:$B=A35), 'Tourney History'!$AC:$AC)</f>
        <v>0.49199999999999999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244</v>
      </c>
      <c r="E37" s="4">
        <f>AVERAGEIFS('Tourney History'!C:C,'Tourney History'!B:B,A37)</f>
        <v>27.111111111111111</v>
      </c>
      <c r="F37" s="13">
        <f t="array" ref="F37">MAX(IF('Tourney History'!B:B=A37, 'Tourney History'!C:C))</f>
        <v>48</v>
      </c>
      <c r="G37" s="12">
        <f>COUNTIFS('Tourney History'!B:B,A37,'Tourney History'!D:D, 1)</f>
        <v>6</v>
      </c>
      <c r="H37" s="2">
        <f>COUNTIFS('Tourney History'!B:B,A37,'Tourney History'!D:D, 0)</f>
        <v>3</v>
      </c>
      <c r="I37" s="42">
        <f>LOOKUP(2, 1/('Tourney History'!$B:$B=A37), 'Tourney History'!$AD:$AD)</f>
        <v>0.66666666666666663</v>
      </c>
      <c r="J37" s="12">
        <f>SUMIFS('Tourney History'!F:F,'Tourney History'!B:B,A37)</f>
        <v>21</v>
      </c>
      <c r="K37" s="2">
        <f>SUMIFS('Tourney History'!E:E,'Tourney History'!B:B,A37)-J37</f>
        <v>17</v>
      </c>
      <c r="L37" s="42">
        <f>LOOKUP(2, 1/('Tourney History'!$B:$B=A37), 'Tourney History'!$AB:$AB)</f>
        <v>0.5722222222222223</v>
      </c>
      <c r="M37" s="12">
        <f>SUMIFS('Tourney History'!H:H,'Tourney History'!B:B,A37)</f>
        <v>76</v>
      </c>
      <c r="N37" s="2">
        <f>SUMIFS('Tourney History'!G:G,'Tourney History'!B:B,A37)-M37</f>
        <v>72</v>
      </c>
      <c r="O37" s="42">
        <f>LOOKUP(2, 1/('Tourney History'!$B:$B=A37), 'Tourney History'!$AC:$AC)</f>
        <v>0.52111111111111108</v>
      </c>
      <c r="P37" s="2">
        <f>COUNTIFS('Tourney History'!$B:$B,$A$37,'Tourney History'!K:K, 1)</f>
        <v>0</v>
      </c>
      <c r="Q37" s="2">
        <f>COUNTIFS('Tourney History'!$B:$B,$A$37,'Tourney History'!L:L, 1)</f>
        <v>3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4</v>
      </c>
      <c r="U37" s="2">
        <f>COUNTIFS('Tourney History'!$B:$B,$A$37,'Tourney History'!P:P, 1)</f>
        <v>0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3</v>
      </c>
      <c r="AD37" s="2">
        <f>COUNTIFS('Tourney History'!$B:$B,$A$37,'Tourney History'!Y:Y, 1)</f>
        <v>4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216</v>
      </c>
      <c r="E38" s="4">
        <f>AVERAGEIFS('Tourney History'!C:C,'Tourney History'!B:B,A38)</f>
        <v>27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3</v>
      </c>
      <c r="I38" s="42">
        <f>LOOKUP(2, 1/('Tourney History'!$B:$B=A38), 'Tourney History'!$AD:$AD)</f>
        <v>0.625</v>
      </c>
      <c r="J38" s="12">
        <f>SUMIFS('Tourney History'!F:F,'Tourney History'!B:B,A38)</f>
        <v>20</v>
      </c>
      <c r="K38" s="2">
        <f>SUMIFS('Tourney History'!E:E,'Tourney History'!B:B,A38)-J38</f>
        <v>16</v>
      </c>
      <c r="L38" s="42">
        <f>LOOKUP(2, 1/('Tourney History'!$B:$B=A38), 'Tourney History'!$AB:$AB)</f>
        <v>0.5625</v>
      </c>
      <c r="M38" s="12">
        <f>SUMIFS('Tourney History'!H:H,'Tourney History'!B:B,A38)</f>
        <v>82</v>
      </c>
      <c r="N38" s="2">
        <f>SUMIFS('Tourney History'!G:G,'Tourney History'!B:B,A38)-M38</f>
        <v>72</v>
      </c>
      <c r="O38" s="42">
        <f>LOOKUP(2, 1/('Tourney History'!$B:$B=A38), 'Tourney History'!$AC:$AC)</f>
        <v>0.54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4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447</v>
      </c>
      <c r="E40" s="4">
        <f>AVERAGEIFS('Tourney History'!C:C,'Tourney History'!B:B,A40)</f>
        <v>37.25</v>
      </c>
      <c r="F40" s="13">
        <f t="array" ref="F40">MAX(IF('Tourney History'!B:B=A40, 'Tourney History'!C:C))</f>
        <v>58</v>
      </c>
      <c r="G40" s="12">
        <f>COUNTIFS('Tourney History'!B:B,A40,'Tourney History'!D:D, 1)</f>
        <v>3</v>
      </c>
      <c r="H40" s="2">
        <f>COUNTIFS('Tourney History'!B:B,A40,'Tourney History'!D:D, 0)</f>
        <v>9</v>
      </c>
      <c r="I40" s="42">
        <f>LOOKUP(2, 1/('Tourney History'!$B:$B=A40), 'Tourney History'!$AD:$AD)</f>
        <v>0.25</v>
      </c>
      <c r="J40" s="12">
        <f>SUMIFS('Tourney History'!F:F,'Tourney History'!B:B,A40)</f>
        <v>25</v>
      </c>
      <c r="K40" s="2">
        <f>SUMIFS('Tourney History'!E:E,'Tourney History'!B:B,A40)-J40</f>
        <v>30</v>
      </c>
      <c r="L40" s="42">
        <f>LOOKUP(2, 1/('Tourney History'!$B:$B=A40), 'Tourney History'!$AB:$AB)</f>
        <v>0.47083333333333338</v>
      </c>
      <c r="M40" s="12">
        <f>SUMIFS('Tourney History'!H:H,'Tourney History'!B:B,A40)</f>
        <v>110</v>
      </c>
      <c r="N40" s="2">
        <f>SUMIFS('Tourney History'!G:G,'Tourney History'!B:B,A40)-M40</f>
        <v>119</v>
      </c>
      <c r="O40" s="42">
        <f>LOOKUP(2, 1/('Tourney History'!$B:$B=A40), 'Tourney History'!$AC:$AC)</f>
        <v>0.48833333333333329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3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3</v>
      </c>
      <c r="AE40" s="2">
        <f>COUNTIFS('Tourney History'!$B:$B,$A$40,'Tourney History'!Z:Z, 1)</f>
        <v>5</v>
      </c>
    </row>
    <row r="41" spans="1:31" ht="15.75" x14ac:dyDescent="0.25">
      <c r="A41" s="2" t="s">
        <v>127</v>
      </c>
      <c r="B41" s="51" t="s">
        <v>148</v>
      </c>
      <c r="C41" s="2" t="s">
        <v>70</v>
      </c>
      <c r="D41" s="12">
        <f>SUMIFS('Tourney History'!C:C,'Tourney History'!B:B,A41)</f>
        <v>184</v>
      </c>
      <c r="E41" s="4">
        <f>AVERAGEIFS('Tourney History'!C:C,'Tourney History'!B:B,A41)</f>
        <v>26.285714285714285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3</v>
      </c>
      <c r="I41" s="42">
        <f>LOOKUP(2, 1/('Tourney History'!$B:$B=A41), 'Tourney History'!$AD:$AD)</f>
        <v>0.5714285714285714</v>
      </c>
      <c r="J41" s="12">
        <f>SUMIFS('Tourney History'!F:F,'Tourney History'!B:B,A41)</f>
        <v>15</v>
      </c>
      <c r="K41" s="2">
        <f>SUMIFS('Tourney History'!E:E,'Tourney History'!B:B,A41)-J41</f>
        <v>16</v>
      </c>
      <c r="L41" s="42">
        <f>LOOKUP(2, 1/('Tourney History'!$B:$B=A41), 'Tourney History'!$AB:$AB)</f>
        <v>0.45714285714285713</v>
      </c>
      <c r="M41" s="12">
        <f>SUMIFS('Tourney History'!H:H,'Tourney History'!B:B,A41)</f>
        <v>63</v>
      </c>
      <c r="N41" s="2">
        <f>SUMIFS('Tourney History'!G:G,'Tourney History'!B:B,A41)-M41</f>
        <v>59</v>
      </c>
      <c r="O41" s="42">
        <f>LOOKUP(2, 1/('Tourney History'!$B:$B=A41), 'Tourney History'!$AC:$AC)</f>
        <v>0.50714285714285712</v>
      </c>
      <c r="P41" s="2">
        <f>COUNTIFS('Tourney History'!$B:$B,$A$41,'Tourney History'!K:K, 1)</f>
        <v>2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451</v>
      </c>
      <c r="E42" s="4">
        <f>AVERAGEIFS('Tourney History'!C:C,'Tourney History'!B:B,A42)</f>
        <v>32.214285714285715</v>
      </c>
      <c r="F42" s="13">
        <f t="array" ref="F42">MAX(IF('Tourney History'!B:B=A42, 'Tourney History'!C:C))</f>
        <v>66</v>
      </c>
      <c r="G42" s="12">
        <f>COUNTIFS('Tourney History'!B:B,A42,'Tourney History'!D:D, 1)</f>
        <v>10</v>
      </c>
      <c r="H42" s="2">
        <f>COUNTIFS('Tourney History'!B:B,A42,'Tourney History'!D:D, 0)</f>
        <v>4</v>
      </c>
      <c r="I42" s="42">
        <f>LOOKUP(2, 1/('Tourney History'!$B:$B=A42), 'Tourney History'!$AD:$AD)</f>
        <v>0.7142857142857143</v>
      </c>
      <c r="J42" s="12">
        <f>SUMIFS('Tourney History'!F:F,'Tourney History'!B:B,A42)</f>
        <v>37</v>
      </c>
      <c r="K42" s="2">
        <f>SUMIFS('Tourney History'!E:E,'Tourney History'!B:B,A42)-J42</f>
        <v>22</v>
      </c>
      <c r="L42" s="42">
        <f>LOOKUP(2, 1/('Tourney History'!$B:$B=A42), 'Tourney History'!$AB:$AB)</f>
        <v>0.65357142857142858</v>
      </c>
      <c r="M42" s="12">
        <f>SUMIFS('Tourney History'!H:H,'Tourney History'!B:B,A42)</f>
        <v>135</v>
      </c>
      <c r="N42" s="2">
        <f>SUMIFS('Tourney History'!G:G,'Tourney History'!B:B,A42)-M42</f>
        <v>109</v>
      </c>
      <c r="O42" s="42">
        <f>LOOKUP(2, 1/('Tourney History'!$B:$B=A42), 'Tourney History'!$AC:$AC)</f>
        <v>0.56857142857142839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4</v>
      </c>
    </row>
    <row r="43" spans="1:31" ht="15.75" x14ac:dyDescent="0.25">
      <c r="A43" s="2" t="s">
        <v>16</v>
      </c>
      <c r="B43" s="51" t="s">
        <v>148</v>
      </c>
      <c r="C43" s="2" t="s">
        <v>70</v>
      </c>
      <c r="D43" s="12">
        <f>SUMIFS('Tourney History'!C:C,'Tourney History'!B:B,A43)</f>
        <v>421</v>
      </c>
      <c r="E43" s="4">
        <f>AVERAGEIFS('Tourney History'!C:C,'Tourney History'!B:B,A43)</f>
        <v>35.083333333333336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8</v>
      </c>
      <c r="I43" s="42">
        <f>LOOKUP(2, 1/('Tourney History'!$B:$B=A43), 'Tourney History'!$AD:$AD)</f>
        <v>0.33333333333333331</v>
      </c>
      <c r="J43" s="12">
        <f>SUMIFS('Tourney History'!F:F,'Tourney History'!B:B,A43)</f>
        <v>23</v>
      </c>
      <c r="K43" s="2">
        <f>SUMIFS('Tourney History'!E:E,'Tourney History'!B:B,A43)-J43</f>
        <v>30</v>
      </c>
      <c r="L43" s="42">
        <f>LOOKUP(2, 1/('Tourney History'!$B:$B=A43), 'Tourney History'!$AB:$AB)</f>
        <v>0.42083333333333339</v>
      </c>
      <c r="M43" s="12">
        <f>SUMIFS('Tourney History'!H:H,'Tourney History'!B:B,A43)</f>
        <v>102</v>
      </c>
      <c r="N43" s="2">
        <f>SUMIFS('Tourney History'!G:G,'Tourney History'!B:B,A43)-M43</f>
        <v>117</v>
      </c>
      <c r="O43" s="42">
        <f>LOOKUP(2, 1/('Tourney History'!$B:$B=A43), 'Tourney History'!$AC:$AC)</f>
        <v>0.45916666666666667</v>
      </c>
      <c r="P43" s="2">
        <f>COUNTIFS('Tourney History'!$B:$B,$A$43,'Tourney History'!K:K, 1)</f>
        <v>2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505</v>
      </c>
      <c r="E45" s="4">
        <f>AVERAGEIFS('Tourney History'!C:C,'Tourney History'!B:B,A45)</f>
        <v>38.846153846153847</v>
      </c>
      <c r="F45" s="13">
        <f t="array" ref="F45">MAX(IF('Tourney History'!B:B=A45, 'Tourney History'!C:C))</f>
        <v>56</v>
      </c>
      <c r="G45" s="12">
        <f>COUNTIFS('Tourney History'!B:B,A45,'Tourney History'!D:D, 1)</f>
        <v>6</v>
      </c>
      <c r="H45" s="2">
        <f>COUNTIFS('Tourney History'!B:B,A45,'Tourney History'!D:D, 0)</f>
        <v>7</v>
      </c>
      <c r="I45" s="42">
        <f>LOOKUP(2, 1/('Tourney History'!$B:$B=A45), 'Tourney History'!$AD:$AD)</f>
        <v>0.46153846153846156</v>
      </c>
      <c r="J45" s="12">
        <f>SUMIFS('Tourney History'!F:F,'Tourney History'!B:B,A45)</f>
        <v>26</v>
      </c>
      <c r="K45" s="2">
        <f>SUMIFS('Tourney History'!E:E,'Tourney History'!B:B,A45)-J45</f>
        <v>30</v>
      </c>
      <c r="L45" s="42">
        <f>LOOKUP(2, 1/('Tourney History'!$B:$B=A45), 'Tourney History'!$AB:$AB)</f>
        <v>0.45769230769230773</v>
      </c>
      <c r="M45" s="12">
        <f>SUMIFS('Tourney History'!H:H,'Tourney History'!B:B,A45)</f>
        <v>118</v>
      </c>
      <c r="N45" s="2">
        <f>SUMIFS('Tourney History'!G:G,'Tourney History'!B:B,A45)-M45</f>
        <v>120</v>
      </c>
      <c r="O45" s="42">
        <f>LOOKUP(2, 1/('Tourney History'!$B:$B=A45), 'Tourney History'!$AC:$AC)</f>
        <v>0.49538461538461537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1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147</v>
      </c>
      <c r="C47" s="2" t="s">
        <v>70</v>
      </c>
      <c r="D47" s="12">
        <f>SUMIFS('Tourney History'!C:C,'Tourney History'!B:B,A47)</f>
        <v>285</v>
      </c>
      <c r="E47" s="4">
        <f>AVERAGEIFS('Tourney History'!C:C,'Tourney History'!B:B,A47)</f>
        <v>31.666666666666668</v>
      </c>
      <c r="F47" s="13">
        <f t="array" ref="F47">MAX(IF('Tourney History'!B:B=A47, 'Tourney History'!C:C))</f>
        <v>53</v>
      </c>
      <c r="G47" s="12">
        <f>COUNTIFS('Tourney History'!B:B,A47,'Tourney History'!D:D, 1)</f>
        <v>6</v>
      </c>
      <c r="H47" s="2">
        <f>COUNTIFS('Tourney History'!B:B,A47,'Tourney History'!D:D, 0)</f>
        <v>3</v>
      </c>
      <c r="I47" s="42">
        <f>LOOKUP(2, 1/('Tourney History'!$B:$B=A47), 'Tourney History'!$AD:$AD)</f>
        <v>0.66666666666666663</v>
      </c>
      <c r="J47" s="12">
        <f>SUMIFS('Tourney History'!F:F,'Tourney History'!B:B,A47)</f>
        <v>21</v>
      </c>
      <c r="K47" s="2">
        <f>SUMIFS('Tourney History'!E:E,'Tourney History'!B:B,A47)-J47</f>
        <v>19</v>
      </c>
      <c r="L47" s="42">
        <f>LOOKUP(2, 1/('Tourney History'!$B:$B=A47), 'Tourney History'!$AB:$AB)</f>
        <v>0.50555555555555554</v>
      </c>
      <c r="M47" s="12">
        <f>SUMIFS('Tourney History'!H:H,'Tourney History'!B:B,A47)</f>
        <v>81</v>
      </c>
      <c r="N47" s="2">
        <f>SUMIFS('Tourney History'!G:G,'Tourney History'!B:B,A47)-M47</f>
        <v>78</v>
      </c>
      <c r="O47" s="42">
        <f>LOOKUP(2, 1/('Tourney History'!$B:$B=A47), 'Tourney History'!$AC:$AC)</f>
        <v>0.49222222222222217</v>
      </c>
      <c r="P47" s="2">
        <f>COUNTIFS('Tourney History'!$B:$B,$A$47,'Tourney History'!K:K, 1)</f>
        <v>5</v>
      </c>
      <c r="Q47" s="2">
        <f>COUNTIFS('Tourney History'!$B:$B,$A$47,'Tourney History'!L:L, 1)</f>
        <v>2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0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70</v>
      </c>
      <c r="C48" s="2" t="s">
        <v>70</v>
      </c>
      <c r="D48" s="12">
        <f>SUMIFS('Tourney History'!C:C,'Tourney History'!B:B,A48)</f>
        <v>45</v>
      </c>
      <c r="E48" s="4">
        <f>AVERAGEIFS('Tourney History'!C:C,'Tourney History'!B:B,A48)</f>
        <v>22.5</v>
      </c>
      <c r="F48" s="13">
        <f t="array" ref="F48">MAX(IF('Tourney History'!B:B=A48, 'Tourney History'!C:C))</f>
        <v>26</v>
      </c>
      <c r="G48" s="12">
        <f>COUNTIFS('Tourney History'!B:B,A48,'Tourney History'!D:D, 1)</f>
        <v>2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6</v>
      </c>
      <c r="K48" s="2">
        <f>SUMIFS('Tourney History'!E:E,'Tourney History'!B:B,A48)-J48</f>
        <v>4</v>
      </c>
      <c r="L48" s="42">
        <f>LOOKUP(2, 1/('Tourney History'!$B:$B=A48), 'Tourney History'!$AB:$AB)</f>
        <v>0.6</v>
      </c>
      <c r="M48" s="12">
        <f>SUMIFS('Tourney History'!H:H,'Tourney History'!B:B,A48)</f>
        <v>19</v>
      </c>
      <c r="N48" s="2">
        <f>SUMIFS('Tourney History'!G:G,'Tourney History'!B:B,A48)-M48</f>
        <v>19</v>
      </c>
      <c r="O48" s="42">
        <f>LOOKUP(2, 1/('Tourney History'!$B:$B=A48), 'Tourney History'!$AC:$AC)</f>
        <v>0.5</v>
      </c>
      <c r="P48" s="2">
        <f>COUNTIFS('Tourney History'!$B:$B,$A$48,'Tourney History'!K:K, 1)</f>
        <v>1</v>
      </c>
      <c r="Q48" s="2">
        <f>COUNTIFS('Tourney History'!$B:$B,$A$48,'Tourney History'!L:L, 1)</f>
        <v>1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2</v>
      </c>
      <c r="U48" s="2">
        <f>COUNTIFS('Tourney History'!$B:$B,$A$48,'Tourney History'!P:P, 1)</f>
        <v>0</v>
      </c>
      <c r="V48" s="2">
        <f>COUNTIFS('Tourney History'!$B:$B,$A$48,'Tourney History'!Q:Q, 1)</f>
        <v>0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1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63"/>
  <sheetViews>
    <sheetView topLeftCell="C336" workbookViewId="0">
      <selection activeCell="AA351" sqref="AA351:AD36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250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252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151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186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  <row r="352" spans="1:30" x14ac:dyDescent="0.25">
      <c r="A352" s="39">
        <v>46263</v>
      </c>
      <c r="B352" t="s">
        <v>65</v>
      </c>
      <c r="C352">
        <v>37</v>
      </c>
      <c r="D352" s="40">
        <v>1</v>
      </c>
      <c r="E352">
        <v>5</v>
      </c>
      <c r="F352">
        <v>3</v>
      </c>
      <c r="G352">
        <v>18</v>
      </c>
      <c r="H352">
        <v>9</v>
      </c>
      <c r="I352">
        <v>0.6</v>
      </c>
      <c r="J352">
        <v>0.5</v>
      </c>
      <c r="K352">
        <v>0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26.333333333333332</v>
      </c>
      <c r="AB352" s="40">
        <f>AVERAGEIFS($I$2:I352, $B$2:B352, B352)</f>
        <v>0.53333333333333333</v>
      </c>
      <c r="AC352" s="40">
        <f>AVERAGEIFS($J$2:J352, $B$2:B352, B352)</f>
        <v>0.46666666666666662</v>
      </c>
      <c r="AD352" s="40">
        <f>AVERAGEIFS($D$2:D352, $B$2:B352, B352)</f>
        <v>0.66666666666666663</v>
      </c>
    </row>
    <row r="353" spans="1:30" x14ac:dyDescent="0.25">
      <c r="A353" s="39">
        <v>46263</v>
      </c>
      <c r="B353" t="s">
        <v>21</v>
      </c>
      <c r="C353">
        <v>28</v>
      </c>
      <c r="D353" s="40">
        <v>1</v>
      </c>
      <c r="E353">
        <v>5</v>
      </c>
      <c r="F353">
        <v>3</v>
      </c>
      <c r="G353">
        <v>18</v>
      </c>
      <c r="H353">
        <v>9</v>
      </c>
      <c r="I353">
        <v>0.6</v>
      </c>
      <c r="J353">
        <v>0.5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19.615384615384617</v>
      </c>
      <c r="AB353" s="40">
        <f>AVERAGEIFS($I$2:I353, $B$2:B353, B353)</f>
        <v>0.43461538461538457</v>
      </c>
      <c r="AC353" s="40">
        <f>AVERAGEIFS($J$2:J353, $B$2:B353, B353)</f>
        <v>0.45923076923076922</v>
      </c>
      <c r="AD353" s="40">
        <f>AVERAGEIFS($D$2:D353, $B$2:B353, B353)</f>
        <v>0.53846153846153844</v>
      </c>
    </row>
    <row r="354" spans="1:30" x14ac:dyDescent="0.25">
      <c r="A354" s="39">
        <v>46263</v>
      </c>
      <c r="B354" t="s">
        <v>1</v>
      </c>
      <c r="C354">
        <v>28</v>
      </c>
      <c r="D354" s="40">
        <v>1</v>
      </c>
      <c r="E354">
        <v>5</v>
      </c>
      <c r="F354">
        <v>3</v>
      </c>
      <c r="G354">
        <v>18</v>
      </c>
      <c r="H354">
        <v>9</v>
      </c>
      <c r="I354">
        <v>0.6</v>
      </c>
      <c r="J354">
        <v>0.5</v>
      </c>
      <c r="K354">
        <v>0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 s="40">
        <f>AVERAGEIFS($C$2:C354, $B$2:B354, B354)</f>
        <v>32.357142857142854</v>
      </c>
      <c r="AB354" s="40">
        <f>AVERAGEIFS($I$2:I354, $B$2:B354, B354)</f>
        <v>0.6142857142857141</v>
      </c>
      <c r="AC354" s="40">
        <f>AVERAGEIFS($J$2:J354, $B$2:B354, B354)</f>
        <v>0.53785714285714281</v>
      </c>
      <c r="AD354" s="40">
        <f>AVERAGEIFS($D$2:D354, $B$2:B354, B354)</f>
        <v>0.7857142857142857</v>
      </c>
    </row>
    <row r="355" spans="1:30" x14ac:dyDescent="0.25">
      <c r="A355" s="39">
        <v>46263</v>
      </c>
      <c r="B355" t="s">
        <v>133</v>
      </c>
      <c r="C355">
        <v>23</v>
      </c>
      <c r="D355" s="40">
        <v>1</v>
      </c>
      <c r="E355">
        <v>5</v>
      </c>
      <c r="F355">
        <v>3</v>
      </c>
      <c r="G355">
        <v>18</v>
      </c>
      <c r="H355">
        <v>9</v>
      </c>
      <c r="I355">
        <v>0.6</v>
      </c>
      <c r="J355">
        <v>0.5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0</v>
      </c>
      <c r="Z355">
        <v>0</v>
      </c>
      <c r="AA355" s="40">
        <f>AVERAGEIFS($C$2:C355, $B$2:B355, B355)</f>
        <v>19.5</v>
      </c>
      <c r="AB355" s="40">
        <f>AVERAGEIFS($I$2:I355, $B$2:B355, B355)</f>
        <v>0.6</v>
      </c>
      <c r="AC355" s="40">
        <f>AVERAGEIFS($J$2:J355, $B$2:B355, B355)</f>
        <v>0.5</v>
      </c>
      <c r="AD355" s="40">
        <f>AVERAGEIFS($D$2:D355, $B$2:B355, B355)</f>
        <v>1</v>
      </c>
    </row>
    <row r="356" spans="1:30" x14ac:dyDescent="0.25">
      <c r="A356" s="39">
        <v>46263</v>
      </c>
      <c r="B356" t="s">
        <v>113</v>
      </c>
      <c r="C356">
        <v>20</v>
      </c>
      <c r="D356" s="40">
        <v>1</v>
      </c>
      <c r="E356">
        <v>5</v>
      </c>
      <c r="F356">
        <v>3</v>
      </c>
      <c r="G356">
        <v>18</v>
      </c>
      <c r="H356">
        <v>9</v>
      </c>
      <c r="I356">
        <v>0.6</v>
      </c>
      <c r="J356">
        <v>0.5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 s="40">
        <f>AVERAGEIFS($C$2:C356, $B$2:B356, B356)</f>
        <v>27.111111111111111</v>
      </c>
      <c r="AB356" s="40">
        <f>AVERAGEIFS($I$2:I356, $B$2:B356, B356)</f>
        <v>0.5722222222222223</v>
      </c>
      <c r="AC356" s="40">
        <f>AVERAGEIFS($J$2:J356, $B$2:B356, B356)</f>
        <v>0.52111111111111108</v>
      </c>
      <c r="AD356" s="40">
        <f>AVERAGEIFS($D$2:D356, $B$2:B356, B356)</f>
        <v>0.66666666666666663</v>
      </c>
    </row>
    <row r="357" spans="1:30" x14ac:dyDescent="0.25">
      <c r="A357" s="39">
        <v>46263</v>
      </c>
      <c r="B357" t="s">
        <v>88</v>
      </c>
      <c r="C357">
        <v>19</v>
      </c>
      <c r="D357" s="40">
        <v>1</v>
      </c>
      <c r="E357">
        <v>5</v>
      </c>
      <c r="F357">
        <v>3</v>
      </c>
      <c r="G357">
        <v>18</v>
      </c>
      <c r="H357">
        <v>9</v>
      </c>
      <c r="I357">
        <v>0.6</v>
      </c>
      <c r="J357">
        <v>0.5</v>
      </c>
      <c r="K357">
        <v>0</v>
      </c>
      <c r="L357">
        <v>1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 s="40">
        <f>AVERAGEIFS($C$2:C357, $B$2:B357, B357)</f>
        <v>22.5</v>
      </c>
      <c r="AB357" s="40">
        <f>AVERAGEIFS($I$2:I357, $B$2:B357, B357)</f>
        <v>0.6</v>
      </c>
      <c r="AC357" s="40">
        <f>AVERAGEIFS($J$2:J357, $B$2:B357, B357)</f>
        <v>0.5</v>
      </c>
      <c r="AD357" s="40">
        <f>AVERAGEIFS($D$2:D357, $B$2:B357, B357)</f>
        <v>1</v>
      </c>
    </row>
    <row r="358" spans="1:30" x14ac:dyDescent="0.25">
      <c r="A358" s="39">
        <v>46263</v>
      </c>
      <c r="B358" t="s">
        <v>112</v>
      </c>
      <c r="C358">
        <v>14</v>
      </c>
      <c r="D358" s="40">
        <v>0</v>
      </c>
      <c r="E358">
        <v>5</v>
      </c>
      <c r="F358">
        <v>2</v>
      </c>
      <c r="G358">
        <v>18</v>
      </c>
      <c r="H358">
        <v>9</v>
      </c>
      <c r="I358">
        <v>0.4</v>
      </c>
      <c r="J358">
        <v>0.5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12.75</v>
      </c>
      <c r="AB358" s="40">
        <f>AVERAGEIFS($I$2:I358, $B$2:B358, B358)</f>
        <v>0.48750000000000004</v>
      </c>
      <c r="AC358" s="40">
        <f>AVERAGEIFS($J$2:J358, $B$2:B358, B358)</f>
        <v>0.505</v>
      </c>
      <c r="AD358" s="40">
        <f>AVERAGEIFS($D$2:D358, $B$2:B358, B358)</f>
        <v>0.25</v>
      </c>
    </row>
    <row r="359" spans="1:30" x14ac:dyDescent="0.25">
      <c r="A359" s="39">
        <v>46263</v>
      </c>
      <c r="B359" t="s">
        <v>151</v>
      </c>
      <c r="C359">
        <v>34</v>
      </c>
      <c r="D359" s="40">
        <v>0</v>
      </c>
      <c r="E359">
        <v>5</v>
      </c>
      <c r="F359">
        <v>2</v>
      </c>
      <c r="G359">
        <v>18</v>
      </c>
      <c r="H359">
        <v>9</v>
      </c>
      <c r="I359">
        <v>0.4</v>
      </c>
      <c r="J359">
        <v>0.5</v>
      </c>
      <c r="K359">
        <v>1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33</v>
      </c>
      <c r="AB359" s="40">
        <f>AVERAGEIFS($I$2:I359, $B$2:B359, B359)</f>
        <v>0.57499999999999996</v>
      </c>
      <c r="AC359" s="40">
        <f>AVERAGEIFS($J$2:J359, $B$2:B359, B359)</f>
        <v>0.57000000000000006</v>
      </c>
      <c r="AD359" s="40">
        <f>AVERAGEIFS($D$2:D359, $B$2:B359, B359)</f>
        <v>0.5</v>
      </c>
    </row>
    <row r="360" spans="1:30" x14ac:dyDescent="0.25">
      <c r="A360" s="39">
        <v>46263</v>
      </c>
      <c r="B360" t="s">
        <v>40</v>
      </c>
      <c r="C360">
        <v>18</v>
      </c>
      <c r="D360" s="40">
        <v>0</v>
      </c>
      <c r="E360">
        <v>5</v>
      </c>
      <c r="F360">
        <v>2</v>
      </c>
      <c r="G360">
        <v>18</v>
      </c>
      <c r="H360">
        <v>9</v>
      </c>
      <c r="I360">
        <v>0.4</v>
      </c>
      <c r="J360">
        <v>0.5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21.428571428571427</v>
      </c>
      <c r="AB360" s="40">
        <f>AVERAGEIFS($I$2:I360, $B$2:B360, B360)</f>
        <v>0.45</v>
      </c>
      <c r="AC360" s="40">
        <f>AVERAGEIFS($J$2:J360, $B$2:B360, B360)</f>
        <v>0.46857142857142858</v>
      </c>
      <c r="AD360" s="40">
        <f>AVERAGEIFS($D$2:D360, $B$2:B360, B360)</f>
        <v>0.42857142857142855</v>
      </c>
    </row>
    <row r="361" spans="1:30" x14ac:dyDescent="0.25">
      <c r="A361" s="39">
        <v>46263</v>
      </c>
      <c r="B361" t="s">
        <v>15</v>
      </c>
      <c r="C361">
        <v>36</v>
      </c>
      <c r="D361" s="40">
        <v>0</v>
      </c>
      <c r="E361">
        <v>5</v>
      </c>
      <c r="F361">
        <v>2</v>
      </c>
      <c r="G361">
        <v>18</v>
      </c>
      <c r="H361">
        <v>9</v>
      </c>
      <c r="I361">
        <v>0.4</v>
      </c>
      <c r="J361">
        <v>0.5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</v>
      </c>
      <c r="AA361" s="40">
        <f>AVERAGEIFS($C$2:C361, $B$2:B361, B361)</f>
        <v>37.25</v>
      </c>
      <c r="AB361" s="40">
        <f>AVERAGEIFS($I$2:I361, $B$2:B361, B361)</f>
        <v>0.47083333333333338</v>
      </c>
      <c r="AC361" s="40">
        <f>AVERAGEIFS($J$2:J361, $B$2:B361, B361)</f>
        <v>0.48833333333333329</v>
      </c>
      <c r="AD361" s="40">
        <f>AVERAGEIFS($D$2:D361, $B$2:B361, B361)</f>
        <v>0.25</v>
      </c>
    </row>
    <row r="362" spans="1:30" x14ac:dyDescent="0.25">
      <c r="A362" s="39">
        <v>46263</v>
      </c>
      <c r="B362" t="s">
        <v>127</v>
      </c>
      <c r="C362">
        <v>31</v>
      </c>
      <c r="D362" s="40">
        <v>0</v>
      </c>
      <c r="E362">
        <v>5</v>
      </c>
      <c r="F362">
        <v>2</v>
      </c>
      <c r="G362">
        <v>18</v>
      </c>
      <c r="H362">
        <v>9</v>
      </c>
      <c r="I362">
        <v>0.4</v>
      </c>
      <c r="J362">
        <v>0.5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</v>
      </c>
      <c r="AA362" s="40">
        <f>AVERAGEIFS($C$2:C362, $B$2:B362, B362)</f>
        <v>26.285714285714285</v>
      </c>
      <c r="AB362" s="40">
        <f>AVERAGEIFS($I$2:I362, $B$2:B362, B362)</f>
        <v>0.45714285714285713</v>
      </c>
      <c r="AC362" s="40">
        <f>AVERAGEIFS($J$2:J362, $B$2:B362, B362)</f>
        <v>0.50714285714285712</v>
      </c>
      <c r="AD362" s="40">
        <f>AVERAGEIFS($D$2:D362, $B$2:B362, B362)</f>
        <v>0.5714285714285714</v>
      </c>
    </row>
    <row r="363" spans="1:30" x14ac:dyDescent="0.25">
      <c r="A363" s="39">
        <v>46263</v>
      </c>
      <c r="B363" t="s">
        <v>6</v>
      </c>
      <c r="C363">
        <v>30</v>
      </c>
      <c r="D363" s="40">
        <v>0</v>
      </c>
      <c r="E363">
        <v>5</v>
      </c>
      <c r="F363">
        <v>2</v>
      </c>
      <c r="G363">
        <v>18</v>
      </c>
      <c r="H363">
        <v>9</v>
      </c>
      <c r="I363">
        <v>0.4</v>
      </c>
      <c r="J363">
        <v>0.5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</v>
      </c>
      <c r="AA363" s="40">
        <f>AVERAGEIFS($C$2:C363, $B$2:B363, B363)</f>
        <v>32.214285714285715</v>
      </c>
      <c r="AB363" s="40">
        <f>AVERAGEIFS($I$2:I363, $B$2:B363, B363)</f>
        <v>0.65357142857142858</v>
      </c>
      <c r="AC363" s="40">
        <f>AVERAGEIFS($J$2:J363, $B$2:B363, B363)</f>
        <v>0.56857142857142839</v>
      </c>
      <c r="AD363" s="40">
        <f>AVERAGEIFS($D$2:D363, $B$2:B363, B363)</f>
        <v>0.7142857142857143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46" sqref="E46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989</v>
      </c>
      <c r="H5" s="27">
        <f>AVERAGEIFS('BA History'!C:C,'BA History'!B:B,A5)</f>
        <v>17.051724137931036</v>
      </c>
      <c r="I5" s="27">
        <f t="array" ref="I5">MEDIAN(IF('BA History'!B:B=A5, 'BA History'!C:C))</f>
        <v>15.5</v>
      </c>
      <c r="J5" s="13">
        <f t="array" ref="J5">MAX(IF('BA History'!B:B=A5, 'BA History'!C:C))</f>
        <v>44</v>
      </c>
      <c r="K5" s="12">
        <f>COUNTIFS('BA History'!B:B,A5,'BA History'!D:D, 1)</f>
        <v>31</v>
      </c>
      <c r="L5" s="2">
        <f>COUNTIFS('BA History'!B:B,A5,'BA History'!D:D, 0)</f>
        <v>27</v>
      </c>
      <c r="M5" s="33">
        <f>LOOKUP(2, 1/('BA History'!$B:$B=A5), 'BA History'!$AO:$AO)</f>
        <v>0.53448275862068961</v>
      </c>
      <c r="N5" s="12">
        <f>SUMIFS('BA History'!F:F,'BA History'!B:B,A5)</f>
        <v>121</v>
      </c>
      <c r="O5" s="2">
        <f>SUMIFS('BA History'!E:E,'BA History'!B:B,A5)-N5</f>
        <v>118</v>
      </c>
      <c r="P5" s="33">
        <f>LOOKUP(2, 1/('BA History'!$B:$B=A5), 'BA History'!$AM:$AM)</f>
        <v>0.49568965517241381</v>
      </c>
      <c r="Q5" s="12">
        <f>SUMIFS('BA History'!H:H,'BA History'!B:B,A5)</f>
        <v>494</v>
      </c>
      <c r="R5" s="2">
        <f>SUMIFS('BA History'!G:G,'BA History'!B:B,A5)-Q5</f>
        <v>501</v>
      </c>
      <c r="S5" s="43">
        <f>LOOKUP(2, 1/('BA History'!$B:$B=A5), 'BA History'!$AN:$AN)</f>
        <v>0.49172413793103431</v>
      </c>
      <c r="T5" s="12">
        <f>COUNTIFS('BA History'!$B:$B,$A$5,'BA History'!K:K, 1)</f>
        <v>4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11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10</v>
      </c>
      <c r="AM5" s="2">
        <f>COUNTIFS('BA History'!$B:$B,$A5,'BA History'!AD:AD, 1)</f>
        <v>1</v>
      </c>
      <c r="AN5" s="2">
        <f>COUNTIFS('BA History'!$B:$B,$A$5,'BA History'!AE:AE, 1)</f>
        <v>2</v>
      </c>
      <c r="AO5" s="2">
        <f>COUNTIFS('BA History'!$B:$B,$A$5,'BA History'!AF:AF, 1)</f>
        <v>14</v>
      </c>
      <c r="AP5" s="2">
        <f>COUNTIFS('BA History'!$B:$B,$A$5,'BA History'!AG:AG, 1)</f>
        <v>6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506</v>
      </c>
      <c r="H7" s="27">
        <f>AVERAGEIFS('BA History'!C:C,'BA History'!B:B,A7)</f>
        <v>10.119999999999999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28</v>
      </c>
      <c r="M7" s="33">
        <f>LOOKUP(2, 1/('BA History'!$B:$B=A7), 'BA History'!$AO:$AO)</f>
        <v>0.44</v>
      </c>
      <c r="N7" s="12">
        <f>SUMIFS('BA History'!F:F,'BA History'!B:B,A7)</f>
        <v>97</v>
      </c>
      <c r="O7" s="2">
        <f>SUMIFS('BA History'!E:E,'BA History'!B:B,A7)-N7</f>
        <v>107</v>
      </c>
      <c r="P7" s="33">
        <f>LOOKUP(2, 1/('BA History'!$B:$B=A7), 'BA History'!$AM:$AM)</f>
        <v>0.46460000000000001</v>
      </c>
      <c r="Q7" s="12">
        <f>SUMIFS('BA History'!H:H,'BA History'!B:B,A7)</f>
        <v>423</v>
      </c>
      <c r="R7" s="2">
        <f>SUMIFS('BA History'!G:G,'BA History'!B:B,A7)-Q7</f>
        <v>433</v>
      </c>
      <c r="S7" s="43">
        <f>LOOKUP(2, 1/('BA History'!$B:$B=A7), 'BA History'!$AN:$AN)</f>
        <v>0.49059999999999993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8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11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4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1317</v>
      </c>
      <c r="H9" s="27">
        <f>AVERAGEIFS('BA History'!C:C,'BA History'!B:B,A9)</f>
        <v>17.328947368421051</v>
      </c>
      <c r="I9" s="27">
        <f t="array" ref="I9">MEDIAN(IF('BA History'!B:B=A9, 'BA History'!C:C))</f>
        <v>16.5</v>
      </c>
      <c r="J9" s="13">
        <f t="array" ref="J9">MAX(IF('BA History'!B:B=A9, 'BA History'!C:C))</f>
        <v>40</v>
      </c>
      <c r="K9" s="12">
        <f>COUNTIFS('BA History'!B:B,A9,'BA History'!D:D, 1)</f>
        <v>36</v>
      </c>
      <c r="L9" s="2">
        <f>COUNTIFS('BA History'!B:B,A9,'BA History'!D:D, 0)</f>
        <v>40</v>
      </c>
      <c r="M9" s="33">
        <f>LOOKUP(2, 1/('BA History'!$B:$B=A9), 'BA History'!$AO:$AO)</f>
        <v>0.47368421052631576</v>
      </c>
      <c r="N9" s="12">
        <f>SUMIFS('BA History'!F:F,'BA History'!B:B,A9)</f>
        <v>144</v>
      </c>
      <c r="O9" s="2">
        <f>SUMIFS('BA History'!E:E,'BA History'!B:B,A9)-N9</f>
        <v>162</v>
      </c>
      <c r="P9" s="33">
        <f>LOOKUP(2, 1/('BA History'!$B:$B=A9), 'BA History'!$AM:$AM)</f>
        <v>0.46184210526315789</v>
      </c>
      <c r="Q9" s="12">
        <f>SUMIFS('BA History'!H:H,'BA History'!B:B,A9)</f>
        <v>612</v>
      </c>
      <c r="R9" s="2">
        <f>SUMIFS('BA History'!G:G,'BA History'!B:B,A9)-Q9</f>
        <v>660</v>
      </c>
      <c r="S9" s="43">
        <f>LOOKUP(2, 1/('BA History'!$B:$B=A9), 'BA History'!$AN:$AN)</f>
        <v>0.47342105263157902</v>
      </c>
      <c r="T9" s="12">
        <f>COUNTIFS('BA History'!$B:$B,$A$9,'BA History'!K:K, 1)</f>
        <v>12</v>
      </c>
      <c r="U9" s="2">
        <f>COUNTIFS('BA History'!$B:$B,$A$9,'BA History'!L:L, 1)</f>
        <v>9</v>
      </c>
      <c r="V9" s="2">
        <f>COUNTIFS('BA History'!$B:$B,$A$9,'BA History'!M:M, 1)</f>
        <v>10</v>
      </c>
      <c r="W9" s="2">
        <f>COUNTIFS('BA History'!$B:$B,$A$9,'BA History'!N:N, 1)</f>
        <v>14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3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5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10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14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18</v>
      </c>
      <c r="AP9" s="2">
        <f>COUNTIFS('BA History'!$B:$B,$A$9,'BA History'!AG:AG, 1)</f>
        <v>7</v>
      </c>
      <c r="AQ9" s="2">
        <f>COUNTIFS('BA History'!$B:$B,$A$9,'BA History'!AH:AH, 1)</f>
        <v>15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4</v>
      </c>
      <c r="E10" s="2"/>
      <c r="F10" s="2"/>
      <c r="G10" s="12">
        <f>SUMIFS('BA History'!C:C,'BA History'!B:B,A10)</f>
        <v>675</v>
      </c>
      <c r="H10" s="27">
        <f>AVERAGEIFS('BA History'!C:C,'BA History'!B:B,A10)</f>
        <v>21.09375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16</v>
      </c>
      <c r="M10" s="33">
        <f>LOOKUP(2, 1/('BA History'!$B:$B=A10), 'BA History'!$AO:$AO)</f>
        <v>0.5</v>
      </c>
      <c r="N10" s="12">
        <f>SUMIFS('BA History'!F:F,'BA History'!B:B,A10)</f>
        <v>65</v>
      </c>
      <c r="O10" s="2">
        <f>SUMIFS('BA History'!E:E,'BA History'!B:B,A10)-N10</f>
        <v>65</v>
      </c>
      <c r="P10" s="33">
        <f>LOOKUP(2, 1/('BA History'!$B:$B=A10), 'BA History'!$AM:$AM)</f>
        <v>0.49374999999999997</v>
      </c>
      <c r="Q10" s="12">
        <f>SUMIFS('BA History'!H:H,'BA History'!B:B,A10)</f>
        <v>271</v>
      </c>
      <c r="R10" s="2">
        <f>SUMIFS('BA History'!G:G,'BA History'!B:B,A10)-Q10</f>
        <v>268</v>
      </c>
      <c r="S10" s="43">
        <f>LOOKUP(2, 1/('BA History'!$B:$B=A10), 'BA History'!$AN:$AN)</f>
        <v>0.50437500000000002</v>
      </c>
      <c r="T10" s="12">
        <f>COUNTIFS('BA History'!$B:$B,$A$10,'BA History'!K:K, 1)</f>
        <v>6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5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>
        <v>1</v>
      </c>
      <c r="F11" s="2"/>
      <c r="G11" s="12">
        <f>SUMIFS('BA History'!C:C,'BA History'!B:B,A11)</f>
        <v>283</v>
      </c>
      <c r="H11" s="27">
        <f>AVERAGEIFS('BA History'!C:C,'BA History'!B:B,A11)</f>
        <v>10.481481481481481</v>
      </c>
      <c r="I11" s="27">
        <f t="array" ref="I11">MEDIAN(IF('BA History'!B:B=A11, 'BA History'!C:C))</f>
        <v>11</v>
      </c>
      <c r="J11" s="13">
        <f t="array" ref="J11">MAX(IF('BA History'!B:B=A11, 'BA History'!C:C))</f>
        <v>29</v>
      </c>
      <c r="K11" s="12">
        <f>COUNTIFS('BA History'!B:B,A11,'BA History'!D:D, 1)</f>
        <v>16</v>
      </c>
      <c r="L11" s="2">
        <f>COUNTIFS('BA History'!B:B,A11,'BA History'!D:D, 0)</f>
        <v>11</v>
      </c>
      <c r="M11" s="33">
        <f>LOOKUP(2, 1/('BA History'!$B:$B=A11), 'BA History'!$AO:$AO)</f>
        <v>0.59259259259259256</v>
      </c>
      <c r="N11" s="12">
        <f>SUMIFS('BA History'!F:F,'BA History'!B:B,A11)</f>
        <v>59</v>
      </c>
      <c r="O11" s="2">
        <f>SUMIFS('BA History'!E:E,'BA History'!B:B,A11)-N11</f>
        <v>44</v>
      </c>
      <c r="P11" s="33">
        <f>LOOKUP(2, 1/('BA History'!$B:$B=A11), 'BA History'!$AM:$AM)</f>
        <v>0.58888888888888891</v>
      </c>
      <c r="Q11" s="12">
        <f>SUMIFS('BA History'!H:H,'BA History'!B:B,A11)</f>
        <v>228</v>
      </c>
      <c r="R11" s="2">
        <f>SUMIFS('BA History'!G:G,'BA History'!B:B,A11)-Q11</f>
        <v>203</v>
      </c>
      <c r="S11" s="43">
        <f>LOOKUP(2, 1/('BA History'!$B:$B=A11), 'BA History'!$AN:$AN)</f>
        <v>0.5377777777777778</v>
      </c>
      <c r="T11" s="12">
        <f>COUNTIFS('BA History'!$B:$B,$A$11,'BA History'!K:K, 1)</f>
        <v>5</v>
      </c>
      <c r="U11" s="2">
        <f>COUNTIFS('BA History'!$B:$B,$A$11,'BA History'!L:L, 1)</f>
        <v>1</v>
      </c>
      <c r="V11" s="2">
        <f>COUNTIFS('BA History'!$B:$B,$A$11,'BA History'!M:M, 1)</f>
        <v>8</v>
      </c>
      <c r="W11" s="2">
        <f>COUNTIFS('BA History'!$B:$B,$A$11,'BA History'!N:N, 1)</f>
        <v>10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2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4</v>
      </c>
      <c r="AM11" s="2">
        <f>COUNTIFS('BA History'!$B:$B,$A11,'BA History'!AD:AD, 1)</f>
        <v>1</v>
      </c>
      <c r="AN11" s="2">
        <f>COUNTIFS('BA History'!$B:$B,$A$11,'BA History'!AE:AE, 1)</f>
        <v>2</v>
      </c>
      <c r="AO11" s="2">
        <f>COUNTIFS('BA History'!$B:$B,$A$11,'BA History'!AF:AF, 1)</f>
        <v>4</v>
      </c>
      <c r="AP11" s="2">
        <f>COUNTIFS('BA History'!$B:$B,$A$11,'BA History'!AG:AG, 1)</f>
        <v>2</v>
      </c>
      <c r="AQ11" s="2">
        <f>COUNTIFS('BA History'!$B:$B,$A$11,'BA History'!AH:AH, 1)</f>
        <v>9</v>
      </c>
      <c r="AR11" s="2">
        <f>COUNTIFS('BA History'!$B:$B,$A$11,'BA History'!AI:AI, 1)</f>
        <v>2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255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431</v>
      </c>
      <c r="H14" s="27">
        <f>AVERAGEIFS('BA History'!C:C,'BA History'!B:B,A14)</f>
        <v>12.676470588235293</v>
      </c>
      <c r="I14" s="27">
        <f t="array" ref="I14">MEDIAN(IF('BA History'!B:B=A14, 'BA History'!C:C))</f>
        <v>12</v>
      </c>
      <c r="J14" s="13">
        <f t="array" ref="J14">MAX(IF('BA History'!B:B=A14, 'BA History'!C:C))</f>
        <v>24</v>
      </c>
      <c r="K14" s="12">
        <f>COUNTIFS('BA History'!B:B,A14,'BA History'!D:D, 1)</f>
        <v>21</v>
      </c>
      <c r="L14" s="2">
        <f>COUNTIFS('BA History'!B:B,A14,'BA History'!D:D, 0)</f>
        <v>13</v>
      </c>
      <c r="M14" s="33">
        <f>LOOKUP(2, 1/('BA History'!$B:$B=A14), 'BA History'!$AO:$AO)</f>
        <v>0.61764705882352944</v>
      </c>
      <c r="N14" s="12">
        <f>SUMIFS('BA History'!F:F,'BA History'!B:B,A14)</f>
        <v>77</v>
      </c>
      <c r="O14" s="2">
        <f>SUMIFS('BA History'!E:E,'BA History'!B:B,A14)-N14</f>
        <v>65</v>
      </c>
      <c r="P14" s="33">
        <f>LOOKUP(2, 1/('BA History'!$B:$B=A14), 'BA History'!$AM:$AM)</f>
        <v>0.54411764705882348</v>
      </c>
      <c r="Q14" s="12">
        <f>SUMIFS('BA History'!H:H,'BA History'!B:B,A14)</f>
        <v>302</v>
      </c>
      <c r="R14" s="2">
        <f>SUMIFS('BA History'!G:G,'BA History'!B:B,A14)-Q14</f>
        <v>287</v>
      </c>
      <c r="S14" s="43">
        <f>LOOKUP(2, 1/('BA History'!$B:$B=A14), 'BA History'!$AN:$AN)</f>
        <v>0.51205882352941179</v>
      </c>
      <c r="T14" s="12">
        <f>COUNTIFS('BA History'!$B:$B,$A$14,'BA History'!K:K, 1)</f>
        <v>4</v>
      </c>
      <c r="U14" s="2">
        <f>COUNTIFS('BA History'!$B:$B,$A$14,'BA History'!L:L, 1)</f>
        <v>3</v>
      </c>
      <c r="V14" s="2">
        <f>COUNTIFS('BA History'!$B:$B,$A$14,'BA History'!M:M, 1)</f>
        <v>8</v>
      </c>
      <c r="W14" s="2">
        <f>COUNTIFS('BA History'!$B:$B,$A$14,'BA History'!N:N, 1)</f>
        <v>7</v>
      </c>
      <c r="X14" s="2">
        <f>COUNTIFS('BA History'!$B:$B,$A$14,'BA History'!O:O, 1)</f>
        <v>2</v>
      </c>
      <c r="Y14" s="2">
        <f>COUNTIFS('BA History'!$B:$B,$A$14,'BA History'!P:P, 1)</f>
        <v>1</v>
      </c>
      <c r="Z14" s="2">
        <f>COUNTIFS('BA History'!$B:$B,$A$14,'BA History'!Q:Q, 1)</f>
        <v>2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2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4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5</v>
      </c>
      <c r="AQ14" s="2">
        <f>COUNTIFS('BA History'!$B:$B,$A$14,'BA History'!AH:AH, 1)</f>
        <v>7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305</v>
      </c>
      <c r="H15" s="27">
        <f>AVERAGEIFS('BA History'!C:C,'BA History'!B:B,A15)</f>
        <v>12.2</v>
      </c>
      <c r="I15" s="27">
        <f t="array" ref="I15">MEDIAN(IF('BA History'!B:B=A15, 'BA History'!C:C))</f>
        <v>13</v>
      </c>
      <c r="J15" s="13">
        <f t="array" ref="J15">MAX(IF('BA History'!B:B=A15, 'BA History'!C:C))</f>
        <v>21</v>
      </c>
      <c r="K15" s="12">
        <f>COUNTIFS('BA History'!B:B,A15,'BA History'!D:D, 1)</f>
        <v>10</v>
      </c>
      <c r="L15" s="2">
        <f>COUNTIFS('BA History'!B:B,A15,'BA History'!D:D, 0)</f>
        <v>15</v>
      </c>
      <c r="M15" s="33">
        <f>LOOKUP(2, 1/('BA History'!$B:$B=A15), 'BA History'!$AO:$AO)</f>
        <v>0.4</v>
      </c>
      <c r="N15" s="12">
        <f>SUMIFS('BA History'!F:F,'BA History'!B:B,A15)</f>
        <v>42</v>
      </c>
      <c r="O15" s="2">
        <f>SUMIFS('BA History'!E:E,'BA History'!B:B,A15)-N15</f>
        <v>60</v>
      </c>
      <c r="P15" s="33">
        <f>LOOKUP(2, 1/('BA History'!$B:$B=A15), 'BA History'!$AM:$AM)</f>
        <v>0.38200000000000001</v>
      </c>
      <c r="Q15" s="12">
        <f>SUMIFS('BA History'!H:H,'BA History'!B:B,A15)</f>
        <v>197</v>
      </c>
      <c r="R15" s="2">
        <f>SUMIFS('BA History'!G:G,'BA History'!B:B,A15)-Q15</f>
        <v>224</v>
      </c>
      <c r="S15" s="43">
        <f>LOOKUP(2, 1/('BA History'!$B:$B=A15), 'BA History'!$AN:$AN)</f>
        <v>0.44640000000000002</v>
      </c>
      <c r="T15" s="12">
        <f>COUNTIFS('BA History'!$B:$B,$A$15,'BA History'!K:K, 1)</f>
        <v>4</v>
      </c>
      <c r="U15" s="2">
        <f>COUNTIFS('BA History'!$B:$B,$A$15,'BA History'!L:L, 1)</f>
        <v>2</v>
      </c>
      <c r="V15" s="2">
        <f>COUNTIFS('BA History'!$B:$B,$A$15,'BA History'!M:M, 1)</f>
        <v>5</v>
      </c>
      <c r="W15" s="2">
        <f>COUNTIFS('BA History'!$B:$B,$A$15,'BA History'!N:N, 1)</f>
        <v>4</v>
      </c>
      <c r="X15" s="2">
        <f>COUNTIFS('BA History'!$B:$B,$A$15,'BA History'!O:O, 1)</f>
        <v>3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1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5</v>
      </c>
      <c r="AP15" s="2">
        <f>COUNTIFS('BA History'!$B:$B,$A$15,'BA History'!AG:AG, 1)</f>
        <v>5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434</v>
      </c>
      <c r="H18" s="27">
        <f>AVERAGEIFS('BA History'!C:C,'BA History'!B:B,A18)</f>
        <v>14.96551724137931</v>
      </c>
      <c r="I18" s="27">
        <f t="array" ref="I18">MEDIAN(IF('BA History'!B:B=A18, 'BA History'!C:C))</f>
        <v>15</v>
      </c>
      <c r="J18" s="13">
        <f t="array" ref="J18">MAX(IF('BA History'!B:B=A18, 'BA History'!C:C))</f>
        <v>37</v>
      </c>
      <c r="K18" s="12">
        <f>COUNTIFS('BA History'!B:B,A18,'BA History'!D:D, 1)</f>
        <v>10</v>
      </c>
      <c r="L18" s="2">
        <f>COUNTIFS('BA History'!B:B,A18,'BA History'!D:D, 0)</f>
        <v>19</v>
      </c>
      <c r="M18" s="33">
        <f>LOOKUP(2, 1/('BA History'!$B:$B=A18), 'BA History'!$AO:$AO)</f>
        <v>0.34482758620689657</v>
      </c>
      <c r="N18" s="12">
        <f>SUMIFS('BA History'!F:F,'BA History'!B:B,A18)</f>
        <v>53</v>
      </c>
      <c r="O18" s="2">
        <f>SUMIFS('BA History'!E:E,'BA History'!B:B,A18)-N18</f>
        <v>71</v>
      </c>
      <c r="P18" s="33">
        <f>LOOKUP(2, 1/('BA History'!$B:$B=A18), 'BA History'!$AM:$AM)</f>
        <v>0.40517241379310343</v>
      </c>
      <c r="Q18" s="12">
        <f>SUMIFS('BA History'!H:H,'BA History'!B:B,A18)</f>
        <v>243</v>
      </c>
      <c r="R18" s="2">
        <f>SUMIFS('BA History'!G:G,'BA History'!B:B,A18)-Q18</f>
        <v>272</v>
      </c>
      <c r="S18" s="43">
        <f>LOOKUP(2, 1/('BA History'!$B:$B=A18), 'BA History'!$AN:$AN)</f>
        <v>0.46310344827586208</v>
      </c>
      <c r="T18" s="12">
        <f>COUNTIFS('BA History'!$B:$B,$A$18,'BA History'!K:K, 1)</f>
        <v>3</v>
      </c>
      <c r="U18" s="2">
        <f>COUNTIFS('BA History'!$B:$B,$A$18,'BA History'!L:L, 1)</f>
        <v>0</v>
      </c>
      <c r="V18" s="2">
        <f>COUNTIFS('BA History'!$B:$B,$A$18,'BA History'!M:M, 1)</f>
        <v>6</v>
      </c>
      <c r="W18" s="2">
        <f>COUNTIFS('BA History'!$B:$B,$A$18,'BA History'!N:N, 1)</f>
        <v>5</v>
      </c>
      <c r="X18" s="2">
        <f>COUNTIFS('BA History'!$B:$B,$A$18,'BA History'!O:O, 1)</f>
        <v>2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1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1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6</v>
      </c>
      <c r="AQ18" s="2">
        <f>COUNTIFS('BA History'!$B:$B,$A$18,'BA History'!AH:AH, 1)</f>
        <v>1</v>
      </c>
      <c r="AR18" s="2">
        <f>COUNTIFS('BA History'!$B:$B,$A$18,'BA History'!AI:AI, 1)</f>
        <v>4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1137</v>
      </c>
      <c r="H21" s="27">
        <f>AVERAGEIFS('BA History'!C:C,'BA History'!B:B,A21)</f>
        <v>17.765625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30</v>
      </c>
      <c r="L21" s="2">
        <f>COUNTIFS('BA History'!B:B,A21,'BA History'!D:D, 0)</f>
        <v>34</v>
      </c>
      <c r="M21" s="33">
        <f>LOOKUP(2, 1/('BA History'!$B:$B=A21), 'BA History'!$AO:$AO)</f>
        <v>0.46875</v>
      </c>
      <c r="N21" s="12">
        <f>SUMIFS('BA History'!F:F,'BA History'!B:B,A21)</f>
        <v>123</v>
      </c>
      <c r="O21" s="2">
        <f>SUMIFS('BA History'!E:E,'BA History'!B:B,A21)-N21</f>
        <v>130</v>
      </c>
      <c r="P21" s="33">
        <f>LOOKUP(2, 1/('BA History'!$B:$B=A21), 'BA History'!$AM:$AM)</f>
        <v>0.49031250000000004</v>
      </c>
      <c r="Q21" s="12">
        <f>SUMIFS('BA History'!H:H,'BA History'!B:B,A21)</f>
        <v>532</v>
      </c>
      <c r="R21" s="2">
        <f>SUMIFS('BA History'!G:G,'BA History'!B:B,A21)-Q21</f>
        <v>540</v>
      </c>
      <c r="S21" s="43">
        <f>LOOKUP(2, 1/('BA History'!$B:$B=A21), 'BA History'!$AN:$AN)</f>
        <v>0.50156249999999991</v>
      </c>
      <c r="T21" s="12">
        <f>COUNTIFS('BA History'!$B:$B,$A$21,'BA History'!K:K, 1)</f>
        <v>5</v>
      </c>
      <c r="U21" s="2">
        <f>COUNTIFS('BA History'!$B:$B,$A$21,'BA History'!L:L, 1)</f>
        <v>8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3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1</v>
      </c>
      <c r="AO21" s="2">
        <f>COUNTIFS('BA History'!$B:$B,$A$21,'BA History'!AF:AF, 1)</f>
        <v>16</v>
      </c>
      <c r="AP21" s="2">
        <f>COUNTIFS('BA History'!$B:$B,$A$21,'BA History'!AG:AG, 1)</f>
        <v>4</v>
      </c>
      <c r="AQ21" s="2">
        <f>COUNTIFS('BA History'!$B:$B,$A$21,'BA History'!AH:AH, 1)</f>
        <v>12</v>
      </c>
      <c r="AR21" s="2">
        <f>COUNTIFS('BA History'!$B:$B,$A$21,'BA History'!AI:AI, 1)</f>
        <v>4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2</v>
      </c>
      <c r="E23" s="2"/>
      <c r="F23" s="2"/>
      <c r="G23" s="12">
        <f>SUMIFS('BA History'!C:C,'BA History'!B:B,A23)</f>
        <v>1258</v>
      </c>
      <c r="H23" s="27">
        <f>AVERAGEIFS('BA History'!C:C,'BA History'!B:B,A23)</f>
        <v>16.773333333333333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45</v>
      </c>
      <c r="L23" s="2">
        <f>COUNTIFS('BA History'!B:B,A23,'BA History'!D:D, 0)</f>
        <v>30</v>
      </c>
      <c r="M23" s="33">
        <f>LOOKUP(2, 1/('BA History'!$B:$B=A23), 'BA History'!$AO:$AO)</f>
        <v>0.6</v>
      </c>
      <c r="N23" s="12">
        <f>SUMIFS('BA History'!F:F,'BA History'!B:B,A23)</f>
        <v>165</v>
      </c>
      <c r="O23" s="2">
        <f>SUMIFS('BA History'!E:E,'BA History'!B:B,A23)-N23</f>
        <v>134</v>
      </c>
      <c r="P23" s="33">
        <f>LOOKUP(2, 1/('BA History'!$B:$B=A23), 'BA History'!$AM:$AM)</f>
        <v>0.55733333333333335</v>
      </c>
      <c r="Q23" s="12">
        <f>SUMIFS('BA History'!H:H,'BA History'!B:B,A23)</f>
        <v>665</v>
      </c>
      <c r="R23" s="2">
        <f>SUMIFS('BA History'!G:G,'BA History'!B:B,A23)-Q23</f>
        <v>580</v>
      </c>
      <c r="S23" s="43">
        <f>LOOKUP(2, 1/('BA History'!$B:$B=A23), 'BA History'!$AN:$AN)</f>
        <v>0.54253333333333353</v>
      </c>
      <c r="T23" s="12">
        <f>COUNTIFS('BA History'!$B:$B,$A$23,'BA History'!K:K, 1)</f>
        <v>9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21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3</v>
      </c>
      <c r="AA23" s="2">
        <f>COUNTIFS('BA History'!$B:$B,$A$23,'BA History'!R:R, 1)</f>
        <v>2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9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14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17</v>
      </c>
      <c r="AP23" s="2">
        <f>COUNTIFS('BA History'!$B:$B,$A$23,'BA History'!AG:AG, 1)</f>
        <v>7</v>
      </c>
      <c r="AQ23" s="2">
        <f>COUNTIFS('BA History'!$B:$B,$A$23,'BA History'!AH:AH, 1)</f>
        <v>15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232</v>
      </c>
      <c r="C25" s="3" t="s">
        <v>70</v>
      </c>
      <c r="D25" s="1">
        <v>5</v>
      </c>
      <c r="E25" s="1">
        <v>4</v>
      </c>
      <c r="F25" s="1"/>
      <c r="G25" s="12">
        <f>SUMIFS('BA History'!C:C,'BA History'!B:B,A25)</f>
        <v>1758</v>
      </c>
      <c r="H25" s="27">
        <f>AVERAGEIFS('BA History'!C:C,'BA History'!B:B,A25)</f>
        <v>26.238805970149254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31</v>
      </c>
      <c r="M25" s="33">
        <f>LOOKUP(2, 1/('BA History'!$B:$B=A25), 'BA History'!$AO:$AO)</f>
        <v>0.53731343283582089</v>
      </c>
      <c r="N25" s="12">
        <f>SUMIFS('BA History'!F:F,'BA History'!B:B,A25)</f>
        <v>136</v>
      </c>
      <c r="O25" s="2">
        <f>SUMIFS('BA History'!E:E,'BA History'!B:B,A25)-N25</f>
        <v>128</v>
      </c>
      <c r="P25" s="33">
        <f>LOOKUP(2, 1/('BA History'!$B:$B=A25), 'BA History'!$AM:$AM)</f>
        <v>0.51567164179104485</v>
      </c>
      <c r="Q25" s="12">
        <f>SUMIFS('BA History'!H:H,'BA History'!B:B,A25)</f>
        <v>552</v>
      </c>
      <c r="R25" s="2">
        <f>SUMIFS('BA History'!G:G,'BA History'!B:B,A25)-Q25</f>
        <v>541</v>
      </c>
      <c r="S25" s="43">
        <f>LOOKUP(2, 1/('BA History'!$B:$B=A25), 'BA History'!$AN:$AN)</f>
        <v>0.50925373134328378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16</v>
      </c>
      <c r="X25" s="2">
        <f>COUNTIFS('BA History'!$B:$B,$A$25,'BA History'!O:O, 1)</f>
        <v>4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18</v>
      </c>
      <c r="AR25" s="2">
        <f>COUNTIFS('BA History'!$B:$B,$A$25,'BA History'!AI:AI, 1)</f>
        <v>10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85</v>
      </c>
      <c r="H31" s="27">
        <f>AVERAGEIFS('BA History'!C:C,'BA History'!B:B,A31)</f>
        <v>7.083333333333333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8</v>
      </c>
      <c r="M31" s="33">
        <f>LOOKUP(2, 1/('BA History'!$B:$B=A31), 'BA History'!$AO:$AO)</f>
        <v>0.33333333333333331</v>
      </c>
      <c r="N31" s="12">
        <f>SUMIFS('BA History'!F:F,'BA History'!B:B,A31)</f>
        <v>23</v>
      </c>
      <c r="O31" s="2">
        <f>SUMIFS('BA History'!E:E,'BA History'!B:B,A31)-N31</f>
        <v>28</v>
      </c>
      <c r="P31" s="33">
        <f>LOOKUP(2, 1/('BA History'!$B:$B=A31), 'BA History'!$AM:$AM)</f>
        <v>0.45416666666666666</v>
      </c>
      <c r="Q31" s="12">
        <f>SUMIFS('BA History'!H:H,'BA History'!B:B,A31)</f>
        <v>95</v>
      </c>
      <c r="R31" s="2">
        <f>SUMIFS('BA History'!G:G,'BA History'!B:B,A31)-Q31</f>
        <v>108</v>
      </c>
      <c r="S31" s="43">
        <f>LOOKUP(2, 1/('BA History'!$B:$B=A31), 'BA History'!$AN:$AN)</f>
        <v>0.47750000000000004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1</v>
      </c>
      <c r="E32" s="1"/>
      <c r="F32" s="1"/>
      <c r="G32" s="12">
        <f>SUMIFS('BA History'!C:C,'BA History'!B:B,A32)</f>
        <v>353</v>
      </c>
      <c r="H32" s="27">
        <f>AVERAGEIFS('BA History'!C:C,'BA History'!B:B,A32)</f>
        <v>19.611111111111111</v>
      </c>
      <c r="I32" s="27">
        <f t="array" ref="I32">MEDIAN(IF('BA History'!B:B=A32, 'BA History'!C:C))</f>
        <v>21</v>
      </c>
      <c r="J32" s="13">
        <f t="array" ref="J32">MAX(IF('BA History'!B:B=A32, 'BA History'!C:C))</f>
        <v>27</v>
      </c>
      <c r="K32" s="12">
        <f>COUNTIFS('BA History'!B:B,A32,'BA History'!D:D, 1)</f>
        <v>9</v>
      </c>
      <c r="L32" s="2">
        <f>COUNTIFS('BA History'!B:B,A32,'BA History'!D:D, 0)</f>
        <v>9</v>
      </c>
      <c r="M32" s="33">
        <f>LOOKUP(2, 1/('BA History'!$B:$B=A32), 'BA History'!$AO:$AO)</f>
        <v>0.5</v>
      </c>
      <c r="N32" s="12">
        <f>SUMIFS('BA History'!F:F,'BA History'!B:B,A32)</f>
        <v>38</v>
      </c>
      <c r="O32" s="2">
        <f>SUMIFS('BA History'!E:E,'BA History'!B:B,A32)-N32</f>
        <v>37</v>
      </c>
      <c r="P32" s="33">
        <f>LOOKUP(2, 1/('BA History'!$B:$B=A32), 'BA History'!$AM:$AM)</f>
        <v>0.51388888888888884</v>
      </c>
      <c r="Q32" s="12">
        <f>SUMIFS('BA History'!H:H,'BA History'!B:B,A32)</f>
        <v>161</v>
      </c>
      <c r="R32" s="2">
        <f>SUMIFS('BA History'!G:G,'BA History'!B:B,A32)-Q32</f>
        <v>167</v>
      </c>
      <c r="S32" s="43">
        <f>LOOKUP(2, 1/('BA History'!$B:$B=A32), 'BA History'!$AN:$AN)</f>
        <v>0.49277777777777765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6</v>
      </c>
      <c r="W32" s="2">
        <f>COUNTIFS('BA History'!$B:$B,$A$32,'BA History'!N:N, 1)</f>
        <v>5</v>
      </c>
      <c r="X32" s="2">
        <f>COUNTIFS('BA History'!$B:$B,$A$32,'BA History'!O:O, 1)</f>
        <v>0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3</v>
      </c>
      <c r="AR32" s="2">
        <f>COUNTIFS('BA History'!$B:$B,$A$32,'BA History'!AI:AI, 1)</f>
        <v>1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183</v>
      </c>
      <c r="H33" s="27">
        <f>AVERAGEIFS('BA History'!C:C,'BA History'!B:B,A33)</f>
        <v>8.7142857142857135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15</v>
      </c>
      <c r="M33" s="33">
        <f>LOOKUP(2, 1/('BA History'!$B:$B=A33), 'BA History'!$AO:$AO)</f>
        <v>0.2857142857142857</v>
      </c>
      <c r="N33" s="12">
        <f>SUMIFS('BA History'!F:F,'BA History'!B:B,A33)</f>
        <v>29</v>
      </c>
      <c r="O33" s="2">
        <f>SUMIFS('BA History'!E:E,'BA History'!B:B,A33)-N33</f>
        <v>55</v>
      </c>
      <c r="P33" s="33">
        <f>LOOKUP(2, 1/('BA History'!$B:$B=A33), 'BA History'!$AM:$AM)</f>
        <v>0.30714285714285716</v>
      </c>
      <c r="Q33" s="12">
        <f>SUMIFS('BA History'!H:H,'BA History'!B:B,A33)</f>
        <v>149</v>
      </c>
      <c r="R33" s="2">
        <f>SUMIFS('BA History'!G:G,'BA History'!B:B,A33)-Q33</f>
        <v>200</v>
      </c>
      <c r="S33" s="43">
        <f>LOOKUP(2, 1/('BA History'!$B:$B=A33), 'BA History'!$AN:$AN)</f>
        <v>0.41619047619047611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375</v>
      </c>
      <c r="H34" s="27">
        <f>AVERAGEIFS('BA History'!C:C,'BA History'!B:B,A34)</f>
        <v>12.096774193548388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18</v>
      </c>
      <c r="L34" s="2">
        <f>COUNTIFS('BA History'!B:B,A34,'BA History'!D:D, 0)</f>
        <v>13</v>
      </c>
      <c r="M34" s="33">
        <f>LOOKUP(2, 1/('BA History'!$B:$B=A34), 'BA History'!$AO:$AO)</f>
        <v>0.58064516129032262</v>
      </c>
      <c r="N34" s="12">
        <f>SUMIFS('BA History'!F:F,'BA History'!B:B,A34)</f>
        <v>65</v>
      </c>
      <c r="O34" s="2">
        <f>SUMIFS('BA History'!E:E,'BA History'!B:B,A34)-N34</f>
        <v>60</v>
      </c>
      <c r="P34" s="33">
        <f>LOOKUP(2, 1/('BA History'!$B:$B=A34), 'BA History'!$AM:$AM)</f>
        <v>0.51290322580645153</v>
      </c>
      <c r="Q34" s="12">
        <f>SUMIFS('BA History'!H:H,'BA History'!B:B,A34)</f>
        <v>266</v>
      </c>
      <c r="R34" s="2">
        <f>SUMIFS('BA History'!G:G,'BA History'!B:B,A34)-Q34</f>
        <v>268</v>
      </c>
      <c r="S34" s="43">
        <f>LOOKUP(2, 1/('BA History'!$B:$B=A34), 'BA History'!$AN:$AN)</f>
        <v>0.49677419354838714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7</v>
      </c>
      <c r="W34" s="2">
        <f>COUNTIFS('BA History'!$B:$B,$A$34,'BA History'!N:N, 1)</f>
        <v>9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4</v>
      </c>
      <c r="AQ34" s="2">
        <f>COUNTIFS('BA History'!$B:$B,$A$34,'BA History'!AH:AH, 1)</f>
        <v>4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4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5</v>
      </c>
      <c r="E39" s="1">
        <v>2</v>
      </c>
      <c r="F39" s="1"/>
      <c r="G39" s="12">
        <f>SUMIFS('BA History'!C:C,'BA History'!B:B,A39)</f>
        <v>1626</v>
      </c>
      <c r="H39" s="27">
        <f>AVERAGEIFS('BA History'!C:C,'BA History'!B:B,A39)</f>
        <v>24.268656716417912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32</v>
      </c>
      <c r="L39" s="2">
        <f>COUNTIFS('BA History'!B:B,A39,'BA History'!D:D, 0)</f>
        <v>35</v>
      </c>
      <c r="M39" s="33">
        <f>LOOKUP(2, 1/('BA History'!$B:$B=A39), 'BA History'!$AO:$AO)</f>
        <v>0.47761194029850745</v>
      </c>
      <c r="N39" s="12">
        <f>SUMIFS('BA History'!F:F,'BA History'!B:B,A39)</f>
        <v>134</v>
      </c>
      <c r="O39" s="2">
        <f>SUMIFS('BA History'!E:E,'BA History'!B:B,A39)-N39</f>
        <v>134</v>
      </c>
      <c r="P39" s="33">
        <f>LOOKUP(2, 1/('BA History'!$B:$B=A39), 'BA History'!$AM:$AM)</f>
        <v>0.50268656716417903</v>
      </c>
      <c r="Q39" s="12">
        <f>SUMIFS('BA History'!H:H,'BA History'!B:B,A39)</f>
        <v>578</v>
      </c>
      <c r="R39" s="2">
        <f>SUMIFS('BA History'!G:G,'BA History'!B:B,A39)-Q39</f>
        <v>540</v>
      </c>
      <c r="S39" s="43">
        <f>LOOKUP(2, 1/('BA History'!$B:$B=A39), 'BA History'!$AN:$AN)</f>
        <v>0.52552238805970164</v>
      </c>
      <c r="T39" s="12">
        <f>COUNTIFS('BA History'!$B:$B,$A$39,'BA History'!K:K, 1)</f>
        <v>9</v>
      </c>
      <c r="U39" s="2">
        <f>COUNTIFS('BA History'!$B:$B,$A$39,'BA History'!L:L, 1)</f>
        <v>3</v>
      </c>
      <c r="V39" s="2">
        <f>COUNTIFS('BA History'!$B:$B,$A$39,'BA History'!M:M, 1)</f>
        <v>12</v>
      </c>
      <c r="W39" s="2">
        <f>COUNTIFS('BA History'!$B:$B,$A$39,'BA History'!N:N, 1)</f>
        <v>13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14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1007</v>
      </c>
      <c r="H41" s="27">
        <f>AVERAGEIFS('BA History'!C:C,'BA History'!B:B,A41)</f>
        <v>19.365384615384617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31</v>
      </c>
      <c r="L41" s="2">
        <f>COUNTIFS('BA History'!B:B,A41,'BA History'!D:D, 0)</f>
        <v>21</v>
      </c>
      <c r="M41" s="33">
        <f>LOOKUP(2, 1/('BA History'!$B:$B=A41), 'BA History'!$AO:$AO)</f>
        <v>0.59615384615384615</v>
      </c>
      <c r="N41" s="12">
        <f>SUMIFS('BA History'!F:F,'BA History'!B:B,A41)</f>
        <v>113</v>
      </c>
      <c r="O41" s="2">
        <f>SUMIFS('BA History'!E:E,'BA History'!B:B,A41)-N41</f>
        <v>95</v>
      </c>
      <c r="P41" s="33">
        <f>LOOKUP(2, 1/('BA History'!$B:$B=A41), 'BA History'!$AM:$AM)</f>
        <v>0.54365384615384604</v>
      </c>
      <c r="Q41" s="12">
        <f>SUMIFS('BA History'!H:H,'BA History'!B:B,A41)</f>
        <v>452</v>
      </c>
      <c r="R41" s="2">
        <f>SUMIFS('BA History'!G:G,'BA History'!B:B,A41)-Q41</f>
        <v>416</v>
      </c>
      <c r="S41" s="43">
        <f>LOOKUP(2, 1/('BA History'!$B:$B=A41), 'BA History'!$AN:$AN)</f>
        <v>0.52442307692307688</v>
      </c>
      <c r="T41" s="12">
        <f>COUNTIFS('BA History'!$B:$B,$A$41,'BA History'!K:K, 1)</f>
        <v>3</v>
      </c>
      <c r="U41" s="2">
        <f>COUNTIFS('BA History'!$B:$B,$A$41,'BA History'!L:L, 1)</f>
        <v>9</v>
      </c>
      <c r="V41" s="2">
        <f>COUNTIFS('BA History'!$B:$B,$A$41,'BA History'!M:M, 1)</f>
        <v>10</v>
      </c>
      <c r="W41" s="2">
        <f>COUNTIFS('BA History'!$B:$B,$A$41,'BA History'!N:N, 1)</f>
        <v>13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16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5</v>
      </c>
      <c r="E44" s="2">
        <v>1</v>
      </c>
      <c r="F44" s="2"/>
      <c r="G44" s="12">
        <f>SUMIFS('BA History'!C:C,'BA History'!B:B,A44)</f>
        <v>1146</v>
      </c>
      <c r="H44" s="27">
        <f>AVERAGEIFS('BA History'!C:C,'BA History'!B:B,A44)</f>
        <v>20.105263157894736</v>
      </c>
      <c r="I44" s="27">
        <f t="array" ref="I44">MEDIAN(IF('BA History'!B:B=A44, 'BA History'!C:C))</f>
        <v>18</v>
      </c>
      <c r="J44" s="13">
        <f t="array" ref="J44">MAX(IF('BA History'!B:B=A44, 'BA History'!C:C))</f>
        <v>43</v>
      </c>
      <c r="K44" s="12">
        <f>COUNTIFS('BA History'!B:B,A44,'BA History'!D:D, 1)</f>
        <v>35</v>
      </c>
      <c r="L44" s="2">
        <f>COUNTIFS('BA History'!B:B,A44,'BA History'!D:D, 0)</f>
        <v>22</v>
      </c>
      <c r="M44" s="33">
        <f>LOOKUP(2, 1/('BA History'!$B:$B=A44), 'BA History'!$AO:$AO)</f>
        <v>0.61403508771929827</v>
      </c>
      <c r="N44" s="12">
        <f>SUMIFS('BA History'!F:F,'BA History'!B:B,A44)</f>
        <v>122</v>
      </c>
      <c r="O44" s="2">
        <f>SUMIFS('BA History'!E:E,'BA History'!B:B,A44)-N44</f>
        <v>107</v>
      </c>
      <c r="P44" s="33">
        <f>LOOKUP(2, 1/('BA History'!$B:$B=A44), 'BA History'!$AM:$AM)</f>
        <v>0.52807017543859647</v>
      </c>
      <c r="Q44" s="12">
        <f>SUMIFS('BA History'!H:H,'BA History'!B:B,A44)</f>
        <v>494</v>
      </c>
      <c r="R44" s="2">
        <f>SUMIFS('BA History'!G:G,'BA History'!B:B,A44)-Q44</f>
        <v>462</v>
      </c>
      <c r="S44" s="43">
        <f>LOOKUP(2, 1/('BA History'!$B:$B=A44), 'BA History'!$AN:$AN)</f>
        <v>0.51859649122807028</v>
      </c>
      <c r="T44" s="12">
        <f>COUNTIFS('BA History'!$B:$B,$A$44,'BA History'!K:K, 1)</f>
        <v>10</v>
      </c>
      <c r="U44" s="2">
        <f>COUNTIFS('BA History'!$B:$B,$A$44,'BA History'!L:L, 1)</f>
        <v>3</v>
      </c>
      <c r="V44" s="2">
        <f>COUNTIFS('BA History'!$B:$B,$A$44,'BA History'!M:M, 1)</f>
        <v>9</v>
      </c>
      <c r="W44" s="2">
        <f>COUNTIFS('BA History'!$B:$B,$A$44,'BA History'!N:N, 1)</f>
        <v>17</v>
      </c>
      <c r="X44" s="2">
        <f>COUNTIFS('BA History'!$B:$B,$A$44,'BA History'!O:O, 1)</f>
        <v>2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11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16</v>
      </c>
      <c r="AP44" s="2">
        <f>COUNTIFS('BA History'!$B:$B,$A$44,'BA History'!AG:AG, 1)</f>
        <v>4</v>
      </c>
      <c r="AQ44" s="2">
        <f>COUNTIFS('BA History'!$B:$B,$A$44,'BA History'!AH:AH, 1)</f>
        <v>11</v>
      </c>
      <c r="AR44" s="2">
        <f>COUNTIFS('BA History'!$B:$B,$A$44,'BA History'!AI:AI, 1)</f>
        <v>6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256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>
        <v>1</v>
      </c>
      <c r="F46" s="2"/>
      <c r="G46" s="12">
        <f>SUMIFS('BA History'!C:C,'BA History'!B:B,A46)</f>
        <v>1700</v>
      </c>
      <c r="H46" s="27">
        <f>AVERAGEIFS('BA History'!C:C,'BA History'!B:B,A46)</f>
        <v>18.888888888888889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36</v>
      </c>
      <c r="L46" s="2">
        <f>COUNTIFS('BA History'!B:B,A46,'BA History'!D:D, 0)</f>
        <v>54</v>
      </c>
      <c r="M46" s="33">
        <f>LOOKUP(2, 1/('BA History'!$B:$B=A46), 'BA History'!$AO:$AO)</f>
        <v>0.4</v>
      </c>
      <c r="N46" s="12">
        <f>SUMIFS('BA History'!F:F,'BA History'!B:B,A46)</f>
        <v>173</v>
      </c>
      <c r="O46" s="2">
        <f>SUMIFS('BA History'!E:E,'BA History'!B:B,A46)-N46</f>
        <v>199</v>
      </c>
      <c r="P46" s="33">
        <f>LOOKUP(2, 1/('BA History'!$B:$B=A46), 'BA History'!$AM:$AM)</f>
        <v>0.46444444444444427</v>
      </c>
      <c r="Q46" s="12">
        <f>SUMIFS('BA History'!H:H,'BA History'!B:B,A46)</f>
        <v>739</v>
      </c>
      <c r="R46" s="2">
        <f>SUMIFS('BA History'!G:G,'BA History'!B:B,A46)-Q46</f>
        <v>793</v>
      </c>
      <c r="S46" s="43">
        <f>LOOKUP(2, 1/('BA History'!$B:$B=A46), 'BA History'!$AN:$AN)</f>
        <v>0.47866666666666691</v>
      </c>
      <c r="T46" s="12">
        <f>COUNTIFS('BA History'!$B:$B,$A$46,'BA History'!K:K, 1)</f>
        <v>7</v>
      </c>
      <c r="U46" s="2">
        <f>COUNTIFS('BA History'!$B:$B,$A$46,'BA History'!L:L, 1)</f>
        <v>11</v>
      </c>
      <c r="V46" s="2">
        <f>COUNTIFS('BA History'!$B:$B,$A$46,'BA History'!M:M, 1)</f>
        <v>18</v>
      </c>
      <c r="W46" s="2">
        <f>COUNTIFS('BA History'!$B:$B,$A$46,'BA History'!N:N, 1)</f>
        <v>19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9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9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16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975</v>
      </c>
      <c r="H48" s="27">
        <f>AVERAGEIFS('BA History'!C:C,'BA History'!B:B,A48)</f>
        <v>15.725806451612904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35</v>
      </c>
      <c r="L48" s="2">
        <f>COUNTIFS('BA History'!B:B,A48,'BA History'!D:D, 0)</f>
        <v>27</v>
      </c>
      <c r="M48" s="33">
        <f>LOOKUP(2, 1/('BA History'!$B:$B=A48), 'BA History'!$AO:$AO)</f>
        <v>0.56451612903225812</v>
      </c>
      <c r="N48" s="12">
        <f>SUMIFS('BA History'!F:F,'BA History'!B:B,A48)</f>
        <v>139</v>
      </c>
      <c r="O48" s="2">
        <f>SUMIFS('BA History'!E:E,'BA History'!B:B,A48)-N48</f>
        <v>115</v>
      </c>
      <c r="P48" s="33">
        <f>LOOKUP(2, 1/('BA History'!$B:$B=A48), 'BA History'!$AM:$AM)</f>
        <v>0.56612903225806455</v>
      </c>
      <c r="Q48" s="12">
        <f>SUMIFS('BA History'!H:H,'BA History'!B:B,A48)</f>
        <v>554</v>
      </c>
      <c r="R48" s="2">
        <f>SUMIFS('BA History'!G:G,'BA History'!B:B,A48)-Q48</f>
        <v>500</v>
      </c>
      <c r="S48" s="43">
        <f>LOOKUP(2, 1/('BA History'!$B:$B=A48), 'BA History'!$AN:$AN)</f>
        <v>0.53741935483870962</v>
      </c>
      <c r="T48" s="12">
        <f>COUNTIFS('BA History'!$B:$B,$A$48,'BA History'!K:K, 1)</f>
        <v>8</v>
      </c>
      <c r="U48" s="2">
        <f>COUNTIFS('BA History'!$B:$B,$A$48,'BA History'!L:L, 1)</f>
        <v>7</v>
      </c>
      <c r="V48" s="2">
        <f>COUNTIFS('BA History'!$B:$B,$A$48,'BA History'!M:M, 1)</f>
        <v>11</v>
      </c>
      <c r="W48" s="2">
        <f>COUNTIFS('BA History'!$B:$B,$A$48,'BA History'!N:N, 1)</f>
        <v>17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4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16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18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971</v>
      </c>
      <c r="H49" s="27">
        <f>AVERAGEIFS('BA History'!C:C,'BA History'!B:B,A49)</f>
        <v>19.816326530612244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26</v>
      </c>
      <c r="L49" s="2">
        <f>COUNTIFS('BA History'!B:B,A49,'BA History'!D:D, 0)</f>
        <v>23</v>
      </c>
      <c r="M49" s="33">
        <f>LOOKUP(2, 1/('BA History'!$B:$B=A49), 'BA History'!$AO:$AO)</f>
        <v>0.53061224489795922</v>
      </c>
      <c r="N49" s="12">
        <f>SUMIFS('BA History'!F:F,'BA History'!B:B,A49)</f>
        <v>101</v>
      </c>
      <c r="O49" s="2">
        <f>SUMIFS('BA History'!E:E,'BA History'!B:B,A49)-N49</f>
        <v>93</v>
      </c>
      <c r="P49" s="33">
        <f>LOOKUP(2, 1/('BA History'!$B:$B=A49), 'BA History'!$AM:$AM)</f>
        <v>0.52693877551020407</v>
      </c>
      <c r="Q49" s="12">
        <f>SUMIFS('BA History'!H:H,'BA History'!B:B,A49)</f>
        <v>402</v>
      </c>
      <c r="R49" s="2">
        <f>SUMIFS('BA History'!G:G,'BA History'!B:B,A49)-Q49</f>
        <v>404</v>
      </c>
      <c r="S49" s="43">
        <f>LOOKUP(2, 1/('BA History'!$B:$B=A49), 'BA History'!$AN:$AN)</f>
        <v>0.49428571428571433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12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8</v>
      </c>
      <c r="AQ49" s="2">
        <f>COUNTIFS('BA History'!$B:$B,$A$49,'BA History'!AH:AH, 1)</f>
        <v>10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249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253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197</v>
      </c>
      <c r="H52" s="27">
        <f>AVERAGEIFS('BA History'!C:C,'BA History'!B:B,A52)</f>
        <v>9.3809523809523814</v>
      </c>
      <c r="I52" s="27">
        <f t="array" ref="I52">MEDIAN(IF('BA History'!B:B=A52, 'BA History'!C:C))</f>
        <v>8</v>
      </c>
      <c r="J52" s="13">
        <f t="array" ref="J52">MAX(IF('BA History'!B:B=A52, 'BA History'!C:C))</f>
        <v>25</v>
      </c>
      <c r="K52" s="12">
        <f>COUNTIFS('BA History'!B:B,A52,'BA History'!D:D, 1)</f>
        <v>6</v>
      </c>
      <c r="L52" s="2">
        <f>COUNTIFS('BA History'!B:B,A52,'BA History'!D:D, 0)</f>
        <v>15</v>
      </c>
      <c r="M52" s="33">
        <f>LOOKUP(2, 1/('BA History'!$B:$B=A52), 'BA History'!$AO:$AO)</f>
        <v>0.2857142857142857</v>
      </c>
      <c r="N52" s="12">
        <f>SUMIFS('BA History'!F:F,'BA History'!B:B,A52)</f>
        <v>30</v>
      </c>
      <c r="O52" s="2">
        <f>SUMIFS('BA History'!E:E,'BA History'!B:B,A52)-N52</f>
        <v>54</v>
      </c>
      <c r="P52" s="33">
        <f>LOOKUP(2, 1/('BA History'!$B:$B=A52), 'BA History'!$AM:$AM)</f>
        <v>0.3261904761904762</v>
      </c>
      <c r="Q52" s="12">
        <f>SUMIFS('BA History'!H:H,'BA History'!B:B,A52)</f>
        <v>148</v>
      </c>
      <c r="R52" s="2">
        <f>SUMIFS('BA History'!G:G,'BA History'!B:B,A52)-Q52</f>
        <v>201</v>
      </c>
      <c r="S52" s="43">
        <f>LOOKUP(2, 1/('BA History'!$B:$B=A52), 'BA History'!$AN:$AN)</f>
        <v>0.40190476190476199</v>
      </c>
      <c r="T52" s="12">
        <f>COUNTIFS('BA History'!$B:$B,$A$52,'BA History'!K:K, 1)</f>
        <v>2</v>
      </c>
      <c r="U52" s="2">
        <f>COUNTIFS('BA History'!$B:$B,$A$52,'BA History'!L:L, 1)</f>
        <v>2</v>
      </c>
      <c r="V52" s="2">
        <f>COUNTIFS('BA History'!$B:$B,$A$52,'BA History'!M:M, 1)</f>
        <v>2</v>
      </c>
      <c r="W52" s="2">
        <f>COUNTIFS('BA History'!$B:$B,$A$52,'BA History'!N:N, 1)</f>
        <v>4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0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4</v>
      </c>
      <c r="AM52" s="2">
        <f>COUNTIFS('BA History'!$B:$B,$A$52,'BA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6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252</v>
      </c>
      <c r="B54" s="2" t="s">
        <v>70</v>
      </c>
      <c r="C54" s="3" t="s">
        <v>70</v>
      </c>
      <c r="D54" s="2">
        <v>3</v>
      </c>
      <c r="E54" s="2">
        <v>2</v>
      </c>
      <c r="F54" s="2"/>
      <c r="G54" s="12">
        <f>SUMIFS('BA History'!C:C,'BA History'!B:B,A54)</f>
        <v>933</v>
      </c>
      <c r="H54" s="27">
        <f>AVERAGEIFS('BA History'!C:C,'BA History'!B:B,A54)</f>
        <v>19.851063829787233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20</v>
      </c>
      <c r="M54" s="33">
        <f>LOOKUP(2, 1/('BA History'!$B:$B=A54), 'BA History'!$AO:$AO)</f>
        <v>0.57446808510638303</v>
      </c>
      <c r="N54" s="12">
        <f>SUMIFS('BA History'!F:F,'BA History'!B:B,A54)</f>
        <v>104</v>
      </c>
      <c r="O54" s="2">
        <f>SUMIFS('BA History'!E:E,'BA History'!B:B,A54)-N54</f>
        <v>89</v>
      </c>
      <c r="P54" s="33">
        <f>LOOKUP(2, 1/('BA History'!$B:$B=A54), 'BA History'!$AM:$AM)</f>
        <v>0.54255319148936165</v>
      </c>
      <c r="Q54" s="12">
        <f>SUMIFS('BA History'!H:H,'BA History'!B:B,A54)</f>
        <v>410</v>
      </c>
      <c r="R54" s="2">
        <f>SUMIFS('BA History'!G:G,'BA History'!B:B,A54)-Q54</f>
        <v>378</v>
      </c>
      <c r="S54" s="43">
        <f>LOOKUP(2, 1/('BA History'!$B:$B=A54), 'BA History'!$AN:$AN)</f>
        <v>0.52744680851063841</v>
      </c>
      <c r="T54" s="12">
        <f>COUNTIFS('BA History'!$B:$B,$A$54,'BA History'!K:K, 1)</f>
        <v>5</v>
      </c>
      <c r="U54" s="2">
        <f>COUNTIFS('BA History'!$B:$B,$A$54,'BA History'!L:L, 1)</f>
        <v>2</v>
      </c>
      <c r="V54" s="2">
        <f>COUNTIFS('BA History'!$B:$B,$A$54,'BA History'!M:M, 1)</f>
        <v>8</v>
      </c>
      <c r="W54" s="2">
        <f>COUNTIFS('BA History'!$B:$B,$A$54,'BA History'!N:N, 1)</f>
        <v>15</v>
      </c>
      <c r="X54" s="2">
        <f>COUNTIFS('BA History'!$B:$B,$A$54,'BA History'!O:O, 1)</f>
        <v>1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8</v>
      </c>
      <c r="AR54" s="2">
        <f>COUNTIFS('BA History'!$B:$B,$A$54,'BA History'!AI:AI, 1)</f>
        <v>8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7</v>
      </c>
      <c r="E57" s="1">
        <v>2</v>
      </c>
      <c r="F57" s="1">
        <v>1</v>
      </c>
      <c r="G57" s="12">
        <f>SUMIFS('BA History'!C:C,'BA History'!B:B,A57)</f>
        <v>2747</v>
      </c>
      <c r="H57" s="27">
        <f>AVERAGEIFS('BA History'!C:C,'BA History'!B:B,A57)</f>
        <v>24.309734513274336</v>
      </c>
      <c r="I57" s="27">
        <f t="array" ref="I57">MEDIAN(IF('BA History'!B:B=A57, 'BA History'!C:C))</f>
        <v>23</v>
      </c>
      <c r="J57" s="13">
        <f t="array" ref="J57">MAX(IF('BA History'!B:B=A57, 'BA History'!C:C))</f>
        <v>65</v>
      </c>
      <c r="K57" s="12">
        <f>COUNTIFS('BA History'!B:B,A57,'BA History'!D:D, 1)</f>
        <v>68</v>
      </c>
      <c r="L57" s="2">
        <f>COUNTIFS('BA History'!B:B,A57,'BA History'!D:D, 0)</f>
        <v>45</v>
      </c>
      <c r="M57" s="33">
        <f>LOOKUP(2, 1/('BA History'!$B:$B=A57), 'BA History'!$AO:$AO)</f>
        <v>0.60176991150442483</v>
      </c>
      <c r="N57" s="12">
        <f>SUMIFS('BA History'!F:F,'BA History'!B:B,A57)</f>
        <v>249</v>
      </c>
      <c r="O57" s="2">
        <f>SUMIFS('BA History'!E:E,'BA History'!B:B,A57)-N57</f>
        <v>207</v>
      </c>
      <c r="P57" s="33">
        <f>LOOKUP(2, 1/('BA History'!$B:$B=A57), 'BA History'!$AM:$AM)</f>
        <v>0.55026548672566389</v>
      </c>
      <c r="Q57" s="12">
        <f>SUMIFS('BA History'!H:H,'BA History'!B:B,A57)</f>
        <v>987</v>
      </c>
      <c r="R57" s="2">
        <f>SUMIFS('BA History'!G:G,'BA History'!B:B,A57)-Q57</f>
        <v>915</v>
      </c>
      <c r="S57" s="43">
        <f>LOOKUP(2, 1/('BA History'!$B:$B=A57), 'BA History'!$AN:$AN)</f>
        <v>0.51858407079646018</v>
      </c>
      <c r="T57" s="12">
        <f>COUNTIFS('BA History'!$B:$B,$A$57,'BA History'!K:K, 1)</f>
        <v>11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22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7</v>
      </c>
      <c r="AA57" s="2">
        <f>COUNTIFS('BA History'!$B:$B,$A$57,'BA History'!R:R, 1)</f>
        <v>7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6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12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30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28</v>
      </c>
      <c r="AP57" s="2">
        <f>COUNTIFS('BA History'!$B:$B,$A$57,'BA History'!AG:AG, 1)</f>
        <v>13</v>
      </c>
      <c r="AQ57" s="2">
        <f>COUNTIFS('BA History'!$B:$B,$A$57,'BA History'!AH:AH, 1)</f>
        <v>18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273</v>
      </c>
      <c r="H58" s="27">
        <f>AVERAGEIFS('BA History'!C:C,'BA History'!B:B,A58)</f>
        <v>18.2</v>
      </c>
      <c r="I58" s="27">
        <f t="array" ref="I58">MEDIAN(IF('BA History'!B:B=A58, 'BA History'!C:C))</f>
        <v>18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6</v>
      </c>
      <c r="M58" s="33">
        <f>LOOKUP(2, 1/('BA History'!$B:$B=A58), 'BA History'!$AO:$AO)</f>
        <v>0.6</v>
      </c>
      <c r="N58" s="12">
        <f>SUMIFS('BA History'!F:F,'BA History'!B:B,A58)</f>
        <v>32</v>
      </c>
      <c r="O58" s="2">
        <f>SUMIFS('BA History'!E:E,'BA History'!B:B,A58)-N58</f>
        <v>23</v>
      </c>
      <c r="P58" s="33">
        <f>LOOKUP(2, 1/('BA History'!$B:$B=A58), 'BA History'!$AM:$AM)</f>
        <v>0.60666666666666669</v>
      </c>
      <c r="Q58" s="12">
        <f>SUMIFS('BA History'!H:H,'BA History'!B:B,A58)</f>
        <v>126</v>
      </c>
      <c r="R58" s="2">
        <f>SUMIFS('BA History'!G:G,'BA History'!B:B,A58)-Q58</f>
        <v>104</v>
      </c>
      <c r="S58" s="43">
        <f>LOOKUP(2, 1/('BA History'!$B:$B=A58), 'BA History'!$AN:$AN)</f>
        <v>0.56399999999999995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2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2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150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4</v>
      </c>
      <c r="E60" s="2">
        <v>5</v>
      </c>
      <c r="F60" s="2"/>
      <c r="G60" s="12">
        <f>SUMIFS('BA History'!C:C,'BA History'!B:B,A60)</f>
        <v>1195</v>
      </c>
      <c r="H60" s="27">
        <f>AVERAGEIFS('BA History'!C:C,'BA History'!B:B,A60)</f>
        <v>19.274193548387096</v>
      </c>
      <c r="I60" s="27">
        <f t="array" ref="I60">MEDIAN(IF('BA History'!B:B=A60, 'BA History'!C:C))</f>
        <v>17</v>
      </c>
      <c r="J60" s="13">
        <f t="array" ref="J60">MAX(IF('BA History'!B:B=A60, 'BA History'!C:C))</f>
        <v>36</v>
      </c>
      <c r="K60" s="12">
        <f>COUNTIFS('BA History'!B:B,A60,'BA History'!D:D, 1)</f>
        <v>36</v>
      </c>
      <c r="L60" s="2">
        <f>COUNTIFS('BA History'!B:B,A60,'BA History'!D:D, 0)</f>
        <v>26</v>
      </c>
      <c r="M60" s="33">
        <f>LOOKUP(2, 1/('BA History'!$B:$B=A60), 'BA History'!$AO:$AO)</f>
        <v>0.58064516129032262</v>
      </c>
      <c r="N60" s="12">
        <f>SUMIFS('BA History'!F:F,'BA History'!B:B,A60)</f>
        <v>140</v>
      </c>
      <c r="O60" s="2">
        <f>SUMIFS('BA History'!E:E,'BA History'!B:B,A60)-N60</f>
        <v>113</v>
      </c>
      <c r="P60" s="33">
        <f>LOOKUP(2, 1/('BA History'!$B:$B=A60), 'BA History'!$AM:$AM)</f>
        <v>0.56370967741935474</v>
      </c>
      <c r="Q60" s="12">
        <f>SUMIFS('BA History'!H:H,'BA History'!B:B,A60)</f>
        <v>542</v>
      </c>
      <c r="R60" s="2">
        <f>SUMIFS('BA History'!G:G,'BA History'!B:B,A60)-Q60</f>
        <v>501</v>
      </c>
      <c r="S60" s="43">
        <f>LOOKUP(2, 1/('BA History'!$B:$B=A60), 'BA History'!$AN:$AN)</f>
        <v>0.52548387096774207</v>
      </c>
      <c r="T60" s="12">
        <f>COUNTIFS('BA History'!$B:$B,$A$60,'BA History'!K:K, 1)</f>
        <v>7</v>
      </c>
      <c r="U60" s="2">
        <f>COUNTIFS('BA History'!$B:$B,$A$60,'BA History'!L:L, 1)</f>
        <v>6</v>
      </c>
      <c r="V60" s="2">
        <f>COUNTIFS('BA History'!$B:$B,$A$60,'BA History'!M:M, 1)</f>
        <v>15</v>
      </c>
      <c r="W60" s="2">
        <f>COUNTIFS('BA History'!$B:$B,$A$60,'BA History'!N:N, 1)</f>
        <v>16</v>
      </c>
      <c r="X60" s="2">
        <f>COUNTIFS('BA History'!$B:$B,$A$60,'BA History'!O:O, 1)</f>
        <v>4</v>
      </c>
      <c r="Y60" s="2">
        <f>COUNTIFS('BA History'!$B:$B,$A$60,'BA History'!P:P, 1)</f>
        <v>2</v>
      </c>
      <c r="Z60" s="2">
        <f>COUNTIFS('BA History'!$B:$B,$A$60,'BA History'!Q:Q, 1)</f>
        <v>4</v>
      </c>
      <c r="AA60" s="2">
        <f>COUNTIFS('BA History'!$B:$B,$A$60,'BA History'!R:R, 1)</f>
        <v>3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9</v>
      </c>
      <c r="AQ60" s="2">
        <f>COUNTIFS('BA History'!$B:$B,$A$60,'BA History'!AH:AH, 1)</f>
        <v>9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459</v>
      </c>
      <c r="H61" s="27">
        <f>AVERAGEIFS('BA History'!C:C,'BA History'!B:B,A61)</f>
        <v>15.827586206896552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14</v>
      </c>
      <c r="L61" s="2">
        <f>COUNTIFS('BA History'!B:B,A61,'BA History'!D:D, 0)</f>
        <v>15</v>
      </c>
      <c r="M61" s="33">
        <f>LOOKUP(2, 1/('BA History'!$B:$B=A61), 'BA History'!$AO:$AO)</f>
        <v>0.48275862068965519</v>
      </c>
      <c r="N61" s="12">
        <f>SUMIFS('BA History'!F:F,'BA History'!B:B,A61)</f>
        <v>56</v>
      </c>
      <c r="O61" s="2">
        <f>SUMIFS('BA History'!E:E,'BA History'!B:B,A61)-N61</f>
        <v>61</v>
      </c>
      <c r="P61" s="33">
        <f>LOOKUP(2, 1/('BA History'!$B:$B=A61), 'BA History'!$AM:$AM)</f>
        <v>0.48172413793103447</v>
      </c>
      <c r="Q61" s="12">
        <f>SUMIFS('BA History'!H:H,'BA History'!B:B,A61)</f>
        <v>241</v>
      </c>
      <c r="R61" s="2">
        <f>SUMIFS('BA History'!G:G,'BA History'!B:B,A61)-Q61</f>
        <v>241</v>
      </c>
      <c r="S61" s="43">
        <f>LOOKUP(2, 1/('BA History'!$B:$B=A61), 'BA History'!$AN:$AN)</f>
        <v>0.49896551724137933</v>
      </c>
      <c r="T61" s="12">
        <f>COUNTIFS('BA History'!$B:$B,$A$61,'BA History'!K:K, 1)</f>
        <v>3</v>
      </c>
      <c r="U61" s="2">
        <f>COUNTIFS('BA History'!$B:$B,$A$61,'BA History'!L:L, 1)</f>
        <v>3</v>
      </c>
      <c r="V61" s="2">
        <f>COUNTIFS('BA History'!$B:$B,$A$61,'BA History'!M:M, 1)</f>
        <v>1</v>
      </c>
      <c r="W61" s="2">
        <f>COUNTIFS('BA History'!$B:$B,$A$61,'BA History'!N:N, 1)</f>
        <v>4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1417</v>
      </c>
      <c r="H63" s="27">
        <f>AVERAGEIFS('BA History'!C:C,'BA History'!B:B,A63)</f>
        <v>24.431034482758619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24</v>
      </c>
      <c r="L63" s="2">
        <f>COUNTIFS('BA History'!B:B,A63,'BA History'!D:D, 0)</f>
        <v>34</v>
      </c>
      <c r="M63" s="33">
        <f>LOOKUP(2, 1/('BA History'!$B:$B=A63), 'BA History'!$AO:$AO)</f>
        <v>0.41379310344827586</v>
      </c>
      <c r="N63" s="12">
        <f>SUMIFS('BA History'!F:F,'BA History'!B:B,A63)</f>
        <v>109</v>
      </c>
      <c r="O63" s="2">
        <f>SUMIFS('BA History'!E:E,'BA History'!B:B,A63)-N63</f>
        <v>127</v>
      </c>
      <c r="P63" s="33">
        <f>LOOKUP(2, 1/('BA History'!$B:$B=A63), 'BA History'!$AM:$AM)</f>
        <v>0.46206896551724141</v>
      </c>
      <c r="Q63" s="12">
        <f>SUMIFS('BA History'!H:H,'BA History'!B:B,A63)</f>
        <v>473</v>
      </c>
      <c r="R63" s="2">
        <f>SUMIFS('BA History'!G:G,'BA History'!B:B,A63)-Q63</f>
        <v>510</v>
      </c>
      <c r="S63" s="43">
        <f>LOOKUP(2, 1/('BA History'!$B:$B=A63), 'BA History'!$AN:$AN)</f>
        <v>0.47810344827586193</v>
      </c>
      <c r="T63" s="12">
        <f>COUNTIFS('BA History'!$B:$B,$A$63,'BA History'!K:K, 1)</f>
        <v>8</v>
      </c>
      <c r="U63" s="2">
        <f>COUNTIFS('BA History'!$B:$B,$A$63,'BA History'!L:L, 1)</f>
        <v>9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2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4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8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/>
      <c r="E64" s="2">
        <v>1</v>
      </c>
      <c r="F64" s="2"/>
      <c r="G64" s="12">
        <f>SUMIFS('BA History'!C:C,'BA History'!B:B,A64)</f>
        <v>1057</v>
      </c>
      <c r="H64" s="27">
        <f>AVERAGEIFS('BA History'!C:C,'BA History'!B:B,A64)</f>
        <v>16.515625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32</v>
      </c>
      <c r="M64" s="33">
        <f>LOOKUP(2, 1/('BA History'!$B:$B=A64), 'BA History'!$AO:$AO)</f>
        <v>0.5</v>
      </c>
      <c r="N64" s="12">
        <f>SUMIFS('BA History'!F:F,'BA History'!B:B,A64)</f>
        <v>127</v>
      </c>
      <c r="O64" s="2">
        <f>SUMIFS('BA History'!E:E,'BA History'!B:B,A64)-N64</f>
        <v>132</v>
      </c>
      <c r="P64" s="33">
        <f>LOOKUP(2, 1/('BA History'!$B:$B=A64), 'BA History'!$AM:$AM)</f>
        <v>0.48203125000000002</v>
      </c>
      <c r="Q64" s="12">
        <f>SUMIFS('BA History'!H:H,'BA History'!B:B,A64)</f>
        <v>532</v>
      </c>
      <c r="R64" s="2">
        <f>SUMIFS('BA History'!G:G,'BA History'!B:B,A64)-Q64</f>
        <v>535</v>
      </c>
      <c r="S64" s="43">
        <f>LOOKUP(2, 1/('BA History'!$B:$B=A64), 'BA History'!$AN:$AN)</f>
        <v>0.49328124999999995</v>
      </c>
      <c r="T64" s="12">
        <f>COUNTIFS('BA History'!$B:$B,$A$64,'BA History'!K:K, 1)</f>
        <v>6</v>
      </c>
      <c r="U64" s="2">
        <f>COUNTIFS('BA History'!$B:$B,$A$64,'BA History'!L:L, 1)</f>
        <v>3</v>
      </c>
      <c r="V64" s="2">
        <f>COUNTIFS('BA History'!$B:$B,$A$64,'BA History'!M:M, 1)</f>
        <v>16</v>
      </c>
      <c r="W64" s="2">
        <f>COUNTIFS('BA History'!$B:$B,$A$64,'BA History'!N:N, 1)</f>
        <v>15</v>
      </c>
      <c r="X64" s="2">
        <f>COUNTIFS('BA History'!$B:$B,$A$64,'BA History'!O:O, 1)</f>
        <v>5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12</v>
      </c>
      <c r="AR64" s="2">
        <f>COUNTIFS('BA History'!$B:$B,$A$64,'BA History'!AI:AI, 1)</f>
        <v>11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ht="15.75" thickBot="1" x14ac:dyDescent="0.3">
      <c r="A66" s="15" t="s">
        <v>49</v>
      </c>
      <c r="B66" s="22" t="s">
        <v>70</v>
      </c>
      <c r="C66" s="35" t="s">
        <v>70</v>
      </c>
      <c r="D66" s="22"/>
      <c r="E66" s="22"/>
      <c r="F66" s="22"/>
      <c r="G66" s="15">
        <f>SUMIFS('BA History'!C:C,'BA History'!B:B,A66)</f>
        <v>2</v>
      </c>
      <c r="H66" s="28">
        <f>AVERAGEIFS('BA History'!C:C,'BA History'!B:B,A66)</f>
        <v>2</v>
      </c>
      <c r="I66" s="28">
        <f t="array" ref="I66">MEDIAN(IF('BA History'!B:B=A66, 'BA History'!C:C))</f>
        <v>2</v>
      </c>
      <c r="J66" s="17">
        <f t="array" ref="J66">MAX(IF('BA History'!B:B=A66, 'BA History'!C:C))</f>
        <v>2</v>
      </c>
      <c r="K66" s="15">
        <f>COUNTIFS('BA History'!B:B,A66,'BA History'!D:D, 1)</f>
        <v>0</v>
      </c>
      <c r="L66" s="22">
        <f>COUNTIFS('BA History'!B:B,A66,'BA History'!D:D, 0)</f>
        <v>1</v>
      </c>
      <c r="M66" s="34">
        <f>LOOKUP(2, 1/('BA History'!$B:$B=A66), 'BA History'!$AO:$AO)</f>
        <v>0</v>
      </c>
      <c r="N66" s="15">
        <f>SUMIFS('BA History'!F:F,'BA History'!B:B,A66)</f>
        <v>0</v>
      </c>
      <c r="O66" s="22">
        <f>SUMIFS('BA History'!E:E,'BA History'!B:B,A66)-N66</f>
        <v>3</v>
      </c>
      <c r="P66" s="34">
        <f>LOOKUP(2, 1/('BA History'!$B:$B=A66), 'BA History'!$AM:$AM)</f>
        <v>0</v>
      </c>
      <c r="Q66" s="15">
        <f>SUMIFS('BA History'!H:H,'BA History'!B:B,A66)</f>
        <v>4</v>
      </c>
      <c r="R66" s="22">
        <v>9</v>
      </c>
      <c r="S66" s="61">
        <f>LOOKUP(2, 1/('BA History'!$B:$B=A66), 'BA History'!$AN:$AN)</f>
        <v>0.31</v>
      </c>
      <c r="T66" s="15">
        <f>COUNTIFS('BA History'!$B:$B,$A$66,'BA History'!K:K, 1)</f>
        <v>0</v>
      </c>
      <c r="U66" s="22">
        <f>COUNTIFS('BA History'!$B:$B,$A$66,'BA History'!L:L, 1)</f>
        <v>0</v>
      </c>
      <c r="V66" s="22">
        <f>COUNTIFS('BA History'!$B:$B,$A$66,'BA History'!M:M, 1)</f>
        <v>0</v>
      </c>
      <c r="W66" s="22">
        <f>COUNTIFS('BA History'!$B:$B,$A$66,'BA History'!N:N, 1)</f>
        <v>0</v>
      </c>
      <c r="X66" s="22">
        <f>COUNTIFS('BA History'!$B:$B,$A$66,'BA History'!O:O, 1)</f>
        <v>0</v>
      </c>
      <c r="Y66" s="22">
        <f>COUNTIFS('BA History'!$B:$B,$A$66,'BA History'!P:P, 1)</f>
        <v>0</v>
      </c>
      <c r="Z66" s="22">
        <f>COUNTIFS('BA History'!$B:$B,$A$66,'BA History'!Q:Q, 1)</f>
        <v>0</v>
      </c>
      <c r="AA66" s="22">
        <f>COUNTIFS('BA History'!$B:$B,$A$66,'BA History'!R:R, 1)</f>
        <v>0</v>
      </c>
      <c r="AB66" s="22">
        <f>COUNTIFS('BA History'!$B:$B,$A$66,'BA History'!S:S, 1)</f>
        <v>0</v>
      </c>
      <c r="AC66" s="22">
        <f>COUNTIFS('BA History'!$B:$B,$A$66,'BA History'!T:T, 1)</f>
        <v>0</v>
      </c>
      <c r="AD66" s="22">
        <f>COUNTIFS('BA History'!$B:$B,$A66,'BA History'!U:U, 1)</f>
        <v>0</v>
      </c>
      <c r="AE66" s="22">
        <f>COUNTIFS('BA History'!$B:$B,$A$66,'BA History'!V:V, 1)</f>
        <v>0</v>
      </c>
      <c r="AF66" s="22">
        <f>COUNTIFS('BA History'!$B:$B,$A$66,'BA History'!W:W, 1)</f>
        <v>0</v>
      </c>
      <c r="AG66" s="22">
        <f>COUNTIFS('BA History'!$B:$B,$A$66,'BA History'!X:X, 1)</f>
        <v>0</v>
      </c>
      <c r="AH66" s="22">
        <f>COUNTIFS('BA History'!$B:$B,$A$66,'BA History'!Y:Y, 1)</f>
        <v>0</v>
      </c>
      <c r="AI66" s="22">
        <f>COUNTIFS('BA History'!$B:$B,$A$66,'BA History'!Z:Z, 1)</f>
        <v>0</v>
      </c>
      <c r="AJ66" s="22">
        <f>COUNTIFS('BA History'!$B:$B,$A66,'BA History'!AA:AA, 1)</f>
        <v>0</v>
      </c>
      <c r="AK66" s="22">
        <f>COUNTIFS('BA History'!$B:$B,$A66,'BA History'!AB:AB, 1)</f>
        <v>0</v>
      </c>
      <c r="AL66" s="22">
        <f>COUNTIFS('BA History'!$B:$B,$A$66,'BA History'!AC:AC, 1)</f>
        <v>0</v>
      </c>
      <c r="AM66" s="22">
        <f>COUNTIFS('BA History'!$B:$B,$A66,'BA History'!AD:AD, 1)</f>
        <v>0</v>
      </c>
      <c r="AN66" s="22">
        <f>COUNTIFS('BA History'!$B:$B,$A$66,'BA History'!AE:AE, 1)</f>
        <v>0</v>
      </c>
      <c r="AO66" s="22">
        <f>COUNTIFS('BA History'!$B:$B,$A$66,'BA History'!AF:AF, 1)</f>
        <v>0</v>
      </c>
      <c r="AP66" s="22">
        <f>COUNTIFS('BA History'!$B:$B,$A$66,'BA History'!AG:AG, 1)</f>
        <v>0</v>
      </c>
      <c r="AQ66" s="22">
        <f>COUNTIFS('BA History'!$B:$B,$A$66,'BA History'!AH:AH, 1)</f>
        <v>0</v>
      </c>
      <c r="AR66" s="22">
        <f>COUNTIFS('BA History'!$B:$B,$A$66,'BA History'!AI:AI, 1)</f>
        <v>0</v>
      </c>
      <c r="AS66" s="22">
        <f>COUNTIFS('BA History'!$B:$B,$A66,'BA History'!AJ:AJ, 1)</f>
        <v>0</v>
      </c>
      <c r="AT66" s="23">
        <f>COUNTIFS('BA History'!$B:$B,$A$66,'BA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811"/>
  <sheetViews>
    <sheetView workbookViewId="0">
      <pane xSplit="2" ySplit="1" topLeftCell="H1770" activePane="bottomRight" state="frozen"/>
      <selection pane="topRight" activeCell="C1" sqref="C1"/>
      <selection pane="bottomLeft" activeCell="A2" sqref="A2"/>
      <selection pane="bottomRight" activeCell="U1815" sqref="U181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253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253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253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253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255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249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253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186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253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249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255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256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186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253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151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186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253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186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253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151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186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253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186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151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253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186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253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186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253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151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186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253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186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253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186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253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186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261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1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C40" sqref="C40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256</v>
      </c>
      <c r="H4" s="27">
        <f>AVERAGEIFS('BA History S3'!C:C,'BA History S3'!B:B,A4)</f>
        <v>19.692307692307693</v>
      </c>
      <c r="I4" s="13">
        <f t="array" ref="I4">MAX(IF('BA History S3'!B:B=A4, 'BA History S3'!C:C))</f>
        <v>39</v>
      </c>
      <c r="J4" s="12">
        <f>COUNTIFS('BA History S3'!B:B,A4,'BA History S3'!D:D, 1)</f>
        <v>7</v>
      </c>
      <c r="K4" s="2">
        <f>COUNTIFS('BA History S3'!B:B,A4,'BA History S3'!D:D, 0)</f>
        <v>6</v>
      </c>
      <c r="L4" s="33">
        <f>LOOKUP(2, 1/('BA History S3'!$B:$B=A4), 'BA History S3'!$AO:$AO)</f>
        <v>0.53846153846153844</v>
      </c>
      <c r="M4" s="12">
        <f>SUMIFS('BA History S3'!F:F,'BA History S3'!B:B,A4)</f>
        <v>25</v>
      </c>
      <c r="N4" s="2">
        <f>SUMIFS('BA History S3'!E:E,'BA History S3'!B:B,A4)-M4</f>
        <v>26</v>
      </c>
      <c r="O4" s="33">
        <f>LOOKUP(2, 1/('BA History S3'!$B:$B=A4), 'BA History S3'!$AM:$AM)</f>
        <v>0.46923076923076923</v>
      </c>
      <c r="P4" s="12">
        <f>SUMIFS('BA History S3'!H:H,'BA History S3'!B:B,A4)</f>
        <v>105</v>
      </c>
      <c r="Q4" s="2">
        <f>SUMIFS('BA History S3'!G:G,'BA History S3'!B:B,A4)-P4</f>
        <v>102</v>
      </c>
      <c r="R4" s="43">
        <f>LOOKUP(2, 1/('BA History S3'!$B:$B=A4), 'BA History S3'!$AN:$AN)</f>
        <v>0.50153846153846149</v>
      </c>
      <c r="S4" s="2">
        <f>COUNTIFS('BA History S3'!$B:$B,$A$4,'BA History S3'!K:K, 1)</f>
        <v>0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4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0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2</v>
      </c>
      <c r="AL4" s="2">
        <f>COUNTIFS('BA History S3'!$B:$B,$A$4,'BA History S3'!AD:AD, 1)</f>
        <v>1</v>
      </c>
      <c r="AM4" s="2">
        <f>COUNTIFS('BA History S3'!$B:$B,$A$4,'BA History S3'!AE:AE, 1)</f>
        <v>0</v>
      </c>
      <c r="AN4" s="2">
        <f>COUNTIFS('BA History S3'!$B:$B,$A$4,'BA History S3'!AF:AF, 1)</f>
        <v>4</v>
      </c>
      <c r="AO4" s="2">
        <f>COUNTIFS('BA History S3'!$B:$B,$A$4,'BA History S3'!AG:AG, 1)</f>
        <v>2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f>SUMIFS('BA History S3'!C:C,'BA History S3'!B:B,A5)</f>
        <v>40</v>
      </c>
      <c r="H5" s="27">
        <f>AVERAGEIFS('BA History S3'!C:C,'BA History S3'!B:B,A5)</f>
        <v>10</v>
      </c>
      <c r="I5" s="13">
        <f t="array" ref="I5">MAX(IF('BA History S3'!B:B=A5, 'BA History S3'!C:C))</f>
        <v>16</v>
      </c>
      <c r="J5" s="12">
        <f>COUNTIFS('BA History S3'!B:B,A5,'BA History S3'!D:D, 1)</f>
        <v>2</v>
      </c>
      <c r="K5" s="2">
        <f>COUNTIFS('BA History S3'!B:B,A5,'BA History S3'!D:D, 0)</f>
        <v>2</v>
      </c>
      <c r="L5" s="33">
        <f>LOOKUP(2, 1/('BA History S3'!$B:$B=A5), 'BA History S3'!$AO:$AO)</f>
        <v>0.5</v>
      </c>
      <c r="M5" s="12">
        <f>SUMIFS('BA History S3'!F:F,'BA History S3'!B:B,A5)</f>
        <v>8</v>
      </c>
      <c r="N5" s="2">
        <f>SUMIFS('BA History S3'!E:E,'BA History S3'!B:B,A5)-M5</f>
        <v>8</v>
      </c>
      <c r="O5" s="33">
        <f>LOOKUP(2, 1/('BA History S3'!$B:$B=A5), 'BA History S3'!$AM:$AM)</f>
        <v>0.5</v>
      </c>
      <c r="P5" s="12">
        <f>SUMIFS('BA History S3'!H:H,'BA History S3'!B:B,A5)</f>
        <v>39</v>
      </c>
      <c r="Q5" s="2">
        <f>SUMIFS('BA History S3'!G:G,'BA History S3'!B:B,A5)-P5</f>
        <v>33</v>
      </c>
      <c r="R5" s="43">
        <f>LOOKUP(2, 1/('BA History S3'!$B:$B=A5), 'BA History S3'!$AN:$AN)</f>
        <v>0.54999999999999993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0</v>
      </c>
      <c r="V5" s="2">
        <f>COUNTIFS('BA History S3'!$B:$B,$A$5,'BA History S3'!N:N, 1)</f>
        <v>2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0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0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0</v>
      </c>
      <c r="AO5" s="2">
        <f>COUNTIFS('BA History S3'!$B:$B,$A$5,'BA History S3'!AG:AG, 1)</f>
        <v>0</v>
      </c>
      <c r="AP5" s="2">
        <f>COUNTIFS('BA History S3'!$B:$B,$A$5,'BA History S3'!AH:AH, 1)</f>
        <v>3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36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119</v>
      </c>
      <c r="H6" s="27">
        <f>AVERAGEIFS('BA History S3'!C:C,'BA History S3'!B:B,A6)</f>
        <v>13.222222222222221</v>
      </c>
      <c r="I6" s="13">
        <f t="array" ref="I6">MAX(IF('BA History S3'!B:B=A6, 'BA History S3'!C:C))</f>
        <v>19</v>
      </c>
      <c r="J6" s="12">
        <f>COUNTIFS('BA History S3'!B:B,A6,'BA History S3'!D:D, 1)</f>
        <v>5</v>
      </c>
      <c r="K6" s="2">
        <f>COUNTIFS('BA History S3'!B:B,A6,'BA History S3'!D:D, 0)</f>
        <v>4</v>
      </c>
      <c r="L6" s="33">
        <f>LOOKUP(2, 1/('BA History S3'!$B:$B=A6), 'BA History S3'!$AO:$AO)</f>
        <v>0.55555555555555558</v>
      </c>
      <c r="M6" s="12">
        <f>SUMIFS('BA History S3'!F:F,'BA History S3'!B:B,A6)</f>
        <v>18</v>
      </c>
      <c r="N6" s="2">
        <f>SUMIFS('BA History S3'!E:E,'BA History S3'!B:B,A6)-M6</f>
        <v>17</v>
      </c>
      <c r="O6" s="33">
        <f>LOOKUP(2, 1/('BA History S3'!$B:$B=A6), 'BA History S3'!$AM:$AM)</f>
        <v>0.5</v>
      </c>
      <c r="P6" s="12">
        <f>SUMIFS('BA History S3'!H:H,'BA History S3'!B:B,A6)</f>
        <v>72</v>
      </c>
      <c r="Q6" s="2">
        <f>SUMIFS('BA History S3'!G:G,'BA History S3'!B:B,A6)-P6</f>
        <v>71</v>
      </c>
      <c r="R6" s="43">
        <f>LOOKUP(2, 1/('BA History S3'!$B:$B=A6), 'BA History S3'!$AN:$AN)</f>
        <v>0.4933333333333334</v>
      </c>
      <c r="S6" s="2">
        <f>COUNTIFS('BA History S3'!$B:$B,$A$6,'BA History S3'!K:K, 1)</f>
        <v>2</v>
      </c>
      <c r="T6" s="2">
        <f>COUNTIFS('BA History S3'!$B:$B,$A$6,'BA History S3'!L:L, 1)</f>
        <v>0</v>
      </c>
      <c r="U6" s="2">
        <f>COUNTIFS('BA History S3'!$B:$B,$A$6,'BA History S3'!M:M, 1)</f>
        <v>2</v>
      </c>
      <c r="V6" s="2">
        <f>COUNTIFS('BA History S3'!$B:$B,$A$6,'BA History S3'!N:N, 1)</f>
        <v>2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1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1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1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1</v>
      </c>
      <c r="AL6" s="2">
        <f>COUNTIFS('BA History S3'!$B:$B,$A$6,'BA History S3'!AD:AD, 1)</f>
        <v>1</v>
      </c>
      <c r="AM6" s="2">
        <f>COUNTIFS('BA History S3'!$B:$B,$A$6,'BA History S3'!AE:AE, 1)</f>
        <v>0</v>
      </c>
      <c r="AN6" s="2">
        <f>COUNTIFS('BA History S3'!$B:$B,$A$6,'BA History S3'!AF:AF, 1)</f>
        <v>2</v>
      </c>
      <c r="AO6" s="2">
        <f>COUNTIFS('BA History S3'!$B:$B,$A$6,'BA History S3'!AG:AG, 1)</f>
        <v>1</v>
      </c>
      <c r="AP6" s="2">
        <f>COUNTIFS('BA History S3'!$B:$B,$A$6,'BA History S3'!AH:AH, 1)</f>
        <v>3</v>
      </c>
      <c r="AQ6" s="2">
        <f>COUNTIFS('BA History S3'!$B:$B,$A$6,'BA History S3'!AI:AI, 1)</f>
        <v>1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151</v>
      </c>
      <c r="B7" s="1" t="s">
        <v>54</v>
      </c>
      <c r="C7" s="1" t="s">
        <v>131</v>
      </c>
      <c r="D7" s="2">
        <v>2</v>
      </c>
      <c r="E7" s="2"/>
      <c r="F7" s="2"/>
      <c r="G7" s="12">
        <f>SUMIFS('BA History S3'!C:C,'BA History S3'!B:B,A7)</f>
        <v>141</v>
      </c>
      <c r="H7" s="27">
        <f>AVERAGEIFS('BA History S3'!C:C,'BA History S3'!B:B,A7)</f>
        <v>23.5</v>
      </c>
      <c r="I7" s="13">
        <f t="array" ref="I7">MAX(IF('BA History S3'!B:B=A7, 'BA History S3'!C:C))</f>
        <v>33</v>
      </c>
      <c r="J7" s="12">
        <f>COUNTIFS('BA History S3'!B:B,A7,'BA History S3'!D:D, 1)</f>
        <v>1</v>
      </c>
      <c r="K7" s="2">
        <f>COUNTIFS('BA History S3'!B:B,A7,'BA History S3'!D:D, 0)</f>
        <v>5</v>
      </c>
      <c r="L7" s="33">
        <f>LOOKUP(2, 1/('BA History S3'!$B:$B=A7), 'BA History S3'!$AO:$AO)</f>
        <v>0.16666666666666666</v>
      </c>
      <c r="M7" s="12">
        <f>SUMIFS('BA History S3'!F:F,'BA History S3'!B:B,A7)</f>
        <v>8</v>
      </c>
      <c r="N7" s="2">
        <f>SUMIFS('BA History S3'!E:E,'BA History S3'!B:B,A7)-M7</f>
        <v>16</v>
      </c>
      <c r="O7" s="33">
        <f>LOOKUP(2, 1/('BA History S3'!$B:$B=A7), 'BA History S3'!$AM:$AM)</f>
        <v>0.3</v>
      </c>
      <c r="P7" s="12">
        <f>SUMIFS('BA History S3'!H:H,'BA History S3'!B:B,A7)</f>
        <v>42</v>
      </c>
      <c r="Q7" s="2">
        <f>SUMIFS('BA History S3'!G:G,'BA History S3'!B:B,A7)-P7</f>
        <v>59</v>
      </c>
      <c r="R7" s="43">
        <f>LOOKUP(2, 1/('BA History S3'!$B:$B=A7), 'BA History S3'!$AN:$AN)</f>
        <v>0.39833333333333337</v>
      </c>
      <c r="S7" s="2">
        <f>COUNTIFS('BA History S3'!$B:$B,$A$7,'BA History S3'!K:K, 1)</f>
        <v>1</v>
      </c>
      <c r="T7" s="2">
        <f>COUNTIFS('BA History S3'!$B:$B,$A$7,'BA History S3'!L:L, 1)</f>
        <v>0</v>
      </c>
      <c r="U7" s="2">
        <f>COUNTIFS('BA History S3'!$B:$B,$A$7,'BA History S3'!M:M, 1)</f>
        <v>0</v>
      </c>
      <c r="V7" s="2">
        <f>COUNTIFS('BA History S3'!$B:$B,$A$7,'BA History S3'!N:N, 1)</f>
        <v>0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0</v>
      </c>
      <c r="AE7" s="2">
        <f>COUNTIFS('BA History S3'!$B:$B,$A$7,'BA History S3'!W:W, 1)</f>
        <v>0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0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1</v>
      </c>
      <c r="AL7" s="2">
        <f>COUNTIFS('BA History S3'!$B:$B,$A$7,'BA History S3'!AD:AD, 1)</f>
        <v>0</v>
      </c>
      <c r="AM7" s="2">
        <f>COUNTIFS('BA History S3'!$B:$B,$A$7,'BA History S3'!AE:AE, 1)</f>
        <v>0</v>
      </c>
      <c r="AN7" s="2">
        <f>COUNTIFS('BA History S3'!$B:$B,$A$7,'BA History S3'!AF:AF, 1)</f>
        <v>1</v>
      </c>
      <c r="AO7" s="2">
        <f>COUNTIFS('BA History S3'!$B:$B,$A$7,'BA History S3'!AG:AG, 1)</f>
        <v>2</v>
      </c>
      <c r="AP7" s="2">
        <f>COUNTIFS('BA History S3'!$B:$B,$A$7,'BA History S3'!AH:AH, 1)</f>
        <v>1</v>
      </c>
      <c r="AQ7" s="2">
        <f>COUNTIFS('BA History S3'!$B:$B,$A$7,'BA History S3'!AI:AI, 1)</f>
        <v>2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186</v>
      </c>
      <c r="B8" s="1" t="s">
        <v>54</v>
      </c>
      <c r="C8" s="2" t="s">
        <v>70</v>
      </c>
      <c r="D8" s="2"/>
      <c r="E8" s="2">
        <v>1</v>
      </c>
      <c r="F8" s="2"/>
      <c r="G8" s="12">
        <f>SUMIFS('BA History S3'!C:C,'BA History S3'!B:B,A8)</f>
        <v>220</v>
      </c>
      <c r="H8" s="27">
        <f>AVERAGEIFS('BA History S3'!C:C,'BA History S3'!B:B,A8)</f>
        <v>13.75</v>
      </c>
      <c r="I8" s="13">
        <f t="array" ref="I8">MAX(IF('BA History S3'!B:B=A8, 'BA History S3'!C:C))</f>
        <v>29</v>
      </c>
      <c r="J8" s="12">
        <f>COUNTIFS('BA History S3'!B:B,A8,'BA History S3'!D:D, 1)</f>
        <v>7</v>
      </c>
      <c r="K8" s="2">
        <f>COUNTIFS('BA History S3'!B:B,A8,'BA History S3'!D:D, 0)</f>
        <v>9</v>
      </c>
      <c r="L8" s="33">
        <f>LOOKUP(2, 1/('BA History S3'!$B:$B=A8), 'BA History S3'!$AO:$AO)</f>
        <v>0.4375</v>
      </c>
      <c r="M8" s="12">
        <f>SUMIFS('BA History S3'!F:F,'BA History S3'!B:B,A8)</f>
        <v>29</v>
      </c>
      <c r="N8" s="2">
        <f>SUMIFS('BA History S3'!E:E,'BA History S3'!B:B,A8)-M8</f>
        <v>32</v>
      </c>
      <c r="O8" s="33">
        <f>LOOKUP(2, 1/('BA History S3'!$B:$B=A8), 'BA History S3'!$AM:$AM)</f>
        <v>0.47187500000000004</v>
      </c>
      <c r="P8" s="12">
        <f>SUMIFS('BA History S3'!H:H,'BA History S3'!B:B,A8)</f>
        <v>123</v>
      </c>
      <c r="Q8" s="2">
        <f>SUMIFS('BA History S3'!G:G,'BA History S3'!B:B,A8)-P8</f>
        <v>127</v>
      </c>
      <c r="R8" s="43">
        <f>LOOKUP(2, 1/('BA History S3'!$B:$B=A8), 'BA History S3'!$AN:$AN)</f>
        <v>0.49375000000000002</v>
      </c>
      <c r="S8" s="2">
        <f>COUNTIFS('BA History S3'!$B:$B,$A$8,'BA History S3'!K:K, 1)</f>
        <v>3</v>
      </c>
      <c r="T8" s="2">
        <f>COUNTIFS('BA History S3'!$B:$B,$A$8,'BA History S3'!L:L, 1)</f>
        <v>0</v>
      </c>
      <c r="U8" s="2">
        <f>COUNTIFS('BA History S3'!$B:$B,$A$8,'BA History S3'!M:M, 1)</f>
        <v>4</v>
      </c>
      <c r="V8" s="2">
        <f>COUNTIFS('BA History S3'!$B:$B,$A$8,'BA History S3'!N:N, 1)</f>
        <v>3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1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0</v>
      </c>
      <c r="AE8" s="2">
        <f>COUNTIFS('BA History S3'!$B:$B,$A$8,'BA History S3'!W:W, 1)</f>
        <v>2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1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1</v>
      </c>
      <c r="AM8" s="2">
        <f>COUNTIFS('BA History S3'!$B:$B,$A$8,'BA History S3'!AE:AE, 1)</f>
        <v>1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5</v>
      </c>
      <c r="AQ8" s="2">
        <f>COUNTIFS('BA History S3'!$B:$B,$A$8,'BA History S3'!AI:AI, 1)</f>
        <v>1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255</v>
      </c>
      <c r="B9" s="1" t="s">
        <v>70</v>
      </c>
      <c r="C9" s="2" t="s">
        <v>70</v>
      </c>
      <c r="D9" s="2"/>
      <c r="E9" s="2"/>
      <c r="F9" s="2"/>
      <c r="G9" s="12">
        <f>SUMIFS('BA History S3'!C:C,'BA History S3'!B:B,A9)</f>
        <v>25</v>
      </c>
      <c r="H9" s="27">
        <f>AVERAGEIFS('BA History S3'!C:C,'BA History S3'!B:B,A9)</f>
        <v>12.5</v>
      </c>
      <c r="I9" s="13">
        <f t="array" ref="I9">MAX(IF('BA History S3'!B:B=A9, 'BA History S3'!C:C))</f>
        <v>15</v>
      </c>
      <c r="J9" s="12">
        <f>COUNTIFS('BA History S3'!B:B,A9,'BA History S3'!D:D, 1)</f>
        <v>2</v>
      </c>
      <c r="K9" s="2">
        <f>COUNTIFS('BA History S3'!B:B,A9,'BA History S3'!D:D, 0)</f>
        <v>0</v>
      </c>
      <c r="L9" s="33">
        <f>LOOKUP(2, 1/('BA History S3'!$B:$B=A9), 'BA History S3'!$AO:$AO)</f>
        <v>1</v>
      </c>
      <c r="M9" s="12">
        <f>SUMIFS('BA History S3'!F:F,'BA History S3'!B:B,A9)</f>
        <v>6</v>
      </c>
      <c r="N9" s="2">
        <f>SUMIFS('BA History S3'!E:E,'BA History S3'!B:B,A9)-M9</f>
        <v>2</v>
      </c>
      <c r="O9" s="33">
        <f>LOOKUP(2, 1/('BA History S3'!$B:$B=A9), 'BA History S3'!$AM:$AM)</f>
        <v>0.75</v>
      </c>
      <c r="P9" s="12">
        <f>SUMIFS('BA History S3'!H:H,'BA History S3'!B:B,A9)</f>
        <v>20</v>
      </c>
      <c r="Q9" s="2">
        <f>SUMIFS('BA History S3'!G:G,'BA History S3'!B:B,A9)-P9</f>
        <v>14</v>
      </c>
      <c r="R9" s="43">
        <f>LOOKUP(2, 1/('BA History S3'!$B:$B=A9), 'BA History S3'!$AN:$AN)</f>
        <v>0.59499999999999997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1</v>
      </c>
      <c r="V9" s="2">
        <f>COUNTIFS('BA History S3'!$B:$B,$A$9,'BA History S3'!N:N, 1)</f>
        <v>2</v>
      </c>
      <c r="W9" s="2">
        <f>COUNTIFS('BA History S3'!$B:$B,$A$9,'BA History S3'!O:O, 1)</f>
        <v>1</v>
      </c>
      <c r="X9" s="2">
        <f>COUNTIFS('BA History S3'!$B:$B,$A$9,'BA History S3'!P:P, 1)</f>
        <v>0</v>
      </c>
      <c r="Y9" s="2">
        <f>COUNTIFS('BA History S3'!$B:$B,$A$9,'BA History S3'!Q:Q, 1)</f>
        <v>0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1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92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75</v>
      </c>
      <c r="H10" s="27">
        <f>AVERAGEIFS('BA History S3'!C:C,'BA History S3'!B:B,A10)</f>
        <v>10.714285714285714</v>
      </c>
      <c r="I10" s="13">
        <f t="array" ref="I10">MAX(IF('BA History S3'!B:B=A10, 'BA History S3'!C:C))</f>
        <v>16</v>
      </c>
      <c r="J10" s="12">
        <f>COUNTIFS('BA History S3'!B:B,A10,'BA History S3'!D:D, 1)</f>
        <v>6</v>
      </c>
      <c r="K10" s="2">
        <f>COUNTIFS('BA History S3'!B:B,A10,'BA History S3'!D:D, 0)</f>
        <v>1</v>
      </c>
      <c r="L10" s="33">
        <f>LOOKUP(2, 1/('BA History S3'!$B:$B=A10), 'BA History S3'!$AO:$AO)</f>
        <v>0.8571428571428571</v>
      </c>
      <c r="M10" s="12">
        <f>SUMIFS('BA History S3'!F:F,'BA History S3'!B:B,A10)</f>
        <v>18</v>
      </c>
      <c r="N10" s="2">
        <f>SUMIFS('BA History S3'!E:E,'BA History S3'!B:B,A10)-M10</f>
        <v>10</v>
      </c>
      <c r="O10" s="33">
        <f>LOOKUP(2, 1/('BA History S3'!$B:$B=A10), 'BA History S3'!$AM:$AM)</f>
        <v>0.63571428571428579</v>
      </c>
      <c r="P10" s="12">
        <f>SUMIFS('BA History S3'!H:H,'BA History S3'!B:B,A10)</f>
        <v>64</v>
      </c>
      <c r="Q10" s="2">
        <f>SUMIFS('BA History S3'!G:G,'BA History S3'!B:B,A10)-P10</f>
        <v>48</v>
      </c>
      <c r="R10" s="43">
        <f>LOOKUP(2, 1/('BA History S3'!$B:$B=A10), 'BA History S3'!$AN:$AN)</f>
        <v>0.56428571428571428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3</v>
      </c>
      <c r="W10" s="2">
        <f>COUNTIFS('BA History S3'!$B:$B,$A$10,'BA History S3'!O:O, 1)</f>
        <v>0</v>
      </c>
      <c r="X10" s="2">
        <f>COUNTIFS('BA History S3'!$B:$B,$A$10,'BA History S3'!P:P, 1)</f>
        <v>1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1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2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2</v>
      </c>
      <c r="AO10" s="2">
        <f>COUNTIFS('BA History S3'!$B:$B,$A$10,'BA History S3'!AG:AG, 1)</f>
        <v>1</v>
      </c>
      <c r="AP10" s="2">
        <f>COUNTIFS('BA History S3'!$B:$B,$A$10,'BA History S3'!AH:AH, 1)</f>
        <v>3</v>
      </c>
      <c r="AQ10" s="2">
        <f>COUNTIFS('BA History S3'!$B:$B,$A$10,'BA History S3'!AI:AI, 1)</f>
        <v>2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118</v>
      </c>
      <c r="B11" s="2" t="s">
        <v>70</v>
      </c>
      <c r="C11" s="2" t="s">
        <v>70</v>
      </c>
      <c r="D11" s="2"/>
      <c r="E11" s="2"/>
      <c r="F11" s="2"/>
      <c r="G11" s="12">
        <f>SUMIFS('BA History S3'!C:C,'BA History S3'!B:B,A11)</f>
        <v>101</v>
      </c>
      <c r="H11" s="27">
        <f>AVERAGEIFS('BA History S3'!C:C,'BA History S3'!B:B,A11)</f>
        <v>12.625</v>
      </c>
      <c r="I11" s="13">
        <f t="array" ref="I11">MAX(IF('BA History S3'!B:B=A11, 'BA History S3'!C:C))</f>
        <v>19</v>
      </c>
      <c r="J11" s="12">
        <f>COUNTIFS('BA History S3'!B:B,A11,'BA History S3'!D:D, 1)</f>
        <v>4</v>
      </c>
      <c r="K11" s="2">
        <f>COUNTIFS('BA History S3'!B:B,A11,'BA History S3'!D:D, 0)</f>
        <v>4</v>
      </c>
      <c r="L11" s="33">
        <f>LOOKUP(2, 1/('BA History S3'!$B:$B=A11), 'BA History S3'!$AO:$AO)</f>
        <v>0.5</v>
      </c>
      <c r="M11" s="12">
        <f>SUMIFS('BA History S3'!F:F,'BA History S3'!B:B,A11)</f>
        <v>15</v>
      </c>
      <c r="N11" s="2">
        <f>SUMIFS('BA History S3'!E:E,'BA History S3'!B:B,A11)-M11</f>
        <v>18</v>
      </c>
      <c r="O11" s="33">
        <f>LOOKUP(2, 1/('BA History S3'!$B:$B=A11), 'BA History S3'!$AM:$AM)</f>
        <v>0.41875000000000001</v>
      </c>
      <c r="P11" s="12">
        <f>SUMIFS('BA History S3'!H:H,'BA History S3'!B:B,A11)</f>
        <v>66</v>
      </c>
      <c r="Q11" s="2">
        <f>SUMIFS('BA History S3'!G:G,'BA History S3'!B:B,A11)-P11</f>
        <v>67</v>
      </c>
      <c r="R11" s="43">
        <f>LOOKUP(2, 1/('BA History S3'!$B:$B=A11), 'BA History S3'!$AN:$AN)</f>
        <v>0.47874999999999995</v>
      </c>
      <c r="S11" s="2">
        <f>COUNTIFS('BA History S3'!$B:$B,$A$11,'BA History S3'!K:K, 1)</f>
        <v>0</v>
      </c>
      <c r="T11" s="2">
        <f>COUNTIFS('BA History S3'!$B:$B,$A$11,'BA History S3'!L:L, 1)</f>
        <v>1</v>
      </c>
      <c r="U11" s="2">
        <f>COUNTIFS('BA History S3'!$B:$B,$A$11,'BA History S3'!M:M, 1)</f>
        <v>1</v>
      </c>
      <c r="V11" s="2">
        <f>COUNTIFS('BA History S3'!$B:$B,$A$11,'BA History S3'!N:N, 1)</f>
        <v>2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1</v>
      </c>
      <c r="AE11" s="2">
        <f>COUNTIFS('BA History S3'!$B:$B,$A$11,'BA History S3'!W:W, 1)</f>
        <v>0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0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0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3</v>
      </c>
      <c r="AO11" s="2">
        <f>COUNTIFS('BA History S3'!$B:$B,$A$11,'BA History S3'!AG:AG, 1)</f>
        <v>2</v>
      </c>
      <c r="AP11" s="2">
        <f>COUNTIFS('BA History S3'!$B:$B,$A$11,'BA History S3'!AH:AH, 1)</f>
        <v>2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21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23</v>
      </c>
      <c r="H12" s="27">
        <f>AVERAGEIFS('BA History S3'!C:C,'BA History S3'!B:B,A12)</f>
        <v>11.5</v>
      </c>
      <c r="I12" s="13">
        <f t="array" ref="I12">MAX(IF('BA History S3'!B:B=A12, 'BA History S3'!C:C))</f>
        <v>15</v>
      </c>
      <c r="J12" s="12">
        <f>COUNTIFS('BA History S3'!B:B,A12,'BA History S3'!D:D, 1)</f>
        <v>1</v>
      </c>
      <c r="K12" s="2">
        <f>COUNTIFS('BA History S3'!B:B,A12,'BA History S3'!D:D, 0)</f>
        <v>1</v>
      </c>
      <c r="L12" s="33">
        <f>LOOKUP(2, 1/('BA History S3'!$B:$B=A12), 'BA History S3'!$AO:$AO)</f>
        <v>0.5</v>
      </c>
      <c r="M12" s="12">
        <f>SUMIFS('BA History S3'!F:F,'BA History S3'!B:B,A12)</f>
        <v>4</v>
      </c>
      <c r="N12" s="2">
        <f>SUMIFS('BA History S3'!E:E,'BA History S3'!B:B,A12)-M12</f>
        <v>3</v>
      </c>
      <c r="O12" s="33">
        <f>LOOKUP(2, 1/('BA History S3'!$B:$B=A12), 'BA History S3'!$AM:$AM)</f>
        <v>0.625</v>
      </c>
      <c r="P12" s="12">
        <f>SUMIFS('BA History S3'!H:H,'BA History S3'!B:B,A12)</f>
        <v>17</v>
      </c>
      <c r="Q12" s="2">
        <f>SUMIFS('BA History S3'!G:G,'BA History S3'!B:B,A12)-P12</f>
        <v>14</v>
      </c>
      <c r="R12" s="43">
        <f>LOOKUP(2, 1/('BA History S3'!$B:$B=A12), 'BA History S3'!$AN:$AN)</f>
        <v>0.58499999999999996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1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1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1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1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124</v>
      </c>
      <c r="B13" s="2" t="s">
        <v>70</v>
      </c>
      <c r="C13" s="2" t="s">
        <v>70</v>
      </c>
      <c r="D13" s="2">
        <v>1</v>
      </c>
      <c r="E13" s="2">
        <v>1</v>
      </c>
      <c r="F13" s="2"/>
      <c r="G13" s="12">
        <f>SUMIFS('BA History S3'!C:C,'BA History S3'!B:B,A13)</f>
        <v>129</v>
      </c>
      <c r="H13" s="27">
        <f>AVERAGEIFS('BA History S3'!C:C,'BA History S3'!B:B,A13)</f>
        <v>16.125</v>
      </c>
      <c r="I13" s="13">
        <f t="array" ref="I13">MAX(IF('BA History S3'!B:B=A13, 'BA History S3'!C:C))</f>
        <v>25</v>
      </c>
      <c r="J13" s="12">
        <f>COUNTIFS('BA History S3'!B:B,A13,'BA History S3'!D:D, 1)</f>
        <v>2</v>
      </c>
      <c r="K13" s="2">
        <f>COUNTIFS('BA History S3'!B:B,A13,'BA History S3'!D:D, 0)</f>
        <v>6</v>
      </c>
      <c r="L13" s="33">
        <f>LOOKUP(2, 1/('BA History S3'!$B:$B=A13), 'BA History S3'!$AO:$AO)</f>
        <v>0.25</v>
      </c>
      <c r="M13" s="12">
        <f>SUMIFS('BA History S3'!F:F,'BA History S3'!B:B,A13)</f>
        <v>12</v>
      </c>
      <c r="N13" s="2">
        <f>SUMIFS('BA History S3'!E:E,'BA History S3'!B:B,A13)-M13</f>
        <v>21</v>
      </c>
      <c r="O13" s="33">
        <f>LOOKUP(2, 1/('BA History S3'!$B:$B=A13), 'BA History S3'!$AM:$AM)</f>
        <v>0.34375</v>
      </c>
      <c r="P13" s="12">
        <f>SUMIFS('BA History S3'!H:H,'BA History S3'!B:B,A13)</f>
        <v>59</v>
      </c>
      <c r="Q13" s="2">
        <f>SUMIFS('BA History S3'!G:G,'BA History S3'!B:B,A13)-P13</f>
        <v>81</v>
      </c>
      <c r="R13" s="43">
        <f>LOOKUP(2, 1/('BA History S3'!$B:$B=A13), 'BA History S3'!$AN:$AN)</f>
        <v>0.41499999999999998</v>
      </c>
      <c r="S13" s="2">
        <f>COUNTIFS('BA History S3'!$B:$B,$A$13,'BA History S3'!K:K, 1)</f>
        <v>1</v>
      </c>
      <c r="T13" s="2">
        <f>COUNTIFS('BA History S3'!$B:$B,$A$13,'BA History S3'!L:L, 1)</f>
        <v>0</v>
      </c>
      <c r="U13" s="2">
        <f>COUNTIFS('BA History S3'!$B:$B,$A$13,'BA History S3'!M:M, 1)</f>
        <v>2</v>
      </c>
      <c r="V13" s="2">
        <f>COUNTIFS('BA History S3'!$B:$B,$A$13,'BA History S3'!N:N, 1)</f>
        <v>2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1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1</v>
      </c>
      <c r="AL13" s="2">
        <f>COUNTIFS('BA History S3'!$B:$B,$A$13,'BA History S3'!AD:AD, 1)</f>
        <v>0</v>
      </c>
      <c r="AM13" s="2">
        <f>COUNTIFS('BA History S3'!$B:$B,$A$13,'BA History S3'!AE:AE, 1)</f>
        <v>0</v>
      </c>
      <c r="AN13" s="2">
        <f>COUNTIFS('BA History S3'!$B:$B,$A$13,'BA History S3'!AF:AF, 1)</f>
        <v>1</v>
      </c>
      <c r="AO13" s="2">
        <f>COUNTIFS('BA History S3'!$B:$B,$A$13,'BA History S3'!AG:AG, 1)</f>
        <v>2</v>
      </c>
      <c r="AP13" s="2">
        <f>COUNTIFS('BA History S3'!$B:$B,$A$13,'BA History S3'!AH:AH, 1)</f>
        <v>0</v>
      </c>
      <c r="AQ13" s="2">
        <f>COUNTIFS('BA History S3'!$B:$B,$A$13,'BA History S3'!AI:AI, 1)</f>
        <v>1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44</v>
      </c>
      <c r="B14" s="2" t="s">
        <v>70</v>
      </c>
      <c r="C14" s="2" t="s">
        <v>70</v>
      </c>
      <c r="D14" s="2">
        <v>1</v>
      </c>
      <c r="E14" s="2"/>
      <c r="F14" s="2"/>
      <c r="G14" s="12">
        <f>SUMIFS('BA History S3'!C:C,'BA History S3'!B:B,A14)</f>
        <v>85</v>
      </c>
      <c r="H14" s="27">
        <f>AVERAGEIFS('BA History S3'!C:C,'BA History S3'!B:B,A14)</f>
        <v>14.166666666666666</v>
      </c>
      <c r="I14" s="13">
        <f t="array" ref="I14">MAX(IF('BA History S3'!B:B=A14, 'BA History S3'!C:C))</f>
        <v>19</v>
      </c>
      <c r="J14" s="12">
        <f>COUNTIFS('BA History S3'!B:B,A14,'BA History S3'!D:D, 1)</f>
        <v>2</v>
      </c>
      <c r="K14" s="2">
        <f>COUNTIFS('BA History S3'!B:B,A14,'BA History S3'!D:D, 0)</f>
        <v>4</v>
      </c>
      <c r="L14" s="33">
        <f>LOOKUP(2, 1/('BA History S3'!$B:$B=A14), 'BA History S3'!$AO:$AO)</f>
        <v>0.33333333333333331</v>
      </c>
      <c r="M14" s="12">
        <f>SUMIFS('BA History S3'!F:F,'BA History S3'!B:B,A14)</f>
        <v>9</v>
      </c>
      <c r="N14" s="2">
        <f>SUMIFS('BA History S3'!E:E,'BA History S3'!B:B,A14)-M14</f>
        <v>13</v>
      </c>
      <c r="O14" s="33">
        <f>LOOKUP(2, 1/('BA History S3'!$B:$B=A14), 'BA History S3'!$AM:$AM)</f>
        <v>0.41666666666666669</v>
      </c>
      <c r="P14" s="12">
        <f>SUMIFS('BA History S3'!H:H,'BA History S3'!B:B,A14)</f>
        <v>42</v>
      </c>
      <c r="Q14" s="2">
        <f>SUMIFS('BA History S3'!G:G,'BA History S3'!B:B,A14)-P14</f>
        <v>50</v>
      </c>
      <c r="R14" s="43">
        <f>LOOKUP(2, 1/('BA History S3'!$B:$B=A14), 'BA History S3'!$AN:$AN)</f>
        <v>0.45166666666666666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1</v>
      </c>
      <c r="V14" s="2">
        <f>COUNTIFS('BA History S3'!$B:$B,$A$14,'BA History S3'!N:N, 1)</f>
        <v>1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1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1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2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0</v>
      </c>
      <c r="AP14" s="2">
        <f>COUNTIFS('BA History S3'!$B:$B,$A$14,'BA History S3'!AH:AH, 1)</f>
        <v>1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38</v>
      </c>
      <c r="B15" s="2" t="s">
        <v>54</v>
      </c>
      <c r="C15" s="3" t="s">
        <v>70</v>
      </c>
      <c r="D15" s="2">
        <v>1</v>
      </c>
      <c r="E15" s="2"/>
      <c r="F15" s="2"/>
      <c r="G15" s="12">
        <f>SUMIFS('BA History S3'!C:C,'BA History S3'!B:B,A15)</f>
        <v>178</v>
      </c>
      <c r="H15" s="27">
        <f>AVERAGEIFS('BA History S3'!C:C,'BA History S3'!B:B,A15)</f>
        <v>19.777777777777779</v>
      </c>
      <c r="I15" s="13">
        <f t="array" ref="I15">MAX(IF('BA History S3'!B:B=A15, 'BA History S3'!C:C))</f>
        <v>32</v>
      </c>
      <c r="J15" s="12">
        <f>COUNTIFS('BA History S3'!B:B,A15,'BA History S3'!D:D, 1)</f>
        <v>6</v>
      </c>
      <c r="K15" s="2">
        <f>COUNTIFS('BA History S3'!B:B,A15,'BA History S3'!D:D, 0)</f>
        <v>3</v>
      </c>
      <c r="L15" s="33">
        <f>LOOKUP(2, 1/('BA History S3'!$B:$B=A15), 'BA History S3'!$AO:$AO)</f>
        <v>0.66666666666666663</v>
      </c>
      <c r="M15" s="12">
        <f>SUMIFS('BA History S3'!F:F,'BA History S3'!B:B,A15)</f>
        <v>21</v>
      </c>
      <c r="N15" s="2">
        <f>SUMIFS('BA History S3'!E:E,'BA History S3'!B:B,A15)-M15</f>
        <v>16</v>
      </c>
      <c r="O15" s="33">
        <f>LOOKUP(2, 1/('BA History S3'!$B:$B=A15), 'BA History S3'!$AM:$AM)</f>
        <v>0.56666666666666665</v>
      </c>
      <c r="P15" s="12">
        <f>SUMIFS('BA History S3'!H:H,'BA History S3'!B:B,A15)</f>
        <v>79</v>
      </c>
      <c r="Q15" s="2">
        <f>SUMIFS('BA History S3'!G:G,'BA History S3'!B:B,A15)-P15</f>
        <v>67</v>
      </c>
      <c r="R15" s="43">
        <f>LOOKUP(2, 1/('BA History S3'!$B:$B=A15), 'BA History S3'!$AN:$AN)</f>
        <v>0.54444444444444451</v>
      </c>
      <c r="S15" s="2">
        <f>COUNTIFS('BA History S3'!$B:$B,$A$15,'BA History S3'!K:K, 1)</f>
        <v>1</v>
      </c>
      <c r="T15" s="2">
        <f>COUNTIFS('BA History S3'!$B:$B,$A$15,'BA History S3'!L:L, 1)</f>
        <v>0</v>
      </c>
      <c r="U15" s="2">
        <f>COUNTIFS('BA History S3'!$B:$B,$A$15,'BA History S3'!M:M, 1)</f>
        <v>2</v>
      </c>
      <c r="V15" s="2">
        <f>COUNTIFS('BA History S3'!$B:$B,$A$15,'BA History S3'!N:N, 1)</f>
        <v>5</v>
      </c>
      <c r="W15" s="2">
        <f>COUNTIFS('BA History S3'!$B:$B,$A$15,'BA History S3'!O:O, 1)</f>
        <v>1</v>
      </c>
      <c r="X15" s="2">
        <f>COUNTIFS('BA History S3'!$B:$B,$A$15,'BA History S3'!P:P, 1)</f>
        <v>1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1</v>
      </c>
      <c r="AE15" s="2">
        <f>COUNTIFS('BA History S3'!$B:$B,$A$15,'BA History S3'!W:W, 1)</f>
        <v>0</v>
      </c>
      <c r="AF15" s="2">
        <f>COUNTIFS('BA History S3'!$B:$B,$A$15,'BA History S3'!X:X, 1)</f>
        <v>1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0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3</v>
      </c>
      <c r="AQ15" s="2">
        <f>COUNTIFS('BA History S3'!$B:$B,$A$15,'BA History S3'!AI:AI, 1)</f>
        <v>1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1</v>
      </c>
      <c r="B16" s="1" t="s">
        <v>232</v>
      </c>
      <c r="C16" s="3" t="s">
        <v>70</v>
      </c>
      <c r="D16" s="2">
        <v>3</v>
      </c>
      <c r="E16" s="2">
        <v>2</v>
      </c>
      <c r="F16" s="2"/>
      <c r="G16" s="12">
        <f>SUMIFS('BA History S3'!C:C,'BA History S3'!B:B,A16)</f>
        <v>287</v>
      </c>
      <c r="H16" s="27">
        <f>AVERAGEIFS('BA History S3'!C:C,'BA History S3'!B:B,A16)</f>
        <v>23.916666666666668</v>
      </c>
      <c r="I16" s="13">
        <f t="array" ref="I16">MAX(IF('BA History S3'!B:B=A16, 'BA History S3'!C:C))</f>
        <v>34</v>
      </c>
      <c r="J16" s="12">
        <f>COUNTIFS('BA History S3'!B:B,A16,'BA History S3'!D:D, 1)</f>
        <v>7</v>
      </c>
      <c r="K16" s="2">
        <f>COUNTIFS('BA History S3'!B:B,A16,'BA History S3'!D:D, 0)</f>
        <v>5</v>
      </c>
      <c r="L16" s="33">
        <f>LOOKUP(2, 1/('BA History S3'!$B:$B=A16), 'BA History S3'!$AO:$AO)</f>
        <v>0.58333333333333337</v>
      </c>
      <c r="M16" s="12">
        <f>SUMIFS('BA History S3'!F:F,'BA History S3'!B:B,A16)</f>
        <v>24</v>
      </c>
      <c r="N16" s="2">
        <f>SUMIFS('BA History S3'!E:E,'BA History S3'!B:B,A16)-M16</f>
        <v>21</v>
      </c>
      <c r="O16" s="33">
        <f>LOOKUP(2, 1/('BA History S3'!$B:$B=A16), 'BA History S3'!$AM:$AM)</f>
        <v>0.52916666666666667</v>
      </c>
      <c r="P16" s="12">
        <f>SUMIFS('BA History S3'!H:H,'BA History S3'!B:B,A16)</f>
        <v>98</v>
      </c>
      <c r="Q16" s="2">
        <f>SUMIFS('BA History S3'!G:G,'BA History S3'!B:B,A16)-P16</f>
        <v>89</v>
      </c>
      <c r="R16" s="43">
        <f>LOOKUP(2, 1/('BA History S3'!$B:$B=A16), 'BA History S3'!$AN:$AN)</f>
        <v>0.53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5</v>
      </c>
      <c r="W16" s="2">
        <f>COUNTIFS('BA History S3'!$B:$B,$A$16,'BA History S3'!O:O, 1)</f>
        <v>0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0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1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1</v>
      </c>
      <c r="AM16" s="2">
        <f>COUNTIFS('BA History S3'!$B:$B,$A$16,'BA History S3'!AE:AE, 1)</f>
        <v>1</v>
      </c>
      <c r="AN16" s="2">
        <f>COUNTIFS('BA History S3'!$B:$B,$A$16,'BA History S3'!AF:AF, 1)</f>
        <v>2</v>
      </c>
      <c r="AO16" s="2">
        <f>COUNTIFS('BA History S3'!$B:$B,$A$16,'BA History S3'!AG:AG, 1)</f>
        <v>0</v>
      </c>
      <c r="AP16" s="2">
        <f>COUNTIFS('BA History S3'!$B:$B,$A$16,'BA History S3'!AH:AH, 1)</f>
        <v>4</v>
      </c>
      <c r="AQ16" s="2">
        <f>COUNTIFS('BA History S3'!$B:$B,$A$16,'BA History S3'!AI:AI, 1)</f>
        <v>2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40</v>
      </c>
      <c r="B17" s="1" t="s">
        <v>130</v>
      </c>
      <c r="C17" s="3" t="s">
        <v>70</v>
      </c>
      <c r="D17" s="2"/>
      <c r="E17" s="2"/>
      <c r="F17" s="2"/>
      <c r="G17" s="12">
        <f>SUMIFS('BA History S3'!C:C,'BA History S3'!B:B,A17)</f>
        <v>20</v>
      </c>
      <c r="H17" s="27">
        <f>AVERAGEIFS('BA History S3'!C:C,'BA History S3'!B:B,A17)</f>
        <v>10</v>
      </c>
      <c r="I17" s="13">
        <f t="array" ref="I17">MAX(IF('BA History S3'!B:B=A17, 'BA History S3'!C:C))</f>
        <v>11</v>
      </c>
      <c r="J17" s="12">
        <f>COUNTIFS('BA History S3'!B:B,A17,'BA History S3'!D:D, 1)</f>
        <v>1</v>
      </c>
      <c r="K17" s="2">
        <f>COUNTIFS('BA History S3'!B:B,A17,'BA History S3'!D:D, 0)</f>
        <v>1</v>
      </c>
      <c r="L17" s="33">
        <f>LOOKUP(2, 1/('BA History S3'!$B:$B=A17), 'BA History S3'!$AO:$AO)</f>
        <v>0.5</v>
      </c>
      <c r="M17" s="12">
        <f>SUMIFS('BA History S3'!F:F,'BA History S3'!B:B,A17)</f>
        <v>4</v>
      </c>
      <c r="N17" s="2">
        <f>SUMIFS('BA History S3'!E:E,'BA History S3'!B:B,A17)-M17</f>
        <v>3</v>
      </c>
      <c r="O17" s="33">
        <f>LOOKUP(2, 1/('BA History S3'!$B:$B=A17), 'BA History S3'!$AM:$AM)</f>
        <v>0.625</v>
      </c>
      <c r="P17" s="12">
        <f>SUMIFS('BA History S3'!H:H,'BA History S3'!B:B,A17)</f>
        <v>15</v>
      </c>
      <c r="Q17" s="2">
        <f>SUMIFS('BA History S3'!G:G,'BA History S3'!B:B,A17)-P17</f>
        <v>13</v>
      </c>
      <c r="R17" s="43">
        <f>LOOKUP(2, 1/('BA History S3'!$B:$B=A17), 'BA History S3'!$AN:$AN)</f>
        <v>0.56499999999999995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0</v>
      </c>
      <c r="V17" s="2">
        <f>COUNTIFS('BA History S3'!$B:$B,$A$17,'BA History S3'!N:N, 1)</f>
        <v>1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0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0</v>
      </c>
      <c r="AG17" s="2">
        <f>COUNTIFS('BA History S3'!$B:$B,$A$17,'BA History S3'!Y:Y, 1)</f>
        <v>0</v>
      </c>
      <c r="AH17" s="2">
        <f>COUNTIFS('BA History S3'!$B:$B,$A$17,'BA History S3'!Z:Z, 1)</f>
        <v>0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1</v>
      </c>
      <c r="AL17" s="2">
        <f>COUNTIFS('BA History S3'!$B:$B,$A$17,'BA History S3'!AD:AD, 1)</f>
        <v>0</v>
      </c>
      <c r="AM17" s="2">
        <f>COUNTIFS('BA History S3'!$B:$B,$A$17,'BA History S3'!AE:AE, 1)</f>
        <v>1</v>
      </c>
      <c r="AN17" s="2">
        <f>COUNTIFS('BA History S3'!$B:$B,$A$17,'BA History S3'!AF:AF, 1)</f>
        <v>0</v>
      </c>
      <c r="AO17" s="2">
        <f>COUNTIFS('BA History S3'!$B:$B,$A$17,'BA History S3'!AG:AG, 1)</f>
        <v>0</v>
      </c>
      <c r="AP17" s="2">
        <f>COUNTIFS('BA History S3'!$B:$B,$A$17,'BA History S3'!AH:AH, 1)</f>
        <v>1</v>
      </c>
      <c r="AQ17" s="2">
        <f>COUNTIFS('BA History S3'!$B:$B,$A$17,'BA History S3'!AI:AI, 1)</f>
        <v>0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22</v>
      </c>
      <c r="B18" s="1" t="s">
        <v>70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12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5</v>
      </c>
      <c r="N18" s="2">
        <f>SUMIFS('BA History S3'!E:E,'BA History S3'!B:B,A18)-M18</f>
        <v>3</v>
      </c>
      <c r="O18" s="33">
        <f>LOOKUP(2, 1/('BA History S3'!$B:$B=A18), 'BA History S3'!$AM:$AM)</f>
        <v>0.7</v>
      </c>
      <c r="P18" s="12">
        <f>SUMIFS('BA History S3'!H:H,'BA History S3'!B:B,A18)</f>
        <v>18</v>
      </c>
      <c r="Q18" s="2">
        <f>SUMIFS('BA History S3'!G:G,'BA History S3'!B:B,A18)-P18</f>
        <v>16</v>
      </c>
      <c r="R18" s="43">
        <f>LOOKUP(2, 1/('BA History S3'!$B:$B=A18), 'BA History S3'!$AN:$AN)</f>
        <v>0.57999999999999996</v>
      </c>
      <c r="S18" s="2">
        <f>COUNTIFS('BA History S3'!$B:$B,$A$18,'BA History S3'!K:K, 1)</f>
        <v>1</v>
      </c>
      <c r="T18" s="2">
        <f>COUNTIFS('BA History S3'!$B:$B,$A$18,'BA History S3'!L:L, 1)</f>
        <v>0</v>
      </c>
      <c r="U18" s="2">
        <f>COUNTIFS('BA History S3'!$B:$B,$A$18,'BA History S3'!M:M, 1)</f>
        <v>1</v>
      </c>
      <c r="V18" s="2">
        <f>COUNTIFS('BA History S3'!$B:$B,$A$18,'BA History S3'!N:N, 1)</f>
        <v>0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1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0</v>
      </c>
      <c r="AL18" s="2">
        <f>COUNTIFS('BA History S3'!$B:$B,$A$18,'BA History S3'!AD:AD, 1)</f>
        <v>0</v>
      </c>
      <c r="AM18" s="2">
        <f>COUNTIFS('BA History S3'!$B:$B,$A$18,'BA History S3'!AE:AE, 1)</f>
        <v>0</v>
      </c>
      <c r="AN18" s="2">
        <f>COUNTIFS('BA History S3'!$B:$B,$A$18,'BA History S3'!AF:AF, 1)</f>
        <v>0</v>
      </c>
      <c r="AO18" s="2">
        <f>COUNTIFS('BA History S3'!$B:$B,$A$18,'BA History S3'!AG:AG, 1)</f>
        <v>1</v>
      </c>
      <c r="AP18" s="2">
        <f>COUNTIFS('BA History S3'!$B:$B,$A$18,'BA History S3'!AH:AH, 1)</f>
        <v>0</v>
      </c>
      <c r="AQ18" s="2">
        <f>COUNTIFS('BA History S3'!$B:$B,$A$18,'BA History S3'!AI:AI, 1)</f>
        <v>1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110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5</v>
      </c>
      <c r="H19" s="27">
        <f>AVERAGEIFS('BA History S3'!C:C,'BA History S3'!B:B,A19)</f>
        <v>5</v>
      </c>
      <c r="I19" s="13">
        <f t="array" ref="I19">MAX(IF('BA History S3'!B:B=A19, 'BA History S3'!C:C))</f>
        <v>5</v>
      </c>
      <c r="J19" s="12">
        <f>COUNTIFS('BA History S3'!B:B,A19,'BA History S3'!D:D, 1)</f>
        <v>0</v>
      </c>
      <c r="K19" s="2">
        <f>COUNTIFS('BA History S3'!B:B,A19,'BA History S3'!D:D, 0)</f>
        <v>1</v>
      </c>
      <c r="L19" s="33">
        <f>LOOKUP(2, 1/('BA History S3'!$B:$B=A19), 'BA History S3'!$AO:$AO)</f>
        <v>0</v>
      </c>
      <c r="M19" s="12">
        <f>SUMIFS('BA History S3'!F:F,'BA History S3'!B:B,A19)</f>
        <v>2</v>
      </c>
      <c r="N19" s="2">
        <f>SUMIFS('BA History S3'!E:E,'BA History S3'!B:B,A19)-M19</f>
        <v>3</v>
      </c>
      <c r="O19" s="33">
        <f>LOOKUP(2, 1/('BA History S3'!$B:$B=A19), 'BA History S3'!$AM:$AM)</f>
        <v>0.4</v>
      </c>
      <c r="P19" s="12">
        <f>SUMIFS('BA History S3'!H:H,'BA History S3'!B:B,A19)</f>
        <v>8</v>
      </c>
      <c r="Q19" s="2">
        <f>SUMIFS('BA History S3'!G:G,'BA History S3'!B:B,A19)-P19</f>
        <v>12</v>
      </c>
      <c r="R19" s="43">
        <f>LOOKUP(2, 1/('BA History S3'!$B:$B=A19), 'BA History S3'!$AN:$AN)</f>
        <v>0.4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0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0</v>
      </c>
      <c r="AP19" s="2">
        <f>COUNTIFS('BA History S3'!$B:$B,$A$19,'BA History S3'!AH:AH, 1)</f>
        <v>0</v>
      </c>
      <c r="AQ19" s="2">
        <f>COUNTIFS('BA History S3'!$B:$B,$A$19,'BA History S3'!AI:AI, 1)</f>
        <v>0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ht="15.75" x14ac:dyDescent="0.25">
      <c r="A20" s="2" t="s">
        <v>3</v>
      </c>
      <c r="B20" s="1" t="s">
        <v>130</v>
      </c>
      <c r="C20" s="3" t="s">
        <v>70</v>
      </c>
      <c r="D20" s="49">
        <v>1</v>
      </c>
      <c r="E20" s="49"/>
      <c r="F20" s="49"/>
      <c r="G20" s="12">
        <f>SUMIFS('BA History S3'!C:C,'BA History S3'!B:B,A20)</f>
        <v>69</v>
      </c>
      <c r="H20" s="27">
        <f>AVERAGEIFS('BA History S3'!C:C,'BA History S3'!B:B,A20)</f>
        <v>23</v>
      </c>
      <c r="I20" s="13">
        <f t="array" ref="I20">MAX(IF('BA History S3'!B:B=A20, 'BA History S3'!C:C))</f>
        <v>26</v>
      </c>
      <c r="J20" s="12">
        <f>COUNTIFS('BA History S3'!B:B,A20,'BA History S3'!D:D, 1)</f>
        <v>2</v>
      </c>
      <c r="K20" s="2">
        <f>COUNTIFS('BA History S3'!B:B,A20,'BA History S3'!D:D, 0)</f>
        <v>1</v>
      </c>
      <c r="L20" s="33">
        <f>LOOKUP(2, 1/('BA History S3'!$B:$B=A20), 'BA History S3'!$AO:$AO)</f>
        <v>0.66666666666666663</v>
      </c>
      <c r="M20" s="12">
        <f>SUMIFS('BA History S3'!F:F,'BA History S3'!B:B,A20)</f>
        <v>7</v>
      </c>
      <c r="N20" s="2">
        <f>SUMIFS('BA History S3'!E:E,'BA History S3'!B:B,A20)-M20</f>
        <v>6</v>
      </c>
      <c r="O20" s="33">
        <f>LOOKUP(2, 1/('BA History S3'!$B:$B=A20), 'BA History S3'!$AM:$AM)</f>
        <v>0.53333333333333333</v>
      </c>
      <c r="P20" s="12">
        <f>SUMIFS('BA History S3'!H:H,'BA History S3'!B:B,A20)</f>
        <v>28</v>
      </c>
      <c r="Q20" s="2">
        <f>SUMIFS('BA History S3'!G:G,'BA History S3'!B:B,A20)-P20</f>
        <v>27</v>
      </c>
      <c r="R20" s="43">
        <f>LOOKUP(2, 1/('BA History S3'!$B:$B=A20), 'BA History S3'!$AN:$AN)</f>
        <v>0.50666666666666671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2</v>
      </c>
      <c r="V20" s="2">
        <f>COUNTIFS('BA History S3'!$B:$B,$A$20,'BA History S3'!N:N, 1)</f>
        <v>1</v>
      </c>
      <c r="W20" s="2">
        <f>COUNTIFS('BA History S3'!$B:$B,$A$20,'BA History S3'!O:O, 1)</f>
        <v>0</v>
      </c>
      <c r="X20" s="2">
        <f>COUNTIFS('BA History S3'!$B:$B,$A$20,'BA History S3'!P:P, 1)</f>
        <v>1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1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1</v>
      </c>
      <c r="AQ20" s="2">
        <f>COUNTIFS('BA History S3'!$B:$B,$A$20,'BA History S3'!AI:AI, 1)</f>
        <v>1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120</v>
      </c>
      <c r="B21" s="49" t="s">
        <v>70</v>
      </c>
      <c r="C21" s="2" t="s">
        <v>70</v>
      </c>
      <c r="D21" s="49"/>
      <c r="E21" s="49"/>
      <c r="F21" s="49"/>
      <c r="G21" s="12">
        <f>SUMIFS('BA History S3'!C:C,'BA History S3'!B:B,A21)</f>
        <v>16</v>
      </c>
      <c r="H21" s="27">
        <f>AVERAGEIFS('BA History S3'!C:C,'BA History S3'!B:B,A21)</f>
        <v>5.333333333333333</v>
      </c>
      <c r="I21" s="13">
        <f t="array" ref="I21">MAX(IF('BA History S3'!B:B=A21, 'BA History S3'!C:C))</f>
        <v>9</v>
      </c>
      <c r="J21" s="12">
        <f>COUNTIFS('BA History S3'!B:B,A21,'BA History S3'!D:D, 1)</f>
        <v>0</v>
      </c>
      <c r="K21" s="2">
        <f>COUNTIFS('BA History S3'!B:B,A21,'BA History S3'!D:D, 0)</f>
        <v>3</v>
      </c>
      <c r="L21" s="33">
        <f>LOOKUP(2, 1/('BA History S3'!$B:$B=A21), 'BA History S3'!$AO:$AO)</f>
        <v>0</v>
      </c>
      <c r="M21" s="12">
        <f>SUMIFS('BA History S3'!F:F,'BA History S3'!B:B,A21)</f>
        <v>2</v>
      </c>
      <c r="N21" s="2">
        <f>SUMIFS('BA History S3'!E:E,'BA History S3'!B:B,A21)-M21</f>
        <v>9</v>
      </c>
      <c r="O21" s="33">
        <f>LOOKUP(2, 1/('BA History S3'!$B:$B=A21), 'BA History S3'!$AM:$AM)</f>
        <v>0.16666666666666666</v>
      </c>
      <c r="P21" s="12">
        <f>SUMIFS('BA History S3'!H:H,'BA History S3'!B:B,A21)</f>
        <v>14</v>
      </c>
      <c r="Q21" s="2">
        <f>SUMIFS('BA History S3'!G:G,'BA History S3'!B:B,A21)-P21</f>
        <v>28</v>
      </c>
      <c r="R21" s="43">
        <f>LOOKUP(2, 1/('BA History S3'!$B:$B=A21), 'BA History S3'!$AN:$AN)</f>
        <v>0.33</v>
      </c>
      <c r="S21" s="2">
        <f>COUNTIFS('BA History S3'!$B:$B,$A$21,'BA History S3'!K:K, 1)</f>
        <v>1</v>
      </c>
      <c r="T21" s="2">
        <f>COUNTIFS('BA History S3'!$B:$B,$A$21,'BA History S3'!L:L, 1)</f>
        <v>0</v>
      </c>
      <c r="U21" s="2">
        <f>COUNTIFS('BA History S3'!$B:$B,$A$21,'BA History S3'!M:M, 1)</f>
        <v>0</v>
      </c>
      <c r="V21" s="2">
        <f>COUNTIFS('BA History S3'!$B:$B,$A$21,'BA History S3'!N:N, 1)</f>
        <v>0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0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0</v>
      </c>
      <c r="AQ21" s="2">
        <f>COUNTIFS('BA History S3'!$B:$B,$A$21,'BA History S3'!AI:AI, 1)</f>
        <v>0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x14ac:dyDescent="0.25">
      <c r="A22" s="2" t="s">
        <v>133</v>
      </c>
      <c r="B22" s="2" t="s">
        <v>70</v>
      </c>
      <c r="C22" s="2" t="s">
        <v>70</v>
      </c>
      <c r="D22" s="2"/>
      <c r="E22" s="2"/>
      <c r="F22" s="2"/>
      <c r="G22" s="12">
        <f>SUMIFS('BA History S3'!C:C,'BA History S3'!B:B,A22)</f>
        <v>117</v>
      </c>
      <c r="H22" s="27">
        <f>AVERAGEIFS('BA History S3'!C:C,'BA History S3'!B:B,A22)</f>
        <v>13</v>
      </c>
      <c r="I22" s="13">
        <f t="array" ref="I22">MAX(IF('BA History S3'!B:B=A22, 'BA History S3'!C:C))</f>
        <v>21</v>
      </c>
      <c r="J22" s="12">
        <f>COUNTIFS('BA History S3'!B:B,A22,'BA History S3'!D:D, 1)</f>
        <v>7</v>
      </c>
      <c r="K22" s="2">
        <f>COUNTIFS('BA History S3'!B:B,A22,'BA History S3'!D:D, 0)</f>
        <v>2</v>
      </c>
      <c r="L22" s="33">
        <f>LOOKUP(2, 1/('BA History S3'!$B:$B=A22), 'BA History S3'!$AO:$AO)</f>
        <v>0.77777777777777779</v>
      </c>
      <c r="M22" s="12">
        <f>SUMIFS('BA History S3'!F:F,'BA History S3'!B:B,A22)</f>
        <v>23</v>
      </c>
      <c r="N22" s="2">
        <f>SUMIFS('BA History S3'!E:E,'BA History S3'!B:B,A22)-M22</f>
        <v>13</v>
      </c>
      <c r="O22" s="33">
        <f>LOOKUP(2, 1/('BA History S3'!$B:$B=A22), 'BA History S3'!$AM:$AM)</f>
        <v>0.66111111111111098</v>
      </c>
      <c r="P22" s="12">
        <f>SUMIFS('BA History S3'!H:H,'BA History S3'!B:B,A22)</f>
        <v>83</v>
      </c>
      <c r="Q22" s="2">
        <f>SUMIFS('BA History S3'!G:G,'BA History S3'!B:B,A22)-P22</f>
        <v>69</v>
      </c>
      <c r="R22" s="43">
        <f>LOOKUP(2, 1/('BA History S3'!$B:$B=A22), 'BA History S3'!$AN:$AN)</f>
        <v>0.55222222222222217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3</v>
      </c>
      <c r="V22" s="2">
        <f>COUNTIFS('BA History S3'!$B:$B,$A$22,'BA History S3'!N:N, 1)</f>
        <v>7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2</v>
      </c>
      <c r="AG22" s="2">
        <f>COUNTIFS('BA History S3'!$B:$B,$A$22,'BA History S3'!Y:Y, 1)</f>
        <v>0</v>
      </c>
      <c r="AH22" s="2">
        <f>COUNTIFS('BA History S3'!$B:$B,$A$22,'BA History S3'!Z:Z, 1)</f>
        <v>2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2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2</v>
      </c>
      <c r="AO22" s="2">
        <f>COUNTIFS('BA History S3'!$B:$B,$A$22,'BA History S3'!AG:AG, 1)</f>
        <v>1</v>
      </c>
      <c r="AP22" s="2">
        <f>COUNTIFS('BA History S3'!$B:$B,$A$22,'BA History S3'!AH:AH, 1)</f>
        <v>2</v>
      </c>
      <c r="AQ22" s="2">
        <f>COUNTIFS('BA History S3'!$B:$B,$A$22,'BA History S3'!AI:AI, 1)</f>
        <v>2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12</v>
      </c>
      <c r="B23" s="2" t="s">
        <v>70</v>
      </c>
      <c r="C23" s="2" t="s">
        <v>70</v>
      </c>
      <c r="D23" s="2">
        <v>2</v>
      </c>
      <c r="E23" s="2"/>
      <c r="F23" s="2"/>
      <c r="G23" s="12">
        <f>SUMIFS('BA History S3'!C:C,'BA History S3'!B:B,A23)</f>
        <v>21</v>
      </c>
      <c r="H23" s="27">
        <f>AVERAGEIFS('BA History S3'!C:C,'BA History S3'!B:B,A23)</f>
        <v>21</v>
      </c>
      <c r="I23" s="13">
        <f t="array" ref="I23">MAX(IF('BA History S3'!B:B=A23, 'BA History S3'!C:C))</f>
        <v>21</v>
      </c>
      <c r="J23" s="12">
        <f>COUNTIFS('BA History S3'!B:B,A23,'BA History S3'!D:D, 1)</f>
        <v>1</v>
      </c>
      <c r="K23" s="2">
        <f>COUNTIFS('BA History S3'!B:B,A23,'BA History S3'!D:D, 0)</f>
        <v>0</v>
      </c>
      <c r="L23" s="33">
        <f>LOOKUP(2, 1/('BA History S3'!$B:$B=A23), 'BA History S3'!$AO:$AO)</f>
        <v>1</v>
      </c>
      <c r="M23" s="12">
        <f>SUMIFS('BA History S3'!F:F,'BA History S3'!B:B,A23)</f>
        <v>3</v>
      </c>
      <c r="N23" s="2">
        <f>SUMIFS('BA History S3'!E:E,'BA History S3'!B:B,A23)-M23</f>
        <v>1</v>
      </c>
      <c r="O23" s="33">
        <f>LOOKUP(2, 1/('BA History S3'!$B:$B=A23), 'BA History S3'!$AM:$AM)</f>
        <v>0.75</v>
      </c>
      <c r="P23" s="12">
        <f>SUMIFS('BA History S3'!H:H,'BA History S3'!B:B,A23)</f>
        <v>11</v>
      </c>
      <c r="Q23" s="2">
        <f>SUMIFS('BA History S3'!G:G,'BA History S3'!B:B,A23)-P23</f>
        <v>8</v>
      </c>
      <c r="R23" s="43">
        <f>LOOKUP(2, 1/('BA History S3'!$B:$B=A23), 'BA History S3'!$AN:$AN)</f>
        <v>0.57999999999999996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0</v>
      </c>
      <c r="V23" s="2">
        <f>COUNTIFS('BA History S3'!$B:$B,$A$23,'BA History S3'!N:N, 1)</f>
        <v>1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0</v>
      </c>
      <c r="AG23" s="2">
        <f>COUNTIFS('BA History S3'!$B:$B,$A$23,'BA History S3'!Y:Y, 1)</f>
        <v>0</v>
      </c>
      <c r="AH23" s="2">
        <f>COUNTIFS('BA History S3'!$B:$B,$A$23,'BA History S3'!Z:Z, 1)</f>
        <v>0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0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1</v>
      </c>
      <c r="AO23" s="2">
        <f>COUNTIFS('BA History S3'!$B:$B,$A$23,'BA History S3'!AG:AG, 1)</f>
        <v>0</v>
      </c>
      <c r="AP23" s="2">
        <f>COUNTIFS('BA History S3'!$B:$B,$A$23,'BA History S3'!AH:AH, 1)</f>
        <v>1</v>
      </c>
      <c r="AQ23" s="2">
        <f>COUNTIFS('BA History S3'!$B:$B,$A$23,'BA History S3'!AI:AI, 1)</f>
        <v>0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2</v>
      </c>
      <c r="B24" s="1" t="s">
        <v>130</v>
      </c>
      <c r="C24" s="2" t="s">
        <v>70</v>
      </c>
      <c r="D24" s="1">
        <v>3</v>
      </c>
      <c r="E24" s="1">
        <v>1</v>
      </c>
      <c r="G24" s="12">
        <f>SUMIFS('BA History S3'!C:C,'BA History S3'!B:B,A24)</f>
        <v>153</v>
      </c>
      <c r="H24" s="27">
        <f>AVERAGEIFS('BA History S3'!C:C,'BA History S3'!B:B,A24)</f>
        <v>21.857142857142858</v>
      </c>
      <c r="I24" s="13">
        <f t="array" ref="I24">MAX(IF('BA History S3'!B:B=A24, 'BA History S3'!C:C))</f>
        <v>39</v>
      </c>
      <c r="J24" s="12">
        <f>COUNTIFS('BA History S3'!B:B,A24,'BA History S3'!D:D, 1)</f>
        <v>2</v>
      </c>
      <c r="K24" s="2">
        <f>COUNTIFS('BA History S3'!B:B,A24,'BA History S3'!D:D, 0)</f>
        <v>5</v>
      </c>
      <c r="L24" s="33">
        <f>LOOKUP(2, 1/('BA History S3'!$B:$B=A24), 'BA History S3'!$AO:$AO)</f>
        <v>0.2857142857142857</v>
      </c>
      <c r="M24" s="12">
        <f>SUMIFS('BA History S3'!F:F,'BA History S3'!B:B,A24)</f>
        <v>11</v>
      </c>
      <c r="N24" s="2">
        <f>SUMIFS('BA History S3'!E:E,'BA History S3'!B:B,A24)-M24</f>
        <v>17</v>
      </c>
      <c r="O24" s="33">
        <f>LOOKUP(2, 1/('BA History S3'!$B:$B=A24), 'BA History S3'!$AM:$AM)</f>
        <v>0.37857142857142856</v>
      </c>
      <c r="P24" s="12">
        <f>SUMIFS('BA History S3'!H:H,'BA History S3'!B:B,A24)</f>
        <v>52</v>
      </c>
      <c r="Q24" s="2">
        <f>SUMIFS('BA History S3'!G:G,'BA History S3'!B:B,A24)-P24</f>
        <v>61</v>
      </c>
      <c r="R24" s="43">
        <f>LOOKUP(2, 1/('BA History S3'!$B:$B=A24), 'BA History S3'!$AN:$AN)</f>
        <v>0.46428571428571425</v>
      </c>
      <c r="S24" s="2">
        <f>COUNTIFS('BA History S3'!$B:$B,$A$24,'BA History S3'!K:K, 1)</f>
        <v>1</v>
      </c>
      <c r="T24" s="2">
        <f>COUNTIFS('BA History S3'!$B:$B,$A$24,'BA History S3'!L:L, 1)</f>
        <v>0</v>
      </c>
      <c r="U24" s="2">
        <f>COUNTIFS('BA History S3'!$B:$B,$A$24,'BA History S3'!M:M, 1)</f>
        <v>3</v>
      </c>
      <c r="V24" s="2">
        <f>COUNTIFS('BA History S3'!$B:$B,$A$24,'BA History S3'!N:N, 1)</f>
        <v>1</v>
      </c>
      <c r="W24" s="2">
        <f>COUNTIFS('BA History S3'!$B:$B,$A$24,'BA History S3'!O:O, 1)</f>
        <v>0</v>
      </c>
      <c r="X24" s="2">
        <f>COUNTIFS('BA History S3'!$B:$B,$A$24,'BA History S3'!P:P, 1)</f>
        <v>0</v>
      </c>
      <c r="Y24" s="2">
        <f>COUNTIFS('BA History S3'!$B:$B,$A$24,'BA History S3'!Q:Q, 1)</f>
        <v>1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1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0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2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0</v>
      </c>
      <c r="AO24" s="2">
        <f>COUNTIFS('BA History S3'!$B:$B,$A$24,'BA History S3'!AG:AG, 1)</f>
        <v>1</v>
      </c>
      <c r="AP24" s="2">
        <f>COUNTIFS('BA History S3'!$B:$B,$A$24,'BA History S3'!AH:AH, 1)</f>
        <v>1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5</v>
      </c>
      <c r="B25" s="1" t="s">
        <v>130</v>
      </c>
      <c r="C25" s="2" t="s">
        <v>70</v>
      </c>
      <c r="E25" s="1">
        <v>1</v>
      </c>
      <c r="G25" s="12">
        <f>SUMIFS('BA History S3'!C:C,'BA History S3'!B:B,A25)</f>
        <v>155</v>
      </c>
      <c r="H25" s="27">
        <f>AVERAGEIFS('BA History S3'!C:C,'BA History S3'!B:B,A25)</f>
        <v>19.375</v>
      </c>
      <c r="I25" s="13">
        <f t="array" ref="I25">MAX(IF('BA History S3'!B:B=A25, 'BA History S3'!C:C))</f>
        <v>30</v>
      </c>
      <c r="J25" s="12">
        <f>COUNTIFS('BA History S3'!B:B,A25,'BA History S3'!D:D, 1)</f>
        <v>5</v>
      </c>
      <c r="K25" s="2">
        <f>COUNTIFS('BA History S3'!B:B,A25,'BA History S3'!D:D, 0)</f>
        <v>3</v>
      </c>
      <c r="L25" s="33">
        <f>LOOKUP(2, 1/('BA History S3'!$B:$B=A25), 'BA History S3'!$AO:$AO)</f>
        <v>0.625</v>
      </c>
      <c r="M25" s="12">
        <f>SUMIFS('BA History S3'!F:F,'BA History S3'!B:B,A25)</f>
        <v>19</v>
      </c>
      <c r="N25" s="2">
        <f>SUMIFS('BA History S3'!E:E,'BA History S3'!B:B,A25)-M25</f>
        <v>13</v>
      </c>
      <c r="O25" s="33">
        <f>LOOKUP(2, 1/('BA History S3'!$B:$B=A25), 'BA History S3'!$AM:$AM)</f>
        <v>0.61250000000000004</v>
      </c>
      <c r="P25" s="12">
        <f>SUMIFS('BA History S3'!H:H,'BA History S3'!B:B,A25)</f>
        <v>71</v>
      </c>
      <c r="Q25" s="2">
        <f>SUMIFS('BA History S3'!G:G,'BA History S3'!B:B,A25)-P25</f>
        <v>54</v>
      </c>
      <c r="R25" s="43">
        <f>LOOKUP(2, 1/('BA History S3'!$B:$B=A25), 'BA History S3'!$AN:$AN)</f>
        <v>0.58250000000000002</v>
      </c>
      <c r="S25" s="2">
        <f>COUNTIFS('BA History S3'!$B:$B,$A$25,'BA History S3'!K:K, 1)</f>
        <v>0</v>
      </c>
      <c r="T25" s="2">
        <f>COUNTIFS('BA History S3'!$B:$B,$A$25,'BA History S3'!L:L, 1)</f>
        <v>1</v>
      </c>
      <c r="U25" s="2">
        <f>COUNTIFS('BA History S3'!$B:$B,$A$25,'BA History S3'!M:M, 1)</f>
        <v>2</v>
      </c>
      <c r="V25" s="2">
        <f>COUNTIFS('BA History S3'!$B:$B,$A$25,'BA History S3'!N:N, 1)</f>
        <v>1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2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2</v>
      </c>
      <c r="AL25" s="2">
        <f>COUNTIFS('BA History S3'!$B:$B,$A$25,'BA History S3'!AD:AD, 1)</f>
        <v>0</v>
      </c>
      <c r="AM25" s="2">
        <f>COUNTIFS('BA History S3'!$B:$B,$A$25,'BA History S3'!AE:AE, 1)</f>
        <v>0</v>
      </c>
      <c r="AN25" s="2">
        <f>COUNTIFS('BA History S3'!$B:$B,$A$25,'BA History S3'!AF:AF, 1)</f>
        <v>4</v>
      </c>
      <c r="AO25" s="2">
        <f>COUNTIFS('BA History S3'!$B:$B,$A$25,'BA History S3'!AG:AG, 1)</f>
        <v>2</v>
      </c>
      <c r="AP25" s="2">
        <f>COUNTIFS('BA History S3'!$B:$B,$A$25,'BA History S3'!AH:AH, 1)</f>
        <v>2</v>
      </c>
      <c r="AQ25" s="2">
        <f>COUNTIFS('BA History S3'!$B:$B,$A$25,'BA History S3'!AI:AI, 1)</f>
        <v>2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32</v>
      </c>
      <c r="B26" s="1" t="s">
        <v>70</v>
      </c>
      <c r="C26" s="2" t="s">
        <v>70</v>
      </c>
      <c r="G26" s="12">
        <f>SUMIFS('BA History S3'!C:C,'BA History S3'!B:B,A26)</f>
        <v>19</v>
      </c>
      <c r="H26" s="27">
        <f>AVERAGEIFS('BA History S3'!C:C,'BA History S3'!B:B,A26)</f>
        <v>9.5</v>
      </c>
      <c r="I26" s="13">
        <f t="array" ref="I26">MAX(IF('BA History S3'!B:B=A26, 'BA History S3'!C:C))</f>
        <v>11</v>
      </c>
      <c r="J26" s="12">
        <f>COUNTIFS('BA History S3'!B:B,A26,'BA History S3'!D:D, 1)</f>
        <v>1</v>
      </c>
      <c r="K26" s="2">
        <f>COUNTIFS('BA History S3'!B:B,A26,'BA History S3'!D:D, 0)</f>
        <v>1</v>
      </c>
      <c r="L26" s="33">
        <f>LOOKUP(2, 1/('BA History S3'!$B:$B=A26), 'BA History S3'!$AO:$AO)</f>
        <v>0.5</v>
      </c>
      <c r="M26" s="12">
        <f>SUMIFS('BA History S3'!F:F,'BA History S3'!B:B,A26)</f>
        <v>3</v>
      </c>
      <c r="N26" s="2">
        <f>SUMIFS('BA History S3'!E:E,'BA History S3'!B:B,A26)-M26</f>
        <v>4</v>
      </c>
      <c r="O26" s="33">
        <f>LOOKUP(2, 1/('BA History S3'!$B:$B=A26), 'BA History S3'!$AM:$AM)</f>
        <v>0.375</v>
      </c>
      <c r="P26" s="12">
        <f>SUMIFS('BA History S3'!H:H,'BA History S3'!B:B,A26)</f>
        <v>12</v>
      </c>
      <c r="Q26" s="2">
        <f>SUMIFS('BA History S3'!G:G,'BA History S3'!B:B,A26)-P26</f>
        <v>14</v>
      </c>
      <c r="R26" s="43">
        <f>LOOKUP(2, 1/('BA History S3'!$B:$B=A26), 'BA History S3'!$AN:$AN)</f>
        <v>0.44500000000000001</v>
      </c>
      <c r="S26" s="2">
        <f>COUNTIFS('BA History S3'!$B:$B,$A$26,'BA History S3'!K:K, 1)</f>
        <v>0</v>
      </c>
      <c r="T26" s="2">
        <f>COUNTIFS('BA History S3'!$B:$B,$A$26,'BA History S3'!L:L, 1)</f>
        <v>0</v>
      </c>
      <c r="U26" s="2">
        <f>COUNTIFS('BA History S3'!$B:$B,$A$26,'BA History S3'!M:M, 1)</f>
        <v>0</v>
      </c>
      <c r="V26" s="2">
        <f>COUNTIFS('BA History S3'!$B:$B,$A$26,'BA History S3'!N:N, 1)</f>
        <v>1</v>
      </c>
      <c r="W26" s="2">
        <f>COUNTIFS('BA History S3'!$B:$B,$A$26,'BA History S3'!O:O, 1)</f>
        <v>1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0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0</v>
      </c>
      <c r="AL26" s="2">
        <f>COUNTIFS('BA History S3'!$B:$B,$A$26,'BA History S3'!AD:AD, 1)</f>
        <v>0</v>
      </c>
      <c r="AM26" s="2">
        <f>COUNTIFS('BA History S3'!$B:$B,$A$26,'BA History S3'!AE:AE, 1)</f>
        <v>0</v>
      </c>
      <c r="AN26" s="2">
        <f>COUNTIFS('BA History S3'!$B:$B,$A$26,'BA History S3'!AF:AF, 1)</f>
        <v>0</v>
      </c>
      <c r="AO26" s="2">
        <f>COUNTIFS('BA History S3'!$B:$B,$A$26,'BA History S3'!AG:AG, 1)</f>
        <v>0</v>
      </c>
      <c r="AP26" s="2">
        <f>COUNTIFS('BA History S3'!$B:$B,$A$26,'BA History S3'!AH:AH, 1)</f>
        <v>0</v>
      </c>
      <c r="AQ26" s="2">
        <f>COUNTIFS('BA History S3'!$B:$B,$A$26,'BA History S3'!AI:AI, 1)</f>
        <v>0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196</v>
      </c>
      <c r="B27" s="1" t="s">
        <v>70</v>
      </c>
      <c r="C27" s="2" t="s">
        <v>70</v>
      </c>
      <c r="G27" s="12">
        <f>SUMIFS('BA History S3'!C:C,'BA History S3'!B:B,A27)</f>
        <v>5</v>
      </c>
      <c r="H27" s="27">
        <f>AVERAGEIFS('BA History S3'!C:C,'BA History S3'!B:B,A27)</f>
        <v>5</v>
      </c>
      <c r="I27" s="13">
        <f t="array" ref="I27">MAX(IF('BA History S3'!B:B=A27, 'BA History S3'!C:C))</f>
        <v>5</v>
      </c>
      <c r="J27" s="12">
        <f>COUNTIFS('BA History S3'!B:B,A27,'BA History S3'!D:D, 1)</f>
        <v>1</v>
      </c>
      <c r="K27" s="2">
        <f>COUNTIFS('BA History S3'!B:B,A27,'BA History S3'!D:D, 0)</f>
        <v>0</v>
      </c>
      <c r="L27" s="33">
        <f>LOOKUP(2, 1/('BA History S3'!$B:$B=A27), 'BA History S3'!$AO:$AO)</f>
        <v>1</v>
      </c>
      <c r="M27" s="12">
        <f>SUMIFS('BA History S3'!F:F,'BA History S3'!B:B,A27)</f>
        <v>3</v>
      </c>
      <c r="N27" s="2">
        <f>SUMIFS('BA History S3'!E:E,'BA History S3'!B:B,A27)-M27</f>
        <v>2</v>
      </c>
      <c r="O27" s="33">
        <f>LOOKUP(2, 1/('BA History S3'!$B:$B=A27), 'BA History S3'!$AM:$AM)</f>
        <v>0.6</v>
      </c>
      <c r="P27" s="12">
        <f>SUMIFS('BA History S3'!H:H,'BA History S3'!B:B,A27)</f>
        <v>12</v>
      </c>
      <c r="Q27" s="2">
        <f>SUMIFS('BA History S3'!G:G,'BA History S3'!B:B,A27)-P27</f>
        <v>12</v>
      </c>
      <c r="R27" s="43">
        <f>LOOKUP(2, 1/('BA History S3'!$B:$B=A27), 'BA History S3'!$AN:$AN)</f>
        <v>0.5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1</v>
      </c>
      <c r="V27" s="2">
        <f>COUNTIFS('BA History S3'!$B:$B,$A$27,'BA History S3'!N:N, 1)</f>
        <v>1</v>
      </c>
      <c r="W27" s="2">
        <f>COUNTIFS('BA History S3'!$B:$B,$A$27,'BA History S3'!O:O, 1)</f>
        <v>0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0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1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113</v>
      </c>
      <c r="B28" s="1" t="s">
        <v>70</v>
      </c>
      <c r="C28" s="2" t="s">
        <v>70</v>
      </c>
      <c r="D28" s="1">
        <v>3</v>
      </c>
      <c r="E28" s="1">
        <v>1</v>
      </c>
      <c r="G28" s="12">
        <f>SUMIFS('BA History S3'!C:C,'BA History S3'!B:B,A28)</f>
        <v>310</v>
      </c>
      <c r="H28" s="27">
        <f>AVERAGEIFS('BA History S3'!C:C,'BA History S3'!B:B,A28)</f>
        <v>20.666666666666668</v>
      </c>
      <c r="I28" s="13">
        <f t="array" ref="I28">MAX(IF('BA History S3'!B:B=A28, 'BA History S3'!C:C))</f>
        <v>34</v>
      </c>
      <c r="J28" s="12">
        <f>COUNTIFS('BA History S3'!B:B,A28,'BA History S3'!D:D, 1)</f>
        <v>9</v>
      </c>
      <c r="K28" s="2">
        <f>COUNTIFS('BA History S3'!B:B,A28,'BA History S3'!D:D, 0)</f>
        <v>6</v>
      </c>
      <c r="L28" s="33">
        <f>LOOKUP(2, 1/('BA History S3'!$B:$B=A28), 'BA History S3'!$AO:$AO)</f>
        <v>0.6</v>
      </c>
      <c r="M28" s="12">
        <f>SUMIFS('BA History S3'!F:F,'BA History S3'!B:B,A28)</f>
        <v>33</v>
      </c>
      <c r="N28" s="2">
        <f>SUMIFS('BA History S3'!E:E,'BA History S3'!B:B,A28)-M28</f>
        <v>25</v>
      </c>
      <c r="O28" s="33">
        <f>LOOKUP(2, 1/('BA History S3'!$B:$B=A28), 'BA History S3'!$AM:$AM)</f>
        <v>0.59</v>
      </c>
      <c r="P28" s="12">
        <f>SUMIFS('BA History S3'!H:H,'BA History S3'!B:B,A28)</f>
        <v>124</v>
      </c>
      <c r="Q28" s="2">
        <f>SUMIFS('BA History S3'!G:G,'BA History S3'!B:B,A28)-P28</f>
        <v>111</v>
      </c>
      <c r="R28" s="43">
        <f>LOOKUP(2, 1/('BA History S3'!$B:$B=A28), 'BA History S3'!$AN:$AN)</f>
        <v>0.53933333333333333</v>
      </c>
      <c r="S28" s="2">
        <f>COUNTIFS('BA History S3'!$B:$B,$A$28,'BA History S3'!K:K, 1)</f>
        <v>2</v>
      </c>
      <c r="T28" s="2">
        <f>COUNTIFS('BA History S3'!$B:$B,$A$28,'BA History S3'!L:L, 1)</f>
        <v>0</v>
      </c>
      <c r="U28" s="2">
        <f>COUNTIFS('BA History S3'!$B:$B,$A$28,'BA History S3'!M:M, 1)</f>
        <v>3</v>
      </c>
      <c r="V28" s="2">
        <f>COUNTIFS('BA History S3'!$B:$B,$A$28,'BA History S3'!N:N, 1)</f>
        <v>6</v>
      </c>
      <c r="W28" s="2">
        <f>COUNTIFS('BA History S3'!$B:$B,$A$28,'BA History S3'!O:O, 1)</f>
        <v>1</v>
      </c>
      <c r="X28" s="2">
        <f>COUNTIFS('BA History S3'!$B:$B,$A$28,'BA History S3'!P:P, 1)</f>
        <v>1</v>
      </c>
      <c r="Y28" s="2">
        <f>COUNTIFS('BA History S3'!$B:$B,$A$28,'BA History S3'!Q:Q, 1)</f>
        <v>2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1</v>
      </c>
      <c r="AE28" s="2">
        <f>COUNTIFS('BA History S3'!$B:$B,$A$28,'BA History S3'!W:W, 1)</f>
        <v>0</v>
      </c>
      <c r="AF28" s="2">
        <f>COUNTIFS('BA History S3'!$B:$B,$A$28,'BA History S3'!X:X, 1)</f>
        <v>1</v>
      </c>
      <c r="AG28" s="2">
        <f>COUNTIFS('BA History S3'!$B:$B,$A$28,'BA History S3'!Y:Y, 1)</f>
        <v>0</v>
      </c>
      <c r="AH28" s="2">
        <f>COUNTIFS('BA History S3'!$B:$B,$A$28,'BA History S3'!Z:Z, 1)</f>
        <v>4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3</v>
      </c>
      <c r="AL28" s="2">
        <f>COUNTIFS('BA History S3'!$B:$B,$A$28,'BA History S3'!AD:AD, 1)</f>
        <v>0</v>
      </c>
      <c r="AM28" s="2">
        <f>COUNTIFS('BA History S3'!$B:$B,$A$28,'BA History S3'!AE:AE, 1)</f>
        <v>1</v>
      </c>
      <c r="AN28" s="2">
        <f>COUNTIFS('BA History S3'!$B:$B,$A$28,'BA History S3'!AF:AF, 1)</f>
        <v>2</v>
      </c>
      <c r="AO28" s="2">
        <f>COUNTIFS('BA History S3'!$B:$B,$A$28,'BA History S3'!AG:AG, 1)</f>
        <v>0</v>
      </c>
      <c r="AP28" s="2">
        <f>COUNTIFS('BA History S3'!$B:$B,$A$28,'BA History S3'!AH:AH, 1)</f>
        <v>3</v>
      </c>
      <c r="AQ28" s="2">
        <f>COUNTIFS('BA History S3'!$B:$B,$A$28,'BA History S3'!AI:AI, 1)</f>
        <v>3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256</v>
      </c>
      <c r="B29" s="1" t="s">
        <v>70</v>
      </c>
      <c r="C29" s="2" t="s">
        <v>70</v>
      </c>
      <c r="G29" s="12">
        <f>SUMIFS('BA History S3'!C:C,'BA History S3'!B:B,A29)</f>
        <v>20</v>
      </c>
      <c r="H29" s="27">
        <f>AVERAGEIFS('BA History S3'!C:C,'BA History S3'!B:B,A29)</f>
        <v>20</v>
      </c>
      <c r="I29" s="13">
        <f t="array" ref="I29">MAX(IF('BA History S3'!B:B=A29, 'BA History S3'!C:C))</f>
        <v>20</v>
      </c>
      <c r="J29" s="12">
        <f>COUNTIFS('BA History S3'!B:B,A29,'BA History S3'!D:D, 1)</f>
        <v>0</v>
      </c>
      <c r="K29" s="2">
        <f>COUNTIFS('BA History S3'!B:B,A29,'BA History S3'!D:D, 0)</f>
        <v>1</v>
      </c>
      <c r="L29" s="33">
        <f>LOOKUP(2, 1/('BA History S3'!$B:$B=A29), 'BA History S3'!$AO:$AO)</f>
        <v>0</v>
      </c>
      <c r="M29" s="12">
        <f>SUMIFS('BA History S3'!F:F,'BA History S3'!B:B,A29)</f>
        <v>1</v>
      </c>
      <c r="N29" s="2">
        <f>SUMIFS('BA History S3'!E:E,'BA History S3'!B:B,A29)-M29</f>
        <v>3</v>
      </c>
      <c r="O29" s="33">
        <f>LOOKUP(2, 1/('BA History S3'!$B:$B=A29), 'BA History S3'!$AM:$AM)</f>
        <v>0.25</v>
      </c>
      <c r="P29" s="12">
        <f>SUMIFS('BA History S3'!H:H,'BA History S3'!B:B,A29)</f>
        <v>9</v>
      </c>
      <c r="Q29" s="2">
        <f>SUMIFS('BA History S3'!G:G,'BA History S3'!B:B,A29)-P29</f>
        <v>11</v>
      </c>
      <c r="R29" s="43">
        <f>LOOKUP(2, 1/('BA History S3'!$B:$B=A29), 'BA History S3'!$AN:$AN)</f>
        <v>0.45</v>
      </c>
      <c r="S29" s="2">
        <f>COUNTIFS('BA History S3'!$B:$B,$A$29,'BA History S3'!K:K, 1)</f>
        <v>0</v>
      </c>
      <c r="T29" s="2">
        <f>COUNTIFS('BA History S3'!$B:$B,$A$29,'BA History S3'!L:L, 1)</f>
        <v>0</v>
      </c>
      <c r="U29" s="2">
        <f>COUNTIFS('BA History S3'!$B:$B,$A$29,'BA History S3'!M:M, 1)</f>
        <v>0</v>
      </c>
      <c r="V29" s="2">
        <f>COUNTIFS('BA History S3'!$B:$B,$A$29,'BA History S3'!N:N, 1)</f>
        <v>0</v>
      </c>
      <c r="W29" s="2">
        <f>COUNTIFS('BA History S3'!$B:$B,$A$29,'BA History S3'!O:O, 1)</f>
        <v>0</v>
      </c>
      <c r="X29" s="2">
        <f>COUNTIFS('BA History S3'!$B:$B,$A$29,'BA History S3'!P:P, 1)</f>
        <v>0</v>
      </c>
      <c r="Y29" s="2">
        <f>COUNTIFS('BA History S3'!$B:$B,$A$29,'BA History S3'!Q:Q, 1)</f>
        <v>0</v>
      </c>
      <c r="Z29" s="2">
        <f>COUNTIFS('BA History S3'!$B:$B,$A$29,'BA History S3'!R:R, 1)</f>
        <v>0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0</v>
      </c>
      <c r="AE29" s="2">
        <f>COUNTIFS('BA History S3'!$B:$B,$A$29,'BA History S3'!W:W, 1)</f>
        <v>1</v>
      </c>
      <c r="AF29" s="2">
        <f>COUNTIFS('BA History S3'!$B:$B,$A$29,'BA History S3'!X:X, 1)</f>
        <v>0</v>
      </c>
      <c r="AG29" s="2">
        <f>COUNTIFS('BA History S3'!$B:$B,$A$29,'BA History S3'!Y:Y, 1)</f>
        <v>0</v>
      </c>
      <c r="AH29" s="2">
        <f>COUNTIFS('BA History S3'!$B:$B,$A$29,'BA History S3'!Z:Z, 1)</f>
        <v>0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0</v>
      </c>
      <c r="AL29" s="2">
        <f>COUNTIFS('BA History S3'!$B:$B,$A$29,'BA History S3'!AD:AD, 1)</f>
        <v>0</v>
      </c>
      <c r="AM29" s="2">
        <f>COUNTIFS('BA History S3'!$B:$B,$A$29,'BA History S3'!AE:AE, 1)</f>
        <v>0</v>
      </c>
      <c r="AN29" s="2">
        <f>COUNTIFS('BA History S3'!$B:$B,$A$29,'BA History S3'!AF:AF, 1)</f>
        <v>0</v>
      </c>
      <c r="AO29" s="2">
        <f>COUNTIFS('BA History S3'!$B:$B,$A$29,'BA History S3'!AG:AG, 1)</f>
        <v>0</v>
      </c>
      <c r="AP29" s="2">
        <f>COUNTIFS('BA History S3'!$B:$B,$A$29,'BA History S3'!AH:AH, 1)</f>
        <v>0</v>
      </c>
      <c r="AQ29" s="2">
        <f>COUNTIFS('BA History S3'!$B:$B,$A$29,'BA History S3'!AI:AI, 1)</f>
        <v>0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34</v>
      </c>
      <c r="B30" s="1" t="s">
        <v>70</v>
      </c>
      <c r="C30" s="2" t="s">
        <v>70</v>
      </c>
      <c r="E30" s="1">
        <v>1</v>
      </c>
      <c r="G30" s="12">
        <f>SUMIFS('BA History S3'!C:C,'BA History S3'!B:B,A30)</f>
        <v>75</v>
      </c>
      <c r="H30" s="27">
        <f>AVERAGEIFS('BA History S3'!C:C,'BA History S3'!B:B,A30)</f>
        <v>18.75</v>
      </c>
      <c r="I30" s="13">
        <f t="array" ref="I30">MAX(IF('BA History S3'!B:B=A30, 'BA History S3'!C:C))</f>
        <v>24</v>
      </c>
      <c r="J30" s="12">
        <f>COUNTIFS('BA History S3'!B:B,A30,'BA History S3'!D:D, 1)</f>
        <v>1</v>
      </c>
      <c r="K30" s="2">
        <f>COUNTIFS('BA History S3'!B:B,A30,'BA History S3'!D:D, 0)</f>
        <v>3</v>
      </c>
      <c r="L30" s="33">
        <f>LOOKUP(2, 1/('BA History S3'!$B:$B=A30), 'BA History S3'!$AO:$AO)</f>
        <v>0.25</v>
      </c>
      <c r="M30" s="12">
        <f>SUMIFS('BA History S3'!F:F,'BA History S3'!B:B,A30)</f>
        <v>7</v>
      </c>
      <c r="N30" s="2">
        <f>SUMIFS('BA History S3'!E:E,'BA History S3'!B:B,A30)-M30</f>
        <v>11</v>
      </c>
      <c r="O30" s="33">
        <f>LOOKUP(2, 1/('BA History S3'!$B:$B=A30), 'BA History S3'!$AM:$AM)</f>
        <v>0.375</v>
      </c>
      <c r="P30" s="12">
        <f>SUMIFS('BA History S3'!H:H,'BA History S3'!B:B,A30)</f>
        <v>34</v>
      </c>
      <c r="Q30" s="2">
        <f>SUMIFS('BA History S3'!G:G,'BA History S3'!B:B,A30)-P30</f>
        <v>37</v>
      </c>
      <c r="R30" s="43">
        <f>LOOKUP(2, 1/('BA History S3'!$B:$B=A30), 'BA History S3'!$AN:$AN)</f>
        <v>0.47250000000000003</v>
      </c>
      <c r="S30" s="2">
        <f>COUNTIFS('BA History S3'!$B:$B,$A$30,'BA History S3'!K:K, 1)</f>
        <v>0</v>
      </c>
      <c r="T30" s="2">
        <f>COUNTIFS('BA History S3'!$B:$B,$A$30,'BA History S3'!L:L, 1)</f>
        <v>1</v>
      </c>
      <c r="U30" s="2">
        <f>COUNTIFS('BA History S3'!$B:$B,$A$30,'BA History S3'!M:M, 1)</f>
        <v>1</v>
      </c>
      <c r="V30" s="2">
        <f>COUNTIFS('BA History S3'!$B:$B,$A$30,'BA History S3'!N:N, 1)</f>
        <v>1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0</v>
      </c>
      <c r="AF30" s="2">
        <f>COUNTIFS('BA History S3'!$B:$B,$A$30,'BA History S3'!X:X, 1)</f>
        <v>1</v>
      </c>
      <c r="AG30" s="2">
        <f>COUNTIFS('BA History S3'!$B:$B,$A$30,'BA History S3'!Y:Y, 1)</f>
        <v>0</v>
      </c>
      <c r="AH30" s="2">
        <f>COUNTIFS('BA History S3'!$B:$B,$A$30,'BA History S3'!Z:Z, 1)</f>
        <v>1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1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1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119</v>
      </c>
      <c r="B31" s="2" t="s">
        <v>54</v>
      </c>
      <c r="C31" s="2" t="s">
        <v>70</v>
      </c>
      <c r="D31" s="2"/>
      <c r="E31" s="2">
        <v>1</v>
      </c>
      <c r="F31" s="2"/>
      <c r="G31" s="12">
        <f>SUMIFS('BA History S3'!C:C,'BA History S3'!B:B,A31)</f>
        <v>206</v>
      </c>
      <c r="H31" s="27">
        <f>AVERAGEIFS('BA History S3'!C:C,'BA History S3'!B:B,A31)</f>
        <v>18.727272727272727</v>
      </c>
      <c r="I31" s="13">
        <f t="array" ref="I31">MAX(IF('BA History S3'!B:B=A31, 'BA History S3'!C:C))</f>
        <v>30</v>
      </c>
      <c r="J31" s="12">
        <f>COUNTIFS('BA History S3'!B:B,A31,'BA History S3'!D:D, 1)</f>
        <v>7</v>
      </c>
      <c r="K31" s="2">
        <f>COUNTIFS('BA History S3'!B:B,A31,'BA History S3'!D:D, 0)</f>
        <v>4</v>
      </c>
      <c r="L31" s="33">
        <f>LOOKUP(2, 1/('BA History S3'!$B:$B=A31), 'BA History S3'!$AO:$AO)</f>
        <v>0.63636363636363635</v>
      </c>
      <c r="M31" s="12">
        <f>SUMIFS('BA History S3'!F:F,'BA History S3'!B:B,A31)</f>
        <v>27</v>
      </c>
      <c r="N31" s="2">
        <f>SUMIFS('BA History S3'!E:E,'BA History S3'!B:B,A31)-M31</f>
        <v>16</v>
      </c>
      <c r="O31" s="33">
        <f>LOOKUP(2, 1/('BA History S3'!$B:$B=A31), 'BA History S3'!$AM:$AM)</f>
        <v>0.66363636363636369</v>
      </c>
      <c r="P31" s="12">
        <f>SUMIFS('BA History S3'!H:H,'BA History S3'!B:B,A31)</f>
        <v>102</v>
      </c>
      <c r="Q31" s="2">
        <f>SUMIFS('BA History S3'!G:G,'BA History S3'!B:B,A31)-P31</f>
        <v>77</v>
      </c>
      <c r="R31" s="43">
        <f>LOOKUP(2, 1/('BA History S3'!$B:$B=A31), 'BA History S3'!$AN:$AN)</f>
        <v>0.5945454545454546</v>
      </c>
      <c r="S31" s="2">
        <f>COUNTIFS('BA History S3'!$B:$B,$A$31,'BA History S3'!K:K, 1)</f>
        <v>1</v>
      </c>
      <c r="T31" s="2">
        <f>COUNTIFS('BA History S3'!$B:$B,$A$31,'BA History S3'!L:L, 1)</f>
        <v>0</v>
      </c>
      <c r="U31" s="2">
        <f>COUNTIFS('BA History S3'!$B:$B,$A$31,'BA History S3'!M:M, 1)</f>
        <v>3</v>
      </c>
      <c r="V31" s="2">
        <f>COUNTIFS('BA History S3'!$B:$B,$A$31,'BA History S3'!N:N, 1)</f>
        <v>4</v>
      </c>
      <c r="W31" s="2">
        <f>COUNTIFS('BA History S3'!$B:$B,$A$31,'BA History S3'!O:O, 1)</f>
        <v>0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2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1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2</v>
      </c>
      <c r="AL31" s="2">
        <f>COUNTIFS('BA History S3'!$B:$B,$A$31,'BA History S3'!AD:AD, 1)</f>
        <v>1</v>
      </c>
      <c r="AM31" s="2">
        <f>COUNTIFS('BA History S3'!$B:$B,$A$31,'BA History S3'!AE:AE, 1)</f>
        <v>0</v>
      </c>
      <c r="AN31" s="2">
        <f>COUNTIFS('BA History S3'!$B:$B,$A$31,'BA History S3'!AF:AF, 1)</f>
        <v>3</v>
      </c>
      <c r="AO31" s="2">
        <f>COUNTIFS('BA History S3'!$B:$B,$A$31,'BA History S3'!AG:AG, 1)</f>
        <v>0</v>
      </c>
      <c r="AP31" s="2">
        <f>COUNTIFS('BA History S3'!$B:$B,$A$31,'BA History S3'!AH:AH, 1)</f>
        <v>4</v>
      </c>
      <c r="AQ31" s="2">
        <f>COUNTIFS('BA History S3'!$B:$B,$A$31,'BA History S3'!AI:AI, 1)</f>
        <v>4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15</v>
      </c>
      <c r="B32" s="2" t="s">
        <v>70</v>
      </c>
      <c r="C32" s="2" t="s">
        <v>70</v>
      </c>
      <c r="D32" s="2">
        <v>1</v>
      </c>
      <c r="E32" s="2"/>
      <c r="F32" s="2"/>
      <c r="G32" s="12">
        <f>SUMIFS('BA History S3'!C:C,'BA History S3'!B:B,A32)</f>
        <v>61</v>
      </c>
      <c r="H32" s="27">
        <f>AVERAGEIFS('BA History S3'!C:C,'BA History S3'!B:B,A32)</f>
        <v>20.333333333333332</v>
      </c>
      <c r="I32" s="13">
        <f t="array" ref="I32">MAX(IF('BA History S3'!B:B=A32, 'BA History S3'!C:C))</f>
        <v>28</v>
      </c>
      <c r="J32" s="12">
        <f>COUNTIFS('BA History S3'!B:B,A32,'BA History S3'!D:D, 1)</f>
        <v>2</v>
      </c>
      <c r="K32" s="2">
        <f>COUNTIFS('BA History S3'!B:B,A32,'BA History S3'!D:D, 0)</f>
        <v>1</v>
      </c>
      <c r="L32" s="33">
        <f>LOOKUP(2, 1/('BA History S3'!$B:$B=A32), 'BA History S3'!$AO:$AO)</f>
        <v>0.66666666666666663</v>
      </c>
      <c r="M32" s="12">
        <f>SUMIFS('BA History S3'!F:F,'BA History S3'!B:B,A32)</f>
        <v>7</v>
      </c>
      <c r="N32" s="2">
        <f>SUMIFS('BA History S3'!E:E,'BA History S3'!B:B,A32)-M32</f>
        <v>5</v>
      </c>
      <c r="O32" s="33">
        <f>LOOKUP(2, 1/('BA History S3'!$B:$B=A32), 'BA History S3'!$AM:$AM)</f>
        <v>0.58333333333333337</v>
      </c>
      <c r="P32" s="12">
        <f>SUMIFS('BA History S3'!H:H,'BA History S3'!B:B,A32)</f>
        <v>26</v>
      </c>
      <c r="Q32" s="2">
        <f>SUMIFS('BA History S3'!G:G,'BA History S3'!B:B,A32)-P32</f>
        <v>24</v>
      </c>
      <c r="R32" s="43">
        <f>LOOKUP(2, 1/('BA History S3'!$B:$B=A32), 'BA History S3'!$AN:$AN)</f>
        <v>0.51333333333333331</v>
      </c>
      <c r="S32" s="2">
        <f>COUNTIFS('BA History S3'!$B:$B,$A$32,'BA History S3'!K:K, 1)</f>
        <v>0</v>
      </c>
      <c r="T32" s="2">
        <f>COUNTIFS('BA History S3'!$B:$B,$A$32,'BA History S3'!L:L, 1)</f>
        <v>0</v>
      </c>
      <c r="U32" s="2">
        <f>COUNTIFS('BA History S3'!$B:$B,$A$32,'BA History S3'!M:M, 1)</f>
        <v>1</v>
      </c>
      <c r="V32" s="2">
        <f>COUNTIFS('BA History S3'!$B:$B,$A$32,'BA History S3'!N:N, 1)</f>
        <v>2</v>
      </c>
      <c r="W32" s="2">
        <f>COUNTIFS('BA History S3'!$B:$B,$A$32,'BA History S3'!O:O, 1)</f>
        <v>0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0</v>
      </c>
      <c r="AE32" s="2">
        <f>COUNTIFS('BA History S3'!$B:$B,$A$32,'BA History S3'!W:W, 1)</f>
        <v>0</v>
      </c>
      <c r="AF32" s="2">
        <f>COUNTIFS('BA History S3'!$B:$B,$A$32,'BA History S3'!X:X, 1)</f>
        <v>0</v>
      </c>
      <c r="AG32" s="2">
        <f>COUNTIFS('BA History S3'!$B:$B,$A$32,'BA History S3'!Y:Y, 1)</f>
        <v>0</v>
      </c>
      <c r="AH32" s="2">
        <f>COUNTIFS('BA History S3'!$B:$B,$A$32,'BA History S3'!Z:Z, 1)</f>
        <v>0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2</v>
      </c>
      <c r="AL32" s="2">
        <f>COUNTIFS('BA History S3'!$B:$B,$A$32,'BA History S3'!AD:AD, 1)</f>
        <v>0</v>
      </c>
      <c r="AM32" s="2">
        <f>COUNTIFS('BA History S3'!$B:$B,$A$32,'BA History S3'!AE:AE, 1)</f>
        <v>0</v>
      </c>
      <c r="AN32" s="2">
        <f>COUNTIFS('BA History S3'!$B:$B,$A$32,'BA History S3'!AF:AF, 1)</f>
        <v>1</v>
      </c>
      <c r="AO32" s="2">
        <f>COUNTIFS('BA History S3'!$B:$B,$A$32,'BA History S3'!AG:AG, 1)</f>
        <v>0</v>
      </c>
      <c r="AP32" s="2">
        <f>COUNTIFS('BA History S3'!$B:$B,$A$32,'BA History S3'!AH:AH, 1)</f>
        <v>1</v>
      </c>
      <c r="AQ32" s="2">
        <f>COUNTIFS('BA History S3'!$B:$B,$A$32,'BA History S3'!AI:AI, 1)</f>
        <v>0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249</v>
      </c>
      <c r="B33" s="2" t="s">
        <v>70</v>
      </c>
      <c r="C33" s="2" t="s">
        <v>70</v>
      </c>
      <c r="D33" s="2"/>
      <c r="E33" s="2"/>
      <c r="F33" s="2"/>
      <c r="G33" s="12">
        <f>SUMIFS('BA History S3'!C:C,'BA History S3'!B:B,A33)</f>
        <v>14</v>
      </c>
      <c r="H33" s="27">
        <f>AVERAGEIFS('BA History S3'!C:C,'BA History S3'!B:B,A33)</f>
        <v>7</v>
      </c>
      <c r="I33" s="13">
        <f t="array" ref="I33">MAX(IF('BA History S3'!B:B=A33, 'BA History S3'!C:C))</f>
        <v>8</v>
      </c>
      <c r="J33" s="12">
        <f>COUNTIFS('BA History S3'!B:B,A33,'BA History S3'!D:D, 1)</f>
        <v>1</v>
      </c>
      <c r="K33" s="2">
        <f>COUNTIFS('BA History S3'!B:B,A33,'BA History S3'!D:D, 0)</f>
        <v>1</v>
      </c>
      <c r="L33" s="33">
        <f>LOOKUP(2, 1/('BA History S3'!$B:$B=A33), 'BA History S3'!$AO:$AO)</f>
        <v>0.5</v>
      </c>
      <c r="M33" s="12">
        <f>SUMIFS('BA History S3'!F:F,'BA History S3'!B:B,A33)</f>
        <v>3</v>
      </c>
      <c r="N33" s="2">
        <f>SUMIFS('BA History S3'!E:E,'BA History S3'!B:B,A33)-M33</f>
        <v>4</v>
      </c>
      <c r="O33" s="33">
        <f>LOOKUP(2, 1/('BA History S3'!$B:$B=A33), 'BA History S3'!$AM:$AM)</f>
        <v>0.375</v>
      </c>
      <c r="P33" s="12">
        <f>SUMIFS('BA History S3'!H:H,'BA History S3'!B:B,A33)</f>
        <v>12</v>
      </c>
      <c r="Q33" s="2">
        <f>SUMIFS('BA History S3'!G:G,'BA History S3'!B:B,A33)-P33</f>
        <v>14</v>
      </c>
      <c r="R33" s="43">
        <f>LOOKUP(2, 1/('BA History S3'!$B:$B=A33), 'BA History S3'!$AN:$AN)</f>
        <v>0.44500000000000001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0</v>
      </c>
      <c r="V33" s="2">
        <f>COUNTIFS('BA History S3'!$B:$B,$A$33,'BA History S3'!N:N, 1)</f>
        <v>1</v>
      </c>
      <c r="W33" s="2">
        <f>COUNTIFS('BA History S3'!$B:$B,$A$33,'BA History S3'!O:O, 1)</f>
        <v>1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1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0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0</v>
      </c>
      <c r="AO33" s="2">
        <f>COUNTIFS('BA History S3'!$B:$B,$A$33,'BA History S3'!AG:AG, 1)</f>
        <v>0</v>
      </c>
      <c r="AP33" s="2">
        <f>COUNTIFS('BA History S3'!$B:$B,$A$33,'BA History S3'!AH:AH, 1)</f>
        <v>0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253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149</v>
      </c>
      <c r="H34" s="27">
        <f>AVERAGEIFS('BA History S3'!C:C,'BA History S3'!B:B,A34)</f>
        <v>8.764705882352942</v>
      </c>
      <c r="I34" s="13">
        <f t="array" ref="I34">MAX(IF('BA History S3'!B:B=A34, 'BA History S3'!C:C))</f>
        <v>25</v>
      </c>
      <c r="J34" s="12">
        <f>COUNTIFS('BA History S3'!B:B,A34,'BA History S3'!D:D, 1)</f>
        <v>4</v>
      </c>
      <c r="K34" s="2">
        <f>COUNTIFS('BA History S3'!B:B,A34,'BA History S3'!D:D, 0)</f>
        <v>13</v>
      </c>
      <c r="L34" s="33">
        <f>LOOKUP(2, 1/('BA History S3'!$B:$B=A34), 'BA History S3'!$AO:$AO)</f>
        <v>0.23529411764705882</v>
      </c>
      <c r="M34" s="12">
        <f>SUMIFS('BA History S3'!F:F,'BA History S3'!B:B,A34)</f>
        <v>23</v>
      </c>
      <c r="N34" s="2">
        <f>SUMIFS('BA History S3'!E:E,'BA History S3'!B:B,A34)-M34</f>
        <v>43</v>
      </c>
      <c r="O34" s="33">
        <f>LOOKUP(2, 1/('BA History S3'!$B:$B=A34), 'BA History S3'!$AM:$AM)</f>
        <v>0.33235294117647063</v>
      </c>
      <c r="P34" s="12">
        <f>SUMIFS('BA History S3'!H:H,'BA History S3'!B:B,A34)</f>
        <v>113</v>
      </c>
      <c r="Q34" s="2">
        <f>SUMIFS('BA History S3'!G:G,'BA History S3'!B:B,A34)-P34</f>
        <v>158</v>
      </c>
      <c r="R34" s="43">
        <f>LOOKUP(2, 1/('BA History S3'!$B:$B=A34), 'BA History S3'!$AN:$AN)</f>
        <v>0.4088235294117647</v>
      </c>
      <c r="S34" s="2">
        <f>COUNTIFS('BA History S3'!$B:$B,$A$34,'BA History S3'!K:K, 1)</f>
        <v>2</v>
      </c>
      <c r="T34" s="2">
        <f>COUNTIFS('BA History S3'!$B:$B,$A$34,'BA History S3'!L:L, 1)</f>
        <v>1</v>
      </c>
      <c r="U34" s="2">
        <f>COUNTIFS('BA History S3'!$B:$B,$A$34,'BA History S3'!M:M, 1)</f>
        <v>2</v>
      </c>
      <c r="V34" s="2">
        <f>COUNTIFS('BA History S3'!$B:$B,$A$34,'BA History S3'!N:N, 1)</f>
        <v>4</v>
      </c>
      <c r="W34" s="2">
        <f>COUNTIFS('BA History S3'!$B:$B,$A$34,'BA History S3'!O:O, 1)</f>
        <v>0</v>
      </c>
      <c r="X34" s="2">
        <f>COUNTIFS('BA History S3'!$B:$B,$A$34,'BA History S3'!P:P, 1)</f>
        <v>0</v>
      </c>
      <c r="Y34" s="2">
        <f>COUNTIFS('BA History S3'!$B:$B,$A$34,'BA History S3'!Q:Q, 1)</f>
        <v>1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1</v>
      </c>
      <c r="AE34" s="2">
        <f>COUNTIFS('BA History S3'!$B:$B,$A$34,'BA History S3'!W:W, 1)</f>
        <v>1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0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2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4</v>
      </c>
      <c r="AO34" s="2">
        <f>COUNTIFS('BA History S3'!$B:$B,$A$34,'BA History S3'!AG:AG, 1)</f>
        <v>3</v>
      </c>
      <c r="AP34" s="2">
        <f>COUNTIFS('BA History S3'!$B:$B,$A$34,'BA History S3'!AH:AH, 1)</f>
        <v>0</v>
      </c>
      <c r="AQ34" s="2">
        <f>COUNTIFS('BA History S3'!$B:$B,$A$34,'BA History S3'!AI:AI, 1)</f>
        <v>2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ht="15.75" x14ac:dyDescent="0.25">
      <c r="A35" s="2" t="s">
        <v>252</v>
      </c>
      <c r="B35" s="49" t="s">
        <v>70</v>
      </c>
      <c r="C35" s="2" t="s">
        <v>70</v>
      </c>
      <c r="D35" s="49"/>
      <c r="E35" s="49"/>
      <c r="F35" s="49"/>
      <c r="G35" s="12">
        <f>SUMIFS('BA History S3'!C:C,'BA History S3'!B:B,A35)</f>
        <v>65</v>
      </c>
      <c r="H35" s="27">
        <f>AVERAGEIFS('BA History S3'!C:C,'BA History S3'!B:B,A35)</f>
        <v>21.666666666666668</v>
      </c>
      <c r="I35" s="13">
        <f t="array" ref="I35">MAX(IF('BA History S3'!B:B=A35, 'BA History S3'!C:C))</f>
        <v>24</v>
      </c>
      <c r="J35" s="12">
        <f>COUNTIFS('BA History S3'!B:B,A35,'BA History S3'!D:D, 1)</f>
        <v>1</v>
      </c>
      <c r="K35" s="2">
        <f>COUNTIFS('BA History S3'!B:B,A35,'BA History S3'!D:D, 0)</f>
        <v>2</v>
      </c>
      <c r="L35" s="33">
        <f>LOOKUP(2, 1/('BA History S3'!$B:$B=A35), 'BA History S3'!$AO:$AO)</f>
        <v>0.33333333333333331</v>
      </c>
      <c r="M35" s="12">
        <f>SUMIFS('BA History S3'!F:F,'BA History S3'!B:B,A35)</f>
        <v>6</v>
      </c>
      <c r="N35" s="2">
        <f>SUMIFS('BA History S3'!E:E,'BA History S3'!B:B,A35)-M35</f>
        <v>7</v>
      </c>
      <c r="O35" s="33">
        <f>LOOKUP(2, 1/('BA History S3'!$B:$B=A35), 'BA History S3'!$AM:$AM)</f>
        <v>0.46666666666666662</v>
      </c>
      <c r="P35" s="12">
        <f>SUMIFS('BA History S3'!H:H,'BA History S3'!B:B,A35)</f>
        <v>24</v>
      </c>
      <c r="Q35" s="2">
        <f>SUMIFS('BA History S3'!G:G,'BA History S3'!B:B,A35)-P35</f>
        <v>28</v>
      </c>
      <c r="R35" s="43">
        <f>LOOKUP(2, 1/('BA History S3'!$B:$B=A35), 'BA History S3'!$AN:$AN)</f>
        <v>0.44333333333333336</v>
      </c>
      <c r="S35" s="2">
        <f>COUNTIFS('BA History S3'!$B:$B,$A$35,'BA History S3'!K:K, 1)</f>
        <v>0</v>
      </c>
      <c r="T35" s="2">
        <f>COUNTIFS('BA History S3'!$B:$B,$A$35,'BA History S3'!L:L, 1)</f>
        <v>0</v>
      </c>
      <c r="U35" s="2">
        <f>COUNTIFS('BA History S3'!$B:$B,$A$35,'BA History S3'!M:M, 1)</f>
        <v>0</v>
      </c>
      <c r="V35" s="2">
        <f>COUNTIFS('BA History S3'!$B:$B,$A$35,'BA History S3'!N:N, 1)</f>
        <v>1</v>
      </c>
      <c r="W35" s="2">
        <f>COUNTIFS('BA History S3'!$B:$B,$A$35,'BA History S3'!O:O, 1)</f>
        <v>0</v>
      </c>
      <c r="X35" s="2">
        <f>COUNTIFS('BA History S3'!$B:$B,$A$35,'BA History S3'!P:P, 1)</f>
        <v>0</v>
      </c>
      <c r="Y35" s="2">
        <f>COUNTIFS('BA History S3'!$B:$B,$A$35,'BA History S3'!Q:Q, 1)</f>
        <v>0</v>
      </c>
      <c r="Z35" s="2">
        <f>COUNTIFS('BA History S3'!$B:$B,$A$35,'BA History S3'!R:R, 1)</f>
        <v>0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0</v>
      </c>
      <c r="AE35" s="2">
        <f>COUNTIFS('BA History S3'!$B:$B,$A$35,'BA History S3'!W:W, 1)</f>
        <v>0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0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0</v>
      </c>
      <c r="AL35" s="2">
        <f>COUNTIFS('BA History S3'!$B:$B,$A$35,'BA History S3'!AD:AD, 1)</f>
        <v>0</v>
      </c>
      <c r="AM35" s="2">
        <f>COUNTIFS('BA History S3'!$B:$B,$A$35,'BA History S3'!AE:AE, 1)</f>
        <v>0</v>
      </c>
      <c r="AN35" s="2">
        <f>COUNTIFS('BA History S3'!$B:$B,$A$35,'BA History S3'!AF:AF, 1)</f>
        <v>1</v>
      </c>
      <c r="AO35" s="2">
        <f>COUNTIFS('BA History S3'!$B:$B,$A$35,'BA History S3'!AG:AG, 1)</f>
        <v>1</v>
      </c>
      <c r="AP35" s="2">
        <f>COUNTIFS('BA History S3'!$B:$B,$A$35,'BA History S3'!AH:AH, 1)</f>
        <v>1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x14ac:dyDescent="0.25">
      <c r="A36" s="2" t="s">
        <v>6</v>
      </c>
      <c r="B36" s="1" t="s">
        <v>130</v>
      </c>
      <c r="C36" s="2" t="s">
        <v>70</v>
      </c>
      <c r="D36" s="1">
        <v>6</v>
      </c>
      <c r="E36" s="1">
        <v>1</v>
      </c>
      <c r="G36" s="12">
        <f>SUMIFS('BA History S3'!C:C,'BA History S3'!B:B,A36)</f>
        <v>460</v>
      </c>
      <c r="H36" s="27">
        <f>AVERAGEIFS('BA History S3'!C:C,'BA History S3'!B:B,A36)</f>
        <v>25.555555555555557</v>
      </c>
      <c r="I36" s="13">
        <f t="array" ref="I36">MAX(IF('BA History S3'!B:B=A36, 'BA History S3'!C:C))</f>
        <v>65</v>
      </c>
      <c r="J36" s="12">
        <f>COUNTIFS('BA History S3'!B:B,A36,'BA History S3'!D:D, 1)</f>
        <v>9</v>
      </c>
      <c r="K36" s="2">
        <f>COUNTIFS('BA History S3'!B:B,A36,'BA History S3'!D:D, 0)</f>
        <v>9</v>
      </c>
      <c r="L36" s="33">
        <f>LOOKUP(2, 1/('BA History S3'!$B:$B=A36), 'BA History S3'!$AO:$AO)</f>
        <v>0.5</v>
      </c>
      <c r="M36" s="12">
        <f>SUMIFS('BA History S3'!F:F,'BA History S3'!B:B,A36)</f>
        <v>35</v>
      </c>
      <c r="N36" s="2">
        <f>SUMIFS('BA History S3'!E:E,'BA History S3'!B:B,A36)-M36</f>
        <v>36</v>
      </c>
      <c r="O36" s="33">
        <f>LOOKUP(2, 1/('BA History S3'!$B:$B=A36), 'BA History S3'!$AM:$AM)</f>
        <v>0.49722222222222218</v>
      </c>
      <c r="P36" s="12">
        <f>SUMIFS('BA History S3'!H:H,'BA History S3'!B:B,A36)</f>
        <v>144</v>
      </c>
      <c r="Q36" s="2">
        <f>SUMIFS('BA History S3'!G:G,'BA History S3'!B:B,A36)-P36</f>
        <v>149</v>
      </c>
      <c r="R36" s="43">
        <f>LOOKUP(2, 1/('BA History S3'!$B:$B=A36), 'BA History S3'!$AN:$AN)</f>
        <v>0.48555555555555557</v>
      </c>
      <c r="S36" s="2">
        <f>COUNTIFS('BA History S3'!$B:$B,$A$36,'BA History S3'!K:K, 1)</f>
        <v>1</v>
      </c>
      <c r="T36" s="2">
        <f>COUNTIFS('BA History S3'!$B:$B,$A$36,'BA History S3'!L:L, 1)</f>
        <v>1</v>
      </c>
      <c r="U36" s="2">
        <f>COUNTIFS('BA History S3'!$B:$B,$A$36,'BA History S3'!M:M, 1)</f>
        <v>4</v>
      </c>
      <c r="V36" s="2">
        <f>COUNTIFS('BA History S3'!$B:$B,$A$36,'BA History S3'!N:N, 1)</f>
        <v>7</v>
      </c>
      <c r="W36" s="2">
        <f>COUNTIFS('BA History S3'!$B:$B,$A$36,'BA History S3'!O:O, 1)</f>
        <v>0</v>
      </c>
      <c r="X36" s="2">
        <f>COUNTIFS('BA History S3'!$B:$B,$A$36,'BA History S3'!P:P, 1)</f>
        <v>0</v>
      </c>
      <c r="Y36" s="2">
        <f>COUNTIFS('BA History S3'!$B:$B,$A$36,'BA History S3'!Q:Q, 1)</f>
        <v>1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2</v>
      </c>
      <c r="AE36" s="2">
        <f>COUNTIFS('BA History S3'!$B:$B,$A$36,'BA History S3'!W:W, 1)</f>
        <v>1</v>
      </c>
      <c r="AF36" s="2">
        <f>COUNTIFS('BA History S3'!$B:$B,$A$36,'BA History S3'!X:X, 1)</f>
        <v>1</v>
      </c>
      <c r="AG36" s="2">
        <f>COUNTIFS('BA History S3'!$B:$B,$A$36,'BA History S3'!Y:Y, 1)</f>
        <v>0</v>
      </c>
      <c r="AH36" s="2">
        <f>COUNTIFS('BA History S3'!$B:$B,$A$36,'BA History S3'!Z:Z, 1)</f>
        <v>3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1</v>
      </c>
      <c r="AL36" s="2">
        <f>COUNTIFS('BA History S3'!$B:$B,$A$36,'BA History S3'!AD:AD, 1)</f>
        <v>1</v>
      </c>
      <c r="AM36" s="2">
        <f>COUNTIFS('BA History S3'!$B:$B,$A$36,'BA History S3'!AE:AE, 1)</f>
        <v>0</v>
      </c>
      <c r="AN36" s="2">
        <f>COUNTIFS('BA History S3'!$B:$B,$A$36,'BA History S3'!AF:AF, 1)</f>
        <v>3</v>
      </c>
      <c r="AO36" s="2">
        <f>COUNTIFS('BA History S3'!$B:$B,$A$36,'BA History S3'!AG:AG, 1)</f>
        <v>1</v>
      </c>
      <c r="AP36" s="2">
        <f>COUNTIFS('BA History S3'!$B:$B,$A$36,'BA History S3'!AH:AH, 1)</f>
        <v>4</v>
      </c>
      <c r="AQ36" s="2">
        <f>COUNTIFS('BA History S3'!$B:$B,$A$36,'BA History S3'!AI:AI, 1)</f>
        <v>4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16</v>
      </c>
      <c r="B37" s="1" t="s">
        <v>70</v>
      </c>
      <c r="C37" s="2" t="s">
        <v>70</v>
      </c>
      <c r="G37" s="12">
        <f>SUMIFS('BA History S3'!C:C,'BA History S3'!B:B,A37)</f>
        <v>26</v>
      </c>
      <c r="H37" s="27">
        <f>AVERAGEIFS('BA History S3'!C:C,'BA History S3'!B:B,A37)</f>
        <v>13</v>
      </c>
      <c r="I37" s="13">
        <f t="array" ref="I37">MAX(IF('BA History S3'!B:B=A37, 'BA History S3'!C:C))</f>
        <v>13</v>
      </c>
      <c r="J37" s="12">
        <f>COUNTIFS('BA History S3'!B:B,A37,'BA History S3'!D:D, 1)</f>
        <v>1</v>
      </c>
      <c r="K37" s="2">
        <f>COUNTIFS('BA History S3'!B:B,A37,'BA History S3'!D:D, 0)</f>
        <v>1</v>
      </c>
      <c r="L37" s="33">
        <f>LOOKUP(2, 1/('BA History S3'!$B:$B=A37), 'BA History S3'!$AO:$AO)</f>
        <v>0.5</v>
      </c>
      <c r="M37" s="12">
        <f>SUMIFS('BA History S3'!F:F,'BA History S3'!B:B,A37)</f>
        <v>4</v>
      </c>
      <c r="N37" s="2">
        <f>SUMIFS('BA History S3'!E:E,'BA History S3'!B:B,A37)-M37</f>
        <v>4</v>
      </c>
      <c r="O37" s="33">
        <f>LOOKUP(2, 1/('BA History S3'!$B:$B=A37), 'BA History S3'!$AM:$AM)</f>
        <v>0.5</v>
      </c>
      <c r="P37" s="12">
        <f>SUMIFS('BA History S3'!H:H,'BA History S3'!B:B,A37)</f>
        <v>16</v>
      </c>
      <c r="Q37" s="2">
        <f>SUMIFS('BA History S3'!G:G,'BA History S3'!B:B,A37)-P37</f>
        <v>12</v>
      </c>
      <c r="R37" s="43">
        <f>LOOKUP(2, 1/('BA History S3'!$B:$B=A37), 'BA History S3'!$AN:$AN)</f>
        <v>0.58499999999999996</v>
      </c>
      <c r="S37" s="2">
        <f>COUNTIFS('BA History S3'!$B:$B,$A$37,'BA History S3'!K:K, 1)</f>
        <v>0</v>
      </c>
      <c r="T37" s="2">
        <f>COUNTIFS('BA History S3'!$B:$B,$A$37,'BA History S3'!L:L, 1)</f>
        <v>0</v>
      </c>
      <c r="U37" s="2">
        <f>COUNTIFS('BA History S3'!$B:$B,$A$37,'BA History S3'!M:M, 1)</f>
        <v>1</v>
      </c>
      <c r="V37" s="2">
        <f>COUNTIFS('BA History S3'!$B:$B,$A$37,'BA History S3'!N:N, 1)</f>
        <v>0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0</v>
      </c>
      <c r="Z37" s="2">
        <f>COUNTIFS('BA History S3'!$B:$B,$A$37,'BA History S3'!R:R, 1)</f>
        <v>0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0</v>
      </c>
      <c r="AE37" s="2">
        <f>COUNTIFS('BA History S3'!$B:$B,$A$37,'BA History S3'!W:W, 1)</f>
        <v>1</v>
      </c>
      <c r="AF37" s="2">
        <f>COUNTIFS('BA History S3'!$B:$B,$A$37,'BA History S3'!X:X, 1)</f>
        <v>0</v>
      </c>
      <c r="AG37" s="2">
        <f>COUNTIFS('BA History S3'!$B:$B,$A$37,'BA History S3'!Y:Y, 1)</f>
        <v>0</v>
      </c>
      <c r="AH37" s="2">
        <f>COUNTIFS('BA History S3'!$B:$B,$A$37,'BA History S3'!Z:Z, 1)</f>
        <v>0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1</v>
      </c>
      <c r="AL37" s="2">
        <f>COUNTIFS('BA History S3'!$B:$B,$A$37,'BA History S3'!AD:AD, 1)</f>
        <v>0</v>
      </c>
      <c r="AM37" s="2">
        <f>COUNTIFS('BA History S3'!$B:$B,$A$37,'BA History S3'!AE:AE, 1)</f>
        <v>0</v>
      </c>
      <c r="AN37" s="2">
        <f>COUNTIFS('BA History S3'!$B:$B,$A$37,'BA History S3'!AF:AF, 1)</f>
        <v>0</v>
      </c>
      <c r="AO37" s="2">
        <f>COUNTIFS('BA History S3'!$B:$B,$A$37,'BA History S3'!AG:AG, 1)</f>
        <v>0</v>
      </c>
      <c r="AP37" s="2">
        <f>COUNTIFS('BA History S3'!$B:$B,$A$37,'BA History S3'!AH:AH, 1)</f>
        <v>1</v>
      </c>
      <c r="AQ37" s="2">
        <f>COUNTIFS('BA History S3'!$B:$B,$A$37,'BA History S3'!AI:AI, 1)</f>
        <v>0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90</v>
      </c>
      <c r="B38" s="2" t="s">
        <v>70</v>
      </c>
      <c r="C38" s="2" t="s">
        <v>70</v>
      </c>
      <c r="D38" s="2">
        <v>2</v>
      </c>
      <c r="E38" s="2">
        <v>2</v>
      </c>
      <c r="F38" s="2"/>
      <c r="G38" s="12">
        <f>SUMIFS('BA History S3'!C:C,'BA History S3'!B:B,A38)</f>
        <v>213</v>
      </c>
      <c r="H38" s="27">
        <f>AVERAGEIFS('BA History S3'!C:C,'BA History S3'!B:B,A38)</f>
        <v>23.666666666666668</v>
      </c>
      <c r="I38" s="13">
        <f t="array" ref="I38">MAX(IF('BA History S3'!B:B=A38, 'BA History S3'!C:C))</f>
        <v>35</v>
      </c>
      <c r="J38" s="12">
        <f>COUNTIFS('BA History S3'!B:B,A38,'BA History S3'!D:D, 1)</f>
        <v>7</v>
      </c>
      <c r="K38" s="2">
        <f>COUNTIFS('BA History S3'!B:B,A38,'BA History S3'!D:D, 0)</f>
        <v>2</v>
      </c>
      <c r="L38" s="33">
        <f>LOOKUP(2, 1/('BA History S3'!$B:$B=A38), 'BA History S3'!$AO:$AO)</f>
        <v>0.77777777777777779</v>
      </c>
      <c r="M38" s="12">
        <f>SUMIFS('BA History S3'!F:F,'BA History S3'!B:B,A38)</f>
        <v>24</v>
      </c>
      <c r="N38" s="2">
        <f>SUMIFS('BA History S3'!E:E,'BA History S3'!B:B,A38)-M38</f>
        <v>13</v>
      </c>
      <c r="O38" s="33">
        <f>LOOKUP(2, 1/('BA History S3'!$B:$B=A38), 'BA History S3'!$AM:$AM)</f>
        <v>0.66666666666666663</v>
      </c>
      <c r="P38" s="12">
        <f>SUMIFS('BA History S3'!H:H,'BA History S3'!B:B,A38)</f>
        <v>84</v>
      </c>
      <c r="Q38" s="2">
        <f>SUMIFS('BA History S3'!G:G,'BA History S3'!B:B,A38)-P38</f>
        <v>69</v>
      </c>
      <c r="R38" s="43">
        <f>LOOKUP(2, 1/('BA History S3'!$B:$B=A38), 'BA History S3'!$AN:$AN)</f>
        <v>0.55222222222222217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1</v>
      </c>
      <c r="V38" s="2">
        <f>COUNTIFS('BA History S3'!$B:$B,$A$38,'BA History S3'!N:N, 1)</f>
        <v>6</v>
      </c>
      <c r="W38" s="2">
        <f>COUNTIFS('BA History S3'!$B:$B,$A$38,'BA History S3'!O:O, 1)</f>
        <v>1</v>
      </c>
      <c r="X38" s="2">
        <f>COUNTIFS('BA History S3'!$B:$B,$A$38,'BA History S3'!P:P, 1)</f>
        <v>1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1</v>
      </c>
      <c r="AE38" s="2">
        <f>COUNTIFS('BA History S3'!$B:$B,$A$38,'BA History S3'!W:W, 1)</f>
        <v>0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1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2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3</v>
      </c>
      <c r="AO38" s="2">
        <f>COUNTIFS('BA History S3'!$B:$B,$A$38,'BA History S3'!AG:AG, 1)</f>
        <v>1</v>
      </c>
      <c r="AP38" s="2">
        <f>COUNTIFS('BA History S3'!$B:$B,$A$38,'BA History S3'!AH:AH, 1)</f>
        <v>4</v>
      </c>
      <c r="AQ38" s="2">
        <f>COUNTIFS('BA History S3'!$B:$B,$A$38,'BA History S3'!AI:AI, 1)</f>
        <v>3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13</v>
      </c>
      <c r="B39" s="2" t="s">
        <v>70</v>
      </c>
      <c r="C39" s="2" t="s">
        <v>70</v>
      </c>
      <c r="D39" s="2"/>
      <c r="E39" s="2"/>
      <c r="F39" s="2"/>
      <c r="G39" s="12">
        <f>SUMIFS('BA History S3'!C:C,'BA History S3'!B:B,A39)</f>
        <v>24</v>
      </c>
      <c r="H39" s="27">
        <f>AVERAGEIFS('BA History S3'!C:C,'BA History S3'!B:B,A39)</f>
        <v>12</v>
      </c>
      <c r="I39" s="13">
        <f t="array" ref="I39">MAX(IF('BA History S3'!B:B=A39, 'BA History S3'!C:C))</f>
        <v>16</v>
      </c>
      <c r="J39" s="12">
        <f>COUNTIFS('BA History S3'!B:B,A39,'BA History S3'!D:D, 1)</f>
        <v>1</v>
      </c>
      <c r="K39" s="2">
        <f>COUNTIFS('BA History S3'!B:B,A39,'BA History S3'!D:D, 0)</f>
        <v>1</v>
      </c>
      <c r="L39" s="33">
        <f>LOOKUP(2, 1/('BA History S3'!$B:$B=A39), 'BA History S3'!$AO:$AO)</f>
        <v>0.5</v>
      </c>
      <c r="M39" s="12">
        <f>SUMIFS('BA History S3'!F:F,'BA History S3'!B:B,A39)</f>
        <v>4</v>
      </c>
      <c r="N39" s="2">
        <f>SUMIFS('BA History S3'!E:E,'BA History S3'!B:B,A39)-M39</f>
        <v>3</v>
      </c>
      <c r="O39" s="33">
        <f>LOOKUP(2, 1/('BA History S3'!$B:$B=A39), 'BA History S3'!$AM:$AM)</f>
        <v>0.625</v>
      </c>
      <c r="P39" s="12">
        <f>SUMIFS('BA History S3'!H:H,'BA History S3'!B:B,A39)</f>
        <v>15</v>
      </c>
      <c r="Q39" s="2">
        <f>SUMIFS('BA History S3'!G:G,'BA History S3'!B:B,A39)-P39</f>
        <v>13</v>
      </c>
      <c r="R39" s="43">
        <f>LOOKUP(2, 1/('BA History S3'!$B:$B=A39), 'BA History S3'!$AN:$AN)</f>
        <v>0.56499999999999995</v>
      </c>
      <c r="S39" s="2">
        <f>COUNTIFS('BA History S3'!$B:$B,$A$39,'BA History S3'!K:K, 1)</f>
        <v>1</v>
      </c>
      <c r="T39" s="2">
        <f>COUNTIFS('BA History S3'!$B:$B,$A$39,'BA History S3'!L:L, 1)</f>
        <v>0</v>
      </c>
      <c r="U39" s="2">
        <f>COUNTIFS('BA History S3'!$B:$B,$A$39,'BA History S3'!M:M, 1)</f>
        <v>1</v>
      </c>
      <c r="V39" s="2">
        <f>COUNTIFS('BA History S3'!$B:$B,$A$39,'BA History S3'!N:N, 1)</f>
        <v>0</v>
      </c>
      <c r="W39" s="2">
        <f>COUNTIFS('BA History S3'!$B:$B,$A$39,'BA History S3'!O:O, 1)</f>
        <v>0</v>
      </c>
      <c r="X39" s="2">
        <f>COUNTIFS('BA History S3'!$B:$B,$A$39,'BA History S3'!P:P, 1)</f>
        <v>0</v>
      </c>
      <c r="Y39" s="2">
        <f>COUNTIFS('BA History S3'!$B:$B,$A$39,'BA History S3'!Q:Q, 1)</f>
        <v>0</v>
      </c>
      <c r="Z39" s="2">
        <f>COUNTIFS('BA History S3'!$B:$B,$A$39,'BA History S3'!R:R, 1)</f>
        <v>0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0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0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0</v>
      </c>
      <c r="AO39" s="2">
        <f>COUNTIFS('BA History S3'!$B:$B,$A$39,'BA History S3'!AG:AG, 1)</f>
        <v>0</v>
      </c>
      <c r="AP39" s="2">
        <f>COUNTIFS('BA History S3'!$B:$B,$A$39,'BA History S3'!AH:AH, 1)</f>
        <v>0</v>
      </c>
      <c r="AQ39" s="2">
        <f>COUNTIFS('BA History S3'!$B:$B,$A$39,'BA History S3'!AI:AI, 1)</f>
        <v>1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4</v>
      </c>
      <c r="B40" s="1" t="s">
        <v>130</v>
      </c>
      <c r="C40" s="3" t="s">
        <v>70</v>
      </c>
      <c r="D40" s="2">
        <v>1</v>
      </c>
      <c r="E40" s="2">
        <v>2</v>
      </c>
      <c r="F40" s="2"/>
      <c r="G40" s="12">
        <f>SUMIFS('BA History S3'!C:C,'BA History S3'!B:B,A40)</f>
        <v>70</v>
      </c>
      <c r="H40" s="27">
        <f>AVERAGEIFS('BA History S3'!C:C,'BA History S3'!B:B,A40)</f>
        <v>23.333333333333332</v>
      </c>
      <c r="I40" s="13">
        <f t="array" ref="I40">MAX(IF('BA History S3'!B:B=A40, 'BA History S3'!C:C))</f>
        <v>27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0.58333333333333337</v>
      </c>
      <c r="P40" s="12">
        <f>SUMIFS('BA History S3'!H:H,'BA History S3'!B:B,A40)</f>
        <v>26</v>
      </c>
      <c r="Q40" s="2">
        <f>SUMIFS('BA History S3'!G:G,'BA History S3'!B:B,A40)-P40</f>
        <v>24</v>
      </c>
      <c r="R40" s="43">
        <f>LOOKUP(2, 1/('BA History S3'!$B:$B=A40), 'BA History S3'!$AN:$AN)</f>
        <v>0.52333333333333332</v>
      </c>
      <c r="S40" s="2">
        <f>COUNTIFS('BA History S3'!$B:$B,$A$40,'BA History S3'!K:K, 1)</f>
        <v>1</v>
      </c>
      <c r="T40" s="2">
        <f>COUNTIFS('BA History S3'!$B:$B,$A$40,'BA History S3'!L:L, 1)</f>
        <v>0</v>
      </c>
      <c r="U40" s="2">
        <f>COUNTIFS('BA History S3'!$B:$B,$A$40,'BA History S3'!M:M, 1)</f>
        <v>1</v>
      </c>
      <c r="V40" s="2">
        <f>COUNTIFS('BA History S3'!$B:$B,$A$40,'BA History S3'!N:N, 1)</f>
        <v>2</v>
      </c>
      <c r="W40" s="2">
        <f>COUNTIFS('BA History S3'!$B:$B,$A$40,'BA History S3'!O:O, 1)</f>
        <v>1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1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0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1" t="s">
        <v>88</v>
      </c>
      <c r="B41" s="2" t="s">
        <v>70</v>
      </c>
      <c r="C41" s="2" t="s">
        <v>70</v>
      </c>
      <c r="D41" s="2"/>
      <c r="E41" s="2">
        <v>1</v>
      </c>
      <c r="F41" s="2"/>
      <c r="G41" s="12">
        <f>SUMIFS('BA History S3'!C:C,'BA History S3'!B:B,A41)</f>
        <v>47</v>
      </c>
      <c r="H41" s="27">
        <f>AVERAGEIFS('BA History S3'!C:C,'BA History S3'!B:B,A41)</f>
        <v>11.75</v>
      </c>
      <c r="I41" s="13">
        <f t="array" ref="I41">MAX(IF('BA History S3'!B:B=A41, 'BA History S3'!C:C))</f>
        <v>18</v>
      </c>
      <c r="J41" s="12">
        <f>COUNTIFS('BA History S3'!B:B,A41,'BA History S3'!D:D, 1)</f>
        <v>2</v>
      </c>
      <c r="K41" s="2">
        <f>COUNTIFS('BA History S3'!B:B,A41,'BA History S3'!D:D, 0)</f>
        <v>2</v>
      </c>
      <c r="L41" s="33">
        <f>LOOKUP(2, 1/('BA History S3'!$B:$B=A41), 'BA History S3'!$AO:$AO)</f>
        <v>0.5</v>
      </c>
      <c r="M41" s="12">
        <f>SUMIFS('BA History S3'!F:F,'BA History S3'!B:B,A41)</f>
        <v>7</v>
      </c>
      <c r="N41" s="2">
        <f>SUMIFS('BA History S3'!E:E,'BA History S3'!B:B,A41)-M41</f>
        <v>7</v>
      </c>
      <c r="O41" s="33">
        <f>LOOKUP(2, 1/('BA History S3'!$B:$B=A41), 'BA History S3'!$AM:$AM)</f>
        <v>0.5</v>
      </c>
      <c r="P41" s="12">
        <f>SUMIFS('BA History S3'!H:H,'BA History S3'!B:B,A41)</f>
        <v>24</v>
      </c>
      <c r="Q41" s="2">
        <f>SUMIFS('BA History S3'!G:G,'BA History S3'!B:B,A41)-P41</f>
        <v>28</v>
      </c>
      <c r="R41" s="43">
        <f>LOOKUP(2, 1/('BA History S3'!$B:$B=A41), 'BA History S3'!$AN:$AN)</f>
        <v>0.45750000000000002</v>
      </c>
      <c r="S41" s="2">
        <f>COUNTIFS('BA History S3'!$B:$B,$A$41,'BA History S3'!K:K, 1)</f>
        <v>0</v>
      </c>
      <c r="T41" s="2">
        <f>COUNTIFS('BA History S3'!$B:$B,$A$41,'BA History S3'!L:L, 1)</f>
        <v>0</v>
      </c>
      <c r="U41" s="2">
        <f>COUNTIFS('BA History S3'!$B:$B,$A$41,'BA History S3'!M:M, 1)</f>
        <v>0</v>
      </c>
      <c r="V41" s="2">
        <f>COUNTIFS('BA History S3'!$B:$B,$A$41,'BA History S3'!N:N, 1)</f>
        <v>2</v>
      </c>
      <c r="W41" s="2">
        <f>COUNTIFS('BA History S3'!$B:$B,$A$41,'BA History S3'!O:O, 1)</f>
        <v>0</v>
      </c>
      <c r="X41" s="2">
        <f>COUNTIFS('BA History S3'!$B:$B,$A$41,'BA History S3'!P:P, 1)</f>
        <v>0</v>
      </c>
      <c r="Y41" s="2">
        <f>COUNTIFS('BA History S3'!$B:$B,$A$41,'BA History S3'!Q:Q, 1)</f>
        <v>0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1</v>
      </c>
      <c r="AE41" s="2">
        <f>COUNTIFS('BA History S3'!$B:$B,$A$41,'BA History S3'!W:W, 1)</f>
        <v>0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0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0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2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1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</sheetData>
  <autoFilter ref="A1:AS41" xr:uid="{DA548192-1F03-46EA-8AB8-115EB9A7CE5D}">
    <sortState xmlns:xlrd2="http://schemas.microsoft.com/office/spreadsheetml/2017/richdata2" ref="A2:AS41">
      <sortCondition ref="A1:A41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H193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253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253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253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253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253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255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249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253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186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253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249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255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256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186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253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151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186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253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186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253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151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186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253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186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151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253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186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253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186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253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151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186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253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186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253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186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253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186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v2'!J46</f>
        <v>28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</v>
      </c>
    </row>
    <row r="3" spans="1:5" x14ac:dyDescent="0.25">
      <c r="A3" s="2" t="s">
        <v>16</v>
      </c>
      <c r="B3" s="4">
        <f>'Old Bow v2'!J63</f>
        <v>24.5</v>
      </c>
      <c r="C3" s="1" t="s">
        <v>207</v>
      </c>
      <c r="D3" s="1">
        <f t="shared" si="0"/>
        <v>1</v>
      </c>
      <c r="E3" s="54">
        <f t="shared" ref="E3:E57" si="1">(0.75*B3)+(0.25*B3*D3)</f>
        <v>24.5</v>
      </c>
    </row>
    <row r="4" spans="1:5" x14ac:dyDescent="0.25">
      <c r="A4" s="2" t="s">
        <v>15</v>
      </c>
      <c r="B4" s="4">
        <f>'Old Bow v2'!J55</f>
        <v>23</v>
      </c>
      <c r="C4" s="1" t="s">
        <v>207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v2'!J67</f>
        <v>16</v>
      </c>
      <c r="C5" s="1" t="s">
        <v>207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v2'!J26</f>
        <v>10.5</v>
      </c>
      <c r="C6" s="1" t="s">
        <v>207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v2'!J68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18</v>
      </c>
      <c r="C8" s="1" t="s">
        <v>207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v2'!J28</f>
        <v>28</v>
      </c>
      <c r="C9" s="1" t="s">
        <v>206</v>
      </c>
      <c r="D9" s="1">
        <f t="shared" si="0"/>
        <v>0.5</v>
      </c>
      <c r="E9" s="54">
        <f t="shared" si="1"/>
        <v>24.5</v>
      </c>
    </row>
    <row r="10" spans="1:5" x14ac:dyDescent="0.25">
      <c r="A10" s="2" t="s">
        <v>40</v>
      </c>
      <c r="B10" s="4">
        <f>'Old Bow v2'!J31</f>
        <v>17.5</v>
      </c>
      <c r="C10" s="1" t="s">
        <v>207</v>
      </c>
      <c r="D10" s="1">
        <f t="shared" si="0"/>
        <v>1</v>
      </c>
      <c r="E10" s="54">
        <f t="shared" si="1"/>
        <v>17.5</v>
      </c>
    </row>
    <row r="11" spans="1:5" x14ac:dyDescent="0.25">
      <c r="A11" s="2" t="s">
        <v>48</v>
      </c>
      <c r="B11" s="4">
        <f>'Old Bow v2'!J47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207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v2'!J41</f>
        <v>22.5</v>
      </c>
      <c r="C13" s="1" t="s">
        <v>206</v>
      </c>
      <c r="D13" s="1">
        <f t="shared" si="0"/>
        <v>0.5</v>
      </c>
      <c r="E13" s="54">
        <f t="shared" si="1"/>
        <v>19.6875</v>
      </c>
    </row>
    <row r="14" spans="1:5" x14ac:dyDescent="0.25">
      <c r="A14" s="2" t="s">
        <v>124</v>
      </c>
      <c r="B14" s="4">
        <f>'Old Bow v2'!J21</f>
        <v>15</v>
      </c>
      <c r="C14" s="1" t="s">
        <v>207</v>
      </c>
      <c r="D14" s="1">
        <f t="shared" si="0"/>
        <v>1</v>
      </c>
      <c r="E14" s="54">
        <f t="shared" si="1"/>
        <v>15</v>
      </c>
    </row>
    <row r="15" spans="1:5" x14ac:dyDescent="0.25">
      <c r="A15" s="2" t="s">
        <v>113</v>
      </c>
      <c r="B15" s="4">
        <f>'Old Bow v2'!J51</f>
        <v>19.5</v>
      </c>
      <c r="C15" s="1" t="s">
        <v>207</v>
      </c>
      <c r="D15" s="1">
        <f t="shared" si="0"/>
        <v>1</v>
      </c>
      <c r="E15" s="54">
        <f t="shared" si="1"/>
        <v>19.5</v>
      </c>
    </row>
    <row r="16" spans="1:5" x14ac:dyDescent="0.25">
      <c r="A16" s="2" t="s">
        <v>3</v>
      </c>
      <c r="B16" s="4">
        <f>'Old Bow v2'!J39</f>
        <v>21.5</v>
      </c>
      <c r="C16" s="1" t="s">
        <v>206</v>
      </c>
      <c r="D16" s="1">
        <f t="shared" si="0"/>
        <v>0.5</v>
      </c>
      <c r="E16" s="54">
        <f t="shared" si="1"/>
        <v>18.8125</v>
      </c>
    </row>
    <row r="17" spans="1:5" x14ac:dyDescent="0.25">
      <c r="A17" s="2" t="s">
        <v>119</v>
      </c>
      <c r="B17" s="4">
        <f>'Old Bow v2'!J54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v2'!J66</f>
        <v>21</v>
      </c>
      <c r="C18" s="1" t="s">
        <v>206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v2'!J45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v2'!J13</f>
        <v>16</v>
      </c>
      <c r="C20" s="1" t="s">
        <v>207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v2'!J35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v2'!J29</f>
        <v>20</v>
      </c>
      <c r="C22" s="1" t="s">
        <v>206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v2'!J33</f>
        <v>15.5</v>
      </c>
      <c r="C23" s="1" t="s">
        <v>207</v>
      </c>
      <c r="D23" s="1">
        <f t="shared" si="0"/>
        <v>1</v>
      </c>
      <c r="E23" s="54">
        <f t="shared" si="1"/>
        <v>15.5</v>
      </c>
    </row>
    <row r="24" spans="1:5" x14ac:dyDescent="0.25">
      <c r="A24" s="2" t="s">
        <v>5</v>
      </c>
      <c r="B24" s="4">
        <f>'Old Bow v2'!J48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v2'!J53</f>
        <v>19</v>
      </c>
      <c r="C25" s="1" t="s">
        <v>206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v2'!J27</f>
        <v>15</v>
      </c>
      <c r="C26" s="1" t="s">
        <v>207</v>
      </c>
      <c r="D26" s="1">
        <f t="shared" si="0"/>
        <v>1</v>
      </c>
      <c r="E26" s="54">
        <f t="shared" si="1"/>
        <v>15</v>
      </c>
    </row>
    <row r="27" spans="1:5" x14ac:dyDescent="0.25">
      <c r="A27" s="2" t="s">
        <v>127</v>
      </c>
      <c r="B27" s="4">
        <f>'Old Bow v2'!J61</f>
        <v>20</v>
      </c>
      <c r="C27" s="1" t="s">
        <v>206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v2'!J64</f>
        <v>21</v>
      </c>
      <c r="C28" s="1" t="s">
        <v>206</v>
      </c>
      <c r="D28" s="1">
        <f t="shared" si="0"/>
        <v>0.5</v>
      </c>
      <c r="E28" s="54">
        <f t="shared" si="1"/>
        <v>18.375</v>
      </c>
    </row>
    <row r="29" spans="1:5" x14ac:dyDescent="0.25">
      <c r="A29" s="2" t="s">
        <v>6</v>
      </c>
      <c r="B29" s="4">
        <f>'Old Bow v2'!J62</f>
        <v>23</v>
      </c>
      <c r="C29" s="1" t="s">
        <v>205</v>
      </c>
      <c r="D29" s="1">
        <f t="shared" si="0"/>
        <v>0.25</v>
      </c>
      <c r="E29" s="54">
        <f t="shared" si="1"/>
        <v>18.6875</v>
      </c>
    </row>
    <row r="30" spans="1:5" x14ac:dyDescent="0.25">
      <c r="A30" s="2" t="s">
        <v>133</v>
      </c>
      <c r="B30" s="4">
        <f>'Old Bow v2'!J43</f>
        <v>13.5</v>
      </c>
      <c r="C30" s="1" t="s">
        <v>205</v>
      </c>
      <c r="D30" s="1">
        <f t="shared" si="0"/>
        <v>0.25</v>
      </c>
      <c r="E30" s="54">
        <f t="shared" si="1"/>
        <v>10.96875</v>
      </c>
    </row>
    <row r="31" spans="1:5" x14ac:dyDescent="0.25">
      <c r="A31" s="1" t="s">
        <v>39</v>
      </c>
      <c r="B31" s="4">
        <f>'Old Bow v2'!J24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v2'!J25</f>
        <v>12.5</v>
      </c>
      <c r="C32" s="1" t="s">
        <v>205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v2'!J36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v2'!J11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v2'!J18</f>
        <v>15</v>
      </c>
      <c r="C35" s="1" t="s">
        <v>205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v2'!J17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v2'!J19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v2'!J34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v2'!J40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v2'!J30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v2'!J32</f>
        <v>13</v>
      </c>
      <c r="C42" s="1" t="s">
        <v>205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v2'!J20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v2'!J70</f>
        <v>10</v>
      </c>
      <c r="C44" s="1" t="s">
        <v>205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v2'!J38</f>
        <v>8.5</v>
      </c>
      <c r="C45" s="1" t="s">
        <v>205</v>
      </c>
      <c r="D45" s="1">
        <f t="shared" si="2"/>
        <v>0.25</v>
      </c>
      <c r="E45" s="54">
        <f t="shared" si="1"/>
        <v>6.90625</v>
      </c>
    </row>
    <row r="46" spans="1:5" x14ac:dyDescent="0.25">
      <c r="A46" s="2" t="s">
        <v>126</v>
      </c>
      <c r="B46" s="4">
        <f>'Old Bow v2'!J3</f>
        <v>10.5</v>
      </c>
      <c r="C46" s="1" t="s">
        <v>208</v>
      </c>
      <c r="D46" s="1">
        <f t="shared" si="2"/>
        <v>0.1</v>
      </c>
      <c r="E46" s="54">
        <f t="shared" si="1"/>
        <v>8.1374999999999993</v>
      </c>
    </row>
    <row r="47" spans="1:5" x14ac:dyDescent="0.25">
      <c r="A47" s="2" t="s">
        <v>28</v>
      </c>
      <c r="B47" s="4">
        <f>'Old Bow v2'!J9</f>
        <v>10</v>
      </c>
      <c r="C47" s="1" t="s">
        <v>205</v>
      </c>
      <c r="D47" s="1">
        <f t="shared" si="2"/>
        <v>0.25</v>
      </c>
      <c r="E47" s="54">
        <f t="shared" si="1"/>
        <v>8.125</v>
      </c>
    </row>
    <row r="48" spans="1:5" x14ac:dyDescent="0.25">
      <c r="A48" s="1" t="s">
        <v>36</v>
      </c>
      <c r="B48" s="4">
        <f>'Old Bow v2'!J12</f>
        <v>13</v>
      </c>
      <c r="C48" s="1" t="s">
        <v>205</v>
      </c>
      <c r="D48" s="1">
        <f t="shared" si="2"/>
        <v>0.25</v>
      </c>
      <c r="E48" s="54">
        <f t="shared" si="1"/>
        <v>10.5625</v>
      </c>
    </row>
    <row r="49" spans="1:5" x14ac:dyDescent="0.25">
      <c r="A49" s="2" t="s">
        <v>32</v>
      </c>
      <c r="B49" s="4">
        <f>'Old Bow v2'!J49</f>
        <v>11</v>
      </c>
      <c r="C49" s="1" t="s">
        <v>206</v>
      </c>
      <c r="D49" s="1">
        <f t="shared" si="2"/>
        <v>0.5</v>
      </c>
      <c r="E49" s="54">
        <f t="shared" si="1"/>
        <v>9.625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208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186</v>
      </c>
      <c r="B52" s="4">
        <f>'Old Bow v2'!J14</f>
        <v>14.5</v>
      </c>
      <c r="C52" s="1" t="s">
        <v>205</v>
      </c>
      <c r="D52" s="1">
        <f t="shared" si="2"/>
        <v>0.25</v>
      </c>
      <c r="E52" s="54">
        <f t="shared" si="1"/>
        <v>11.78125</v>
      </c>
    </row>
    <row r="53" spans="1:5" x14ac:dyDescent="0.25">
      <c r="A53" s="1" t="s">
        <v>37</v>
      </c>
      <c r="B53" s="4">
        <f>'Old Bow v2'!J44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v2'!J52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v2'!J65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v2'!J22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15.5</v>
      </c>
      <c r="D5" s="1">
        <f t="shared" si="0"/>
        <v>0</v>
      </c>
      <c r="E5" s="54">
        <f t="shared" si="1"/>
        <v>11.625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16.5</v>
      </c>
      <c r="D9" s="1">
        <f t="shared" si="0"/>
        <v>0</v>
      </c>
      <c r="E9" s="54">
        <f t="shared" si="1"/>
        <v>12.375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11</v>
      </c>
      <c r="D11" s="1">
        <f t="shared" si="0"/>
        <v>0</v>
      </c>
      <c r="E11" s="54">
        <f t="shared" si="1"/>
        <v>8.25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12</v>
      </c>
      <c r="D13" s="1">
        <f t="shared" si="0"/>
        <v>0</v>
      </c>
      <c r="E13" s="54">
        <f t="shared" si="1"/>
        <v>9</v>
      </c>
    </row>
    <row r="14" spans="1:5" x14ac:dyDescent="0.25">
      <c r="A14" s="2" t="s">
        <v>118</v>
      </c>
      <c r="B14" s="4">
        <f>LOOKUP(A14,'BA v2'!A:A,'BA v2'!I:I)</f>
        <v>13</v>
      </c>
      <c r="D14" s="1">
        <f t="shared" si="0"/>
        <v>0</v>
      </c>
      <c r="E14" s="54">
        <f t="shared" si="1"/>
        <v>9.75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21</v>
      </c>
      <c r="D32" s="1">
        <f t="shared" si="0"/>
        <v>0</v>
      </c>
      <c r="E32" s="54">
        <f t="shared" si="1"/>
        <v>15.75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18</v>
      </c>
      <c r="D44" s="1">
        <f t="shared" si="0"/>
        <v>0</v>
      </c>
      <c r="E44" s="54">
        <f t="shared" si="1"/>
        <v>13.5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Tourney Stats</vt:lpstr>
      <vt:lpstr>OB Season 2</vt:lpstr>
      <vt:lpstr>OB History S2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2026-09-08T01:29:45Z</dcterms:modified>
</cp:coreProperties>
</file>