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96C608F-3937-4E76-BCC8-49DCE89785D4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S2'!$A$1:$AK$780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Stats'!$A$1:$AE$45</definedName>
    <definedName name="_xlnm._FilterDatabase" localSheetId="15" hidden="1">'Tourney Stats BA'!$A$1:$AL$38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24" l="1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H62" i="23"/>
  <c r="AI62" i="23"/>
  <c r="AJ62" i="23"/>
  <c r="AK62" i="23"/>
  <c r="AH63" i="23"/>
  <c r="AI63" i="23"/>
  <c r="AJ63" i="23"/>
  <c r="AK63" i="23"/>
  <c r="AH64" i="23"/>
  <c r="AI64" i="23"/>
  <c r="AJ64" i="23"/>
  <c r="AK64" i="23"/>
  <c r="AH65" i="23"/>
  <c r="AI65" i="23"/>
  <c r="AJ65" i="23"/>
  <c r="AK65" i="23"/>
  <c r="AH66" i="23"/>
  <c r="AI66" i="23"/>
  <c r="AJ66" i="23"/>
  <c r="AK66" i="23"/>
  <c r="AH67" i="23"/>
  <c r="AI67" i="23"/>
  <c r="AJ67" i="23"/>
  <c r="AK67" i="23"/>
  <c r="AH68" i="23"/>
  <c r="AI68" i="23"/>
  <c r="AJ68" i="23"/>
  <c r="AK68" i="23"/>
  <c r="AH69" i="23"/>
  <c r="AI69" i="23"/>
  <c r="AJ69" i="23"/>
  <c r="AK69" i="23"/>
  <c r="AH70" i="23"/>
  <c r="AI70" i="23"/>
  <c r="AJ70" i="23"/>
  <c r="AK70" i="23"/>
  <c r="AH71" i="23"/>
  <c r="AI71" i="23"/>
  <c r="AJ71" i="23"/>
  <c r="AK71" i="23"/>
  <c r="AH72" i="23"/>
  <c r="AI72" i="23"/>
  <c r="AJ72" i="23"/>
  <c r="AK72" i="23"/>
  <c r="AH73" i="23"/>
  <c r="AI73" i="23"/>
  <c r="AJ73" i="23"/>
  <c r="AK73" i="23"/>
  <c r="AH855" i="17"/>
  <c r="AI855" i="17"/>
  <c r="AJ855" i="17"/>
  <c r="AK855" i="17"/>
  <c r="AH856" i="17"/>
  <c r="AI856" i="17"/>
  <c r="AJ856" i="17"/>
  <c r="AK856" i="17"/>
  <c r="AH857" i="17"/>
  <c r="AI857" i="17"/>
  <c r="AJ857" i="17"/>
  <c r="AK857" i="17"/>
  <c r="AH858" i="17"/>
  <c r="AI858" i="17"/>
  <c r="AJ858" i="17"/>
  <c r="AK858" i="17"/>
  <c r="AH859" i="17"/>
  <c r="AI859" i="17"/>
  <c r="AJ859" i="17"/>
  <c r="AK859" i="17"/>
  <c r="AH860" i="17"/>
  <c r="AI860" i="17"/>
  <c r="AJ860" i="17"/>
  <c r="AK860" i="17"/>
  <c r="AH861" i="17"/>
  <c r="AI861" i="17"/>
  <c r="AJ861" i="17"/>
  <c r="AK861" i="17"/>
  <c r="AH862" i="17"/>
  <c r="AI862" i="17"/>
  <c r="AJ862" i="17"/>
  <c r="AK862" i="17"/>
  <c r="AH863" i="17"/>
  <c r="AI863" i="17"/>
  <c r="AJ863" i="17"/>
  <c r="AK863" i="17"/>
  <c r="AH864" i="17"/>
  <c r="AI864" i="17"/>
  <c r="AJ864" i="17"/>
  <c r="AK864" i="17"/>
  <c r="AH865" i="17"/>
  <c r="AI865" i="17"/>
  <c r="AJ865" i="17"/>
  <c r="AK865" i="17"/>
  <c r="AH866" i="17"/>
  <c r="AI866" i="17"/>
  <c r="AJ866" i="17"/>
  <c r="AK866" i="17"/>
  <c r="AH1559" i="9"/>
  <c r="AI1559" i="9"/>
  <c r="AJ1559" i="9"/>
  <c r="AK1559" i="9"/>
  <c r="AH1560" i="9"/>
  <c r="AI1560" i="9"/>
  <c r="AJ1560" i="9"/>
  <c r="AK1560" i="9"/>
  <c r="AH1561" i="9"/>
  <c r="AI1561" i="9"/>
  <c r="AJ1561" i="9"/>
  <c r="AK1561" i="9"/>
  <c r="AH1562" i="9"/>
  <c r="AI1562" i="9"/>
  <c r="AJ1562" i="9"/>
  <c r="AK1562" i="9"/>
  <c r="AH1563" i="9"/>
  <c r="AI1563" i="9"/>
  <c r="AJ1563" i="9"/>
  <c r="AK1563" i="9"/>
  <c r="AH1564" i="9"/>
  <c r="AI1564" i="9"/>
  <c r="AJ1564" i="9"/>
  <c r="AK1564" i="9"/>
  <c r="AH1565" i="9"/>
  <c r="AI1565" i="9"/>
  <c r="AJ1565" i="9"/>
  <c r="AK1565" i="9"/>
  <c r="AH1566" i="9"/>
  <c r="AI1566" i="9"/>
  <c r="AJ1566" i="9"/>
  <c r="AK1566" i="9"/>
  <c r="AH1567" i="9"/>
  <c r="AI1567" i="9"/>
  <c r="AJ1567" i="9"/>
  <c r="AK1567" i="9"/>
  <c r="AH1568" i="9"/>
  <c r="AI1568" i="9"/>
  <c r="AJ1568" i="9"/>
  <c r="AK1568" i="9"/>
  <c r="AH1569" i="9"/>
  <c r="AI1569" i="9"/>
  <c r="AJ1569" i="9"/>
  <c r="AK1569" i="9"/>
  <c r="AH1570" i="9"/>
  <c r="AI1570" i="9"/>
  <c r="AJ1570" i="9"/>
  <c r="AK1570" i="9"/>
  <c r="AA942" i="15"/>
  <c r="AB942" i="15"/>
  <c r="AC942" i="15"/>
  <c r="AD942" i="15"/>
  <c r="AA943" i="15"/>
  <c r="AB943" i="15"/>
  <c r="AC943" i="15"/>
  <c r="AD943" i="15"/>
  <c r="AA944" i="15"/>
  <c r="AB944" i="15"/>
  <c r="AC944" i="15"/>
  <c r="AD944" i="15"/>
  <c r="AA945" i="15"/>
  <c r="AB945" i="15"/>
  <c r="AC945" i="15"/>
  <c r="AD945" i="15"/>
  <c r="AA946" i="15"/>
  <c r="AB946" i="15"/>
  <c r="AC946" i="15"/>
  <c r="AD946" i="15"/>
  <c r="AA947" i="15"/>
  <c r="AB947" i="15"/>
  <c r="AC947" i="15"/>
  <c r="AD947" i="15"/>
  <c r="AA948" i="15"/>
  <c r="AB948" i="15"/>
  <c r="AC948" i="15"/>
  <c r="AD948" i="15"/>
  <c r="AA949" i="15"/>
  <c r="AB949" i="15"/>
  <c r="AC949" i="15"/>
  <c r="AD949" i="15"/>
  <c r="AA950" i="15"/>
  <c r="AB950" i="15"/>
  <c r="AC950" i="15"/>
  <c r="AD950" i="15"/>
  <c r="AA951" i="15"/>
  <c r="AB951" i="15"/>
  <c r="AC951" i="15"/>
  <c r="AD951" i="15"/>
  <c r="AA952" i="15"/>
  <c r="AB952" i="15"/>
  <c r="AC952" i="15"/>
  <c r="AD952" i="15"/>
  <c r="AA953" i="15"/>
  <c r="AB953" i="15"/>
  <c r="AC953" i="15"/>
  <c r="AD953" i="15"/>
  <c r="AA954" i="15"/>
  <c r="AB954" i="15"/>
  <c r="AC954" i="15"/>
  <c r="AD954" i="15"/>
  <c r="AA955" i="15"/>
  <c r="AB955" i="15"/>
  <c r="AC955" i="15"/>
  <c r="AD955" i="15"/>
  <c r="AA956" i="15"/>
  <c r="AB956" i="15"/>
  <c r="AC956" i="15"/>
  <c r="AD956" i="15"/>
  <c r="AA957" i="15"/>
  <c r="AB957" i="15"/>
  <c r="AC957" i="15"/>
  <c r="AD957" i="15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930" i="15"/>
  <c r="AB930" i="15"/>
  <c r="AC930" i="15"/>
  <c r="AD930" i="15"/>
  <c r="AA931" i="15"/>
  <c r="AB931" i="15"/>
  <c r="AC931" i="15"/>
  <c r="AD931" i="15"/>
  <c r="AA932" i="15"/>
  <c r="AB932" i="15"/>
  <c r="AC932" i="15"/>
  <c r="AD932" i="15"/>
  <c r="AA933" i="15"/>
  <c r="AB933" i="15"/>
  <c r="AC933" i="15"/>
  <c r="AD933" i="15"/>
  <c r="AA934" i="15"/>
  <c r="AB934" i="15"/>
  <c r="AC934" i="15"/>
  <c r="AD934" i="15"/>
  <c r="AA935" i="15"/>
  <c r="AB935" i="15"/>
  <c r="AC935" i="15"/>
  <c r="AD935" i="15"/>
  <c r="AA936" i="15"/>
  <c r="AB936" i="15"/>
  <c r="AC936" i="15"/>
  <c r="AD936" i="15"/>
  <c r="AA937" i="15"/>
  <c r="AB937" i="15"/>
  <c r="AC937" i="15"/>
  <c r="AD937" i="15"/>
  <c r="AA938" i="15"/>
  <c r="AB938" i="15"/>
  <c r="AC938" i="15"/>
  <c r="AD938" i="15"/>
  <c r="AA939" i="15"/>
  <c r="AB939" i="15"/>
  <c r="AC939" i="15"/>
  <c r="AD939" i="15"/>
  <c r="AA940" i="15"/>
  <c r="AB940" i="15"/>
  <c r="AC940" i="15"/>
  <c r="AD940" i="15"/>
  <c r="AA941" i="15"/>
  <c r="AB941" i="15"/>
  <c r="AC941" i="15"/>
  <c r="AD941" i="15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916" i="15"/>
  <c r="AB916" i="15"/>
  <c r="AC916" i="15"/>
  <c r="AD916" i="15"/>
  <c r="AA917" i="15"/>
  <c r="AB917" i="15"/>
  <c r="AC917" i="15"/>
  <c r="AD917" i="15"/>
  <c r="AA918" i="15"/>
  <c r="AB918" i="15"/>
  <c r="AC918" i="15"/>
  <c r="AD918" i="15"/>
  <c r="AA919" i="15"/>
  <c r="AB919" i="15"/>
  <c r="AC919" i="15"/>
  <c r="AD919" i="15"/>
  <c r="AA920" i="15"/>
  <c r="AB920" i="15"/>
  <c r="AC920" i="15"/>
  <c r="AD920" i="15"/>
  <c r="AA921" i="15"/>
  <c r="AB921" i="15"/>
  <c r="AC921" i="15"/>
  <c r="AD921" i="15"/>
  <c r="AA922" i="15"/>
  <c r="AB922" i="15"/>
  <c r="AC922" i="15"/>
  <c r="AD922" i="15"/>
  <c r="AA923" i="15"/>
  <c r="AB923" i="15"/>
  <c r="AC923" i="15"/>
  <c r="AD923" i="15"/>
  <c r="AA924" i="15"/>
  <c r="AB924" i="15"/>
  <c r="AC924" i="15"/>
  <c r="AD924" i="15"/>
  <c r="AA925" i="15"/>
  <c r="AB925" i="15"/>
  <c r="AC925" i="15"/>
  <c r="AD925" i="15"/>
  <c r="AA926" i="15"/>
  <c r="AB926" i="15"/>
  <c r="AC926" i="15"/>
  <c r="AD926" i="15"/>
  <c r="AA927" i="15"/>
  <c r="AB927" i="15"/>
  <c r="AC927" i="15"/>
  <c r="AD927" i="15"/>
  <c r="AA928" i="15"/>
  <c r="AB928" i="15"/>
  <c r="AC928" i="15"/>
  <c r="AD928" i="15"/>
  <c r="AA929" i="15"/>
  <c r="AB929" i="15"/>
  <c r="AC929" i="15"/>
  <c r="AD929" i="15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H843" i="17"/>
  <c r="AI843" i="17"/>
  <c r="AJ843" i="17"/>
  <c r="AK843" i="17"/>
  <c r="AH844" i="17"/>
  <c r="AI844" i="17"/>
  <c r="AJ844" i="17"/>
  <c r="AK844" i="17"/>
  <c r="AH845" i="17"/>
  <c r="AI845" i="17"/>
  <c r="AJ845" i="17"/>
  <c r="AK845" i="17"/>
  <c r="AH846" i="17"/>
  <c r="AI846" i="17"/>
  <c r="AJ846" i="17"/>
  <c r="AK846" i="17"/>
  <c r="AH847" i="17"/>
  <c r="AI847" i="17"/>
  <c r="AJ847" i="17"/>
  <c r="AK847" i="17"/>
  <c r="AH848" i="17"/>
  <c r="AI848" i="17"/>
  <c r="AJ848" i="17"/>
  <c r="AK848" i="17"/>
  <c r="AH849" i="17"/>
  <c r="AI849" i="17"/>
  <c r="AJ849" i="17"/>
  <c r="AK849" i="17"/>
  <c r="AH850" i="17"/>
  <c r="AI850" i="17"/>
  <c r="AJ850" i="17"/>
  <c r="AK850" i="17"/>
  <c r="AH851" i="17"/>
  <c r="AI851" i="17"/>
  <c r="AJ851" i="17"/>
  <c r="AK851" i="17"/>
  <c r="AH852" i="17"/>
  <c r="AI852" i="17"/>
  <c r="AJ852" i="17"/>
  <c r="AK852" i="17"/>
  <c r="AH853" i="17"/>
  <c r="AI853" i="17"/>
  <c r="AJ853" i="17"/>
  <c r="AK853" i="17"/>
  <c r="AH854" i="17"/>
  <c r="AI854" i="17"/>
  <c r="AJ854" i="17"/>
  <c r="AK854" i="17"/>
  <c r="AH1547" i="9"/>
  <c r="AI1547" i="9"/>
  <c r="AJ1547" i="9"/>
  <c r="AK1547" i="9"/>
  <c r="AH1548" i="9"/>
  <c r="AI1548" i="9"/>
  <c r="AJ1548" i="9"/>
  <c r="AK1548" i="9"/>
  <c r="AH1549" i="9"/>
  <c r="AI1549" i="9"/>
  <c r="AJ1549" i="9"/>
  <c r="AK1549" i="9"/>
  <c r="AH1550" i="9"/>
  <c r="AI1550" i="9"/>
  <c r="AJ1550" i="9"/>
  <c r="AK1550" i="9"/>
  <c r="AH1551" i="9"/>
  <c r="AI1551" i="9"/>
  <c r="AJ1551" i="9"/>
  <c r="AK1551" i="9"/>
  <c r="AH1552" i="9"/>
  <c r="AI1552" i="9"/>
  <c r="AJ1552" i="9"/>
  <c r="AK1552" i="9"/>
  <c r="AH1553" i="9"/>
  <c r="AI1553" i="9"/>
  <c r="AJ1553" i="9"/>
  <c r="AK1553" i="9"/>
  <c r="AH1554" i="9"/>
  <c r="AI1554" i="9"/>
  <c r="AJ1554" i="9"/>
  <c r="AK1554" i="9"/>
  <c r="AH1555" i="9"/>
  <c r="AI1555" i="9"/>
  <c r="AJ1555" i="9"/>
  <c r="AK1555" i="9"/>
  <c r="AH1556" i="9"/>
  <c r="AI1556" i="9"/>
  <c r="AJ1556" i="9"/>
  <c r="AK1556" i="9"/>
  <c r="AH1557" i="9"/>
  <c r="AI1557" i="9"/>
  <c r="AJ1557" i="9"/>
  <c r="AK1557" i="9"/>
  <c r="AH1558" i="9"/>
  <c r="AI1558" i="9"/>
  <c r="AJ1558" i="9"/>
  <c r="AK1558" i="9"/>
  <c r="AH831" i="17"/>
  <c r="AI831" i="17"/>
  <c r="AJ831" i="17"/>
  <c r="AK831" i="17"/>
  <c r="AH832" i="17"/>
  <c r="AI832" i="17"/>
  <c r="AJ832" i="17"/>
  <c r="AK832" i="17"/>
  <c r="AH833" i="17"/>
  <c r="AI833" i="17"/>
  <c r="AJ833" i="17"/>
  <c r="AK833" i="17"/>
  <c r="AH834" i="17"/>
  <c r="AI834" i="17"/>
  <c r="AJ834" i="17"/>
  <c r="AK834" i="17"/>
  <c r="AH835" i="17"/>
  <c r="AI835" i="17"/>
  <c r="AJ835" i="17"/>
  <c r="AK835" i="17"/>
  <c r="AH836" i="17"/>
  <c r="AI836" i="17"/>
  <c r="AJ836" i="17"/>
  <c r="AK836" i="17"/>
  <c r="AH837" i="17"/>
  <c r="AI837" i="17"/>
  <c r="AJ837" i="17"/>
  <c r="AK837" i="17"/>
  <c r="AH838" i="17"/>
  <c r="AI838" i="17"/>
  <c r="AJ838" i="17"/>
  <c r="AK838" i="17"/>
  <c r="AH839" i="17"/>
  <c r="AI839" i="17"/>
  <c r="AJ839" i="17"/>
  <c r="AK839" i="17"/>
  <c r="AH840" i="17"/>
  <c r="AI840" i="17"/>
  <c r="AJ840" i="17"/>
  <c r="AK840" i="17"/>
  <c r="AH841" i="17"/>
  <c r="AI841" i="17"/>
  <c r="AJ841" i="17"/>
  <c r="AK841" i="17"/>
  <c r="AH842" i="17"/>
  <c r="AI842" i="17"/>
  <c r="AJ842" i="17"/>
  <c r="AK842" i="17"/>
  <c r="AH1535" i="9"/>
  <c r="AI1535" i="9"/>
  <c r="AJ1535" i="9"/>
  <c r="AK1535" i="9"/>
  <c r="AH1536" i="9"/>
  <c r="AI1536" i="9"/>
  <c r="AJ1536" i="9"/>
  <c r="AK1536" i="9"/>
  <c r="AH1537" i="9"/>
  <c r="AI1537" i="9"/>
  <c r="AJ1537" i="9"/>
  <c r="AK1537" i="9"/>
  <c r="AH1538" i="9"/>
  <c r="AI1538" i="9"/>
  <c r="AJ1538" i="9"/>
  <c r="AK1538" i="9"/>
  <c r="AH1539" i="9"/>
  <c r="AI1539" i="9"/>
  <c r="AJ1539" i="9"/>
  <c r="AK1539" i="9"/>
  <c r="AH1540" i="9"/>
  <c r="AI1540" i="9"/>
  <c r="AJ1540" i="9"/>
  <c r="AK1540" i="9"/>
  <c r="AH1541" i="9"/>
  <c r="AI1541" i="9"/>
  <c r="AJ1541" i="9"/>
  <c r="AK1541" i="9"/>
  <c r="AH1542" i="9"/>
  <c r="AI1542" i="9"/>
  <c r="AJ1542" i="9"/>
  <c r="AK1542" i="9"/>
  <c r="AH1543" i="9"/>
  <c r="AI1543" i="9"/>
  <c r="AJ1543" i="9"/>
  <c r="AK1543" i="9"/>
  <c r="AH1544" i="9"/>
  <c r="AI1544" i="9"/>
  <c r="AJ1544" i="9"/>
  <c r="AK1544" i="9"/>
  <c r="AH1545" i="9"/>
  <c r="AI1545" i="9"/>
  <c r="AJ1545" i="9"/>
  <c r="AK1545" i="9"/>
  <c r="AH1546" i="9"/>
  <c r="AI1546" i="9"/>
  <c r="AJ1546" i="9"/>
  <c r="AK1546" i="9"/>
  <c r="AH50" i="23"/>
  <c r="AI50" i="23"/>
  <c r="AJ50" i="23"/>
  <c r="AK50" i="23"/>
  <c r="AH51" i="23"/>
  <c r="AI51" i="23"/>
  <c r="AJ51" i="23"/>
  <c r="AK51" i="23"/>
  <c r="AH52" i="23"/>
  <c r="AI52" i="23"/>
  <c r="AJ52" i="23"/>
  <c r="AK52" i="23"/>
  <c r="AH53" i="23"/>
  <c r="AI53" i="23"/>
  <c r="AJ53" i="23"/>
  <c r="AK53" i="23"/>
  <c r="AH54" i="23"/>
  <c r="AI54" i="23"/>
  <c r="AJ54" i="23"/>
  <c r="AK54" i="23"/>
  <c r="AH55" i="23"/>
  <c r="AI55" i="23"/>
  <c r="AJ55" i="23"/>
  <c r="AK55" i="23"/>
  <c r="AH56" i="23"/>
  <c r="AI56" i="23"/>
  <c r="AJ56" i="23"/>
  <c r="AK56" i="23"/>
  <c r="AH57" i="23"/>
  <c r="AI57" i="23"/>
  <c r="AJ57" i="23"/>
  <c r="AK57" i="23"/>
  <c r="AH58" i="23"/>
  <c r="AI58" i="23"/>
  <c r="AJ58" i="23"/>
  <c r="AK58" i="23"/>
  <c r="AH59" i="23"/>
  <c r="AI59" i="23"/>
  <c r="AJ59" i="23"/>
  <c r="AK59" i="23"/>
  <c r="AH60" i="23"/>
  <c r="AI60" i="23"/>
  <c r="AJ60" i="23"/>
  <c r="AK60" i="23"/>
  <c r="AH61" i="23"/>
  <c r="AI61" i="23"/>
  <c r="AJ61" i="23"/>
  <c r="AK61" i="23"/>
  <c r="AH819" i="17"/>
  <c r="AI819" i="17"/>
  <c r="AJ819" i="17"/>
  <c r="AK819" i="17"/>
  <c r="AH820" i="17"/>
  <c r="AI820" i="17"/>
  <c r="AJ820" i="17"/>
  <c r="AK820" i="17"/>
  <c r="AH821" i="17"/>
  <c r="AI821" i="17"/>
  <c r="AJ821" i="17"/>
  <c r="AK821" i="17"/>
  <c r="AH822" i="17"/>
  <c r="AI822" i="17"/>
  <c r="AJ822" i="17"/>
  <c r="AK822" i="17"/>
  <c r="AH823" i="17"/>
  <c r="AI823" i="17"/>
  <c r="AJ823" i="17"/>
  <c r="AK823" i="17"/>
  <c r="AH824" i="17"/>
  <c r="AI824" i="17"/>
  <c r="AJ824" i="17"/>
  <c r="AK824" i="17"/>
  <c r="AH825" i="17"/>
  <c r="AI825" i="17"/>
  <c r="AJ825" i="17"/>
  <c r="AK825" i="17"/>
  <c r="AH826" i="17"/>
  <c r="AI826" i="17"/>
  <c r="AJ826" i="17"/>
  <c r="AK826" i="17"/>
  <c r="AH827" i="17"/>
  <c r="AI827" i="17"/>
  <c r="AJ827" i="17"/>
  <c r="AK827" i="17"/>
  <c r="AH828" i="17"/>
  <c r="AI828" i="17"/>
  <c r="AJ828" i="17"/>
  <c r="AK828" i="17"/>
  <c r="AH829" i="17"/>
  <c r="AI829" i="17"/>
  <c r="AJ829" i="17"/>
  <c r="AK829" i="17"/>
  <c r="AH830" i="17"/>
  <c r="AI830" i="17"/>
  <c r="AJ830" i="17"/>
  <c r="AK830" i="17"/>
  <c r="AH1523" i="9"/>
  <c r="AI1523" i="9"/>
  <c r="AJ1523" i="9"/>
  <c r="AK1523" i="9"/>
  <c r="AH1524" i="9"/>
  <c r="AI1524" i="9"/>
  <c r="AJ1524" i="9"/>
  <c r="AK1524" i="9"/>
  <c r="AH1525" i="9"/>
  <c r="AI1525" i="9"/>
  <c r="AJ1525" i="9"/>
  <c r="AK1525" i="9"/>
  <c r="AH1526" i="9"/>
  <c r="AI1526" i="9"/>
  <c r="AJ1526" i="9"/>
  <c r="AK1526" i="9"/>
  <c r="AH1527" i="9"/>
  <c r="AI1527" i="9"/>
  <c r="AJ1527" i="9"/>
  <c r="AK1527" i="9"/>
  <c r="AH1528" i="9"/>
  <c r="AI1528" i="9"/>
  <c r="AJ1528" i="9"/>
  <c r="AK1528" i="9"/>
  <c r="AH1529" i="9"/>
  <c r="AI1529" i="9"/>
  <c r="AJ1529" i="9"/>
  <c r="AK1529" i="9"/>
  <c r="AH1530" i="9"/>
  <c r="AI1530" i="9"/>
  <c r="AJ1530" i="9"/>
  <c r="AK1530" i="9"/>
  <c r="AH1531" i="9"/>
  <c r="AI1531" i="9"/>
  <c r="AJ1531" i="9"/>
  <c r="AK1531" i="9"/>
  <c r="AH1532" i="9"/>
  <c r="AI1532" i="9"/>
  <c r="AJ1532" i="9"/>
  <c r="AK1532" i="9"/>
  <c r="AH1533" i="9"/>
  <c r="AI1533" i="9"/>
  <c r="AJ1533" i="9"/>
  <c r="AK1533" i="9"/>
  <c r="AH1534" i="9"/>
  <c r="AI1534" i="9"/>
  <c r="AJ1534" i="9"/>
  <c r="AK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904" i="15"/>
  <c r="AB904" i="15"/>
  <c r="AC904" i="15"/>
  <c r="AD904" i="15"/>
  <c r="AA905" i="15"/>
  <c r="AB905" i="15"/>
  <c r="AC905" i="15"/>
  <c r="AD905" i="15"/>
  <c r="AA906" i="15"/>
  <c r="AB906" i="15"/>
  <c r="AC906" i="15"/>
  <c r="AD906" i="15"/>
  <c r="AA907" i="15"/>
  <c r="AB907" i="15"/>
  <c r="AC907" i="15"/>
  <c r="AD907" i="15"/>
  <c r="AA908" i="15"/>
  <c r="AB908" i="15"/>
  <c r="AC908" i="15"/>
  <c r="AD908" i="15"/>
  <c r="AA909" i="15"/>
  <c r="AB909" i="15"/>
  <c r="AC909" i="15"/>
  <c r="AD909" i="15"/>
  <c r="AA910" i="15"/>
  <c r="AB910" i="15"/>
  <c r="AC910" i="15"/>
  <c r="AD910" i="15"/>
  <c r="AA911" i="15"/>
  <c r="AB911" i="15"/>
  <c r="AC911" i="15"/>
  <c r="AD911" i="15"/>
  <c r="AA912" i="15"/>
  <c r="AB912" i="15"/>
  <c r="AC912" i="15"/>
  <c r="AD912" i="15"/>
  <c r="AA913" i="15"/>
  <c r="AB913" i="15"/>
  <c r="AC913" i="15"/>
  <c r="AD913" i="15"/>
  <c r="AA914" i="15"/>
  <c r="AB914" i="15"/>
  <c r="AC914" i="15"/>
  <c r="AD914" i="15"/>
  <c r="AA915" i="15"/>
  <c r="AB915" i="15"/>
  <c r="AC915" i="15"/>
  <c r="AD915" i="15"/>
  <c r="AA888" i="15"/>
  <c r="AB888" i="15"/>
  <c r="AC888" i="15"/>
  <c r="AD888" i="15"/>
  <c r="AA889" i="15"/>
  <c r="AB889" i="15"/>
  <c r="AC889" i="15"/>
  <c r="AD889" i="15"/>
  <c r="AA890" i="15"/>
  <c r="AB890" i="15"/>
  <c r="AC890" i="15"/>
  <c r="AD890" i="15"/>
  <c r="AA891" i="15"/>
  <c r="AB891" i="15"/>
  <c r="AC891" i="15"/>
  <c r="AD891" i="15"/>
  <c r="AA892" i="15"/>
  <c r="AB892" i="15"/>
  <c r="AC892" i="15"/>
  <c r="AD892" i="15"/>
  <c r="AA893" i="15"/>
  <c r="AB893" i="15"/>
  <c r="AC893" i="15"/>
  <c r="AD893" i="15"/>
  <c r="AA894" i="15"/>
  <c r="AB894" i="15"/>
  <c r="AC894" i="15"/>
  <c r="AD894" i="15"/>
  <c r="AA895" i="15"/>
  <c r="AB895" i="15"/>
  <c r="AC895" i="15"/>
  <c r="AD895" i="15"/>
  <c r="AA896" i="15"/>
  <c r="AB896" i="15"/>
  <c r="AC896" i="15"/>
  <c r="AD896" i="15"/>
  <c r="AA897" i="15"/>
  <c r="AB897" i="15"/>
  <c r="AC897" i="15"/>
  <c r="AD897" i="15"/>
  <c r="AA898" i="15"/>
  <c r="AB898" i="15"/>
  <c r="AC898" i="15"/>
  <c r="AD898" i="15"/>
  <c r="AA899" i="15"/>
  <c r="AB899" i="15"/>
  <c r="AC899" i="15"/>
  <c r="AD899" i="15"/>
  <c r="AA900" i="15"/>
  <c r="AB900" i="15"/>
  <c r="AC900" i="15"/>
  <c r="AD900" i="15"/>
  <c r="AA901" i="15"/>
  <c r="AB901" i="15"/>
  <c r="AC901" i="15"/>
  <c r="AD901" i="15"/>
  <c r="AA902" i="15"/>
  <c r="AB902" i="15"/>
  <c r="AC902" i="15"/>
  <c r="AD902" i="15"/>
  <c r="AA903" i="15"/>
  <c r="AB903" i="15"/>
  <c r="AC903" i="15"/>
  <c r="AD903" i="15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872" i="15"/>
  <c r="AB872" i="15"/>
  <c r="AC872" i="15"/>
  <c r="AD872" i="15"/>
  <c r="AA873" i="15"/>
  <c r="AB873" i="15"/>
  <c r="AC873" i="15"/>
  <c r="AD873" i="15"/>
  <c r="AA874" i="15"/>
  <c r="AB874" i="15"/>
  <c r="AC874" i="15"/>
  <c r="AD874" i="15"/>
  <c r="AA875" i="15"/>
  <c r="AB875" i="15"/>
  <c r="AC875" i="15"/>
  <c r="AD875" i="15"/>
  <c r="AA876" i="15"/>
  <c r="AB876" i="15"/>
  <c r="AC876" i="15"/>
  <c r="AD876" i="15"/>
  <c r="AA877" i="15"/>
  <c r="AB877" i="15"/>
  <c r="AC877" i="15"/>
  <c r="AD877" i="15"/>
  <c r="AA878" i="15"/>
  <c r="AB878" i="15"/>
  <c r="AC878" i="15"/>
  <c r="AD878" i="15"/>
  <c r="AA879" i="15"/>
  <c r="AB879" i="15"/>
  <c r="AC879" i="15"/>
  <c r="AD879" i="15"/>
  <c r="AA880" i="15"/>
  <c r="AB880" i="15"/>
  <c r="AC880" i="15"/>
  <c r="AD880" i="15"/>
  <c r="AA881" i="15"/>
  <c r="AB881" i="15"/>
  <c r="AC881" i="15"/>
  <c r="AD881" i="15"/>
  <c r="AA882" i="15"/>
  <c r="AB882" i="15"/>
  <c r="AC882" i="15"/>
  <c r="AD882" i="15"/>
  <c r="AA883" i="15"/>
  <c r="AB883" i="15"/>
  <c r="AC883" i="15"/>
  <c r="AD883" i="15"/>
  <c r="AA884" i="15"/>
  <c r="AB884" i="15"/>
  <c r="AC884" i="15"/>
  <c r="AD884" i="15"/>
  <c r="AA885" i="15"/>
  <c r="AB885" i="15"/>
  <c r="AC885" i="15"/>
  <c r="AD885" i="15"/>
  <c r="AA886" i="15"/>
  <c r="AB886" i="15"/>
  <c r="AC886" i="15"/>
  <c r="AD886" i="15"/>
  <c r="AA887" i="15"/>
  <c r="AB887" i="15"/>
  <c r="AC887" i="15"/>
  <c r="AD887" i="15"/>
  <c r="AA856" i="15"/>
  <c r="AB856" i="15"/>
  <c r="AC856" i="15"/>
  <c r="AD856" i="15"/>
  <c r="AA857" i="15"/>
  <c r="AB857" i="15"/>
  <c r="AC857" i="15"/>
  <c r="AD857" i="15"/>
  <c r="AA858" i="15"/>
  <c r="AB858" i="15"/>
  <c r="AC858" i="15"/>
  <c r="AD858" i="15"/>
  <c r="AA859" i="15"/>
  <c r="AB859" i="15"/>
  <c r="AC859" i="15"/>
  <c r="AD859" i="15"/>
  <c r="AA860" i="15"/>
  <c r="AB860" i="15"/>
  <c r="AC860" i="15"/>
  <c r="AD860" i="15"/>
  <c r="AA861" i="15"/>
  <c r="AB861" i="15"/>
  <c r="AC861" i="15"/>
  <c r="AD861" i="15"/>
  <c r="AA862" i="15"/>
  <c r="AB862" i="15"/>
  <c r="AC862" i="15"/>
  <c r="AD862" i="15"/>
  <c r="AA863" i="15"/>
  <c r="AB863" i="15"/>
  <c r="AC863" i="15"/>
  <c r="AD863" i="15"/>
  <c r="AA864" i="15"/>
  <c r="AB864" i="15"/>
  <c r="AC864" i="15"/>
  <c r="AD864" i="15"/>
  <c r="AA865" i="15"/>
  <c r="AB865" i="15"/>
  <c r="AC865" i="15"/>
  <c r="AD865" i="15"/>
  <c r="AA866" i="15"/>
  <c r="AB866" i="15"/>
  <c r="AC866" i="15"/>
  <c r="AD866" i="15"/>
  <c r="AA867" i="15"/>
  <c r="AB867" i="15"/>
  <c r="AC867" i="15"/>
  <c r="AD867" i="15"/>
  <c r="AA868" i="15"/>
  <c r="AB868" i="15"/>
  <c r="AC868" i="15"/>
  <c r="AD868" i="15"/>
  <c r="AA869" i="15"/>
  <c r="AB869" i="15"/>
  <c r="AC869" i="15"/>
  <c r="AD869" i="15"/>
  <c r="AA870" i="15"/>
  <c r="AB870" i="15"/>
  <c r="AC870" i="15"/>
  <c r="AD870" i="15"/>
  <c r="AA871" i="15"/>
  <c r="AB871" i="15"/>
  <c r="AC871" i="15"/>
  <c r="AD871" i="15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H1511" i="9"/>
  <c r="AI1511" i="9"/>
  <c r="AJ1511" i="9"/>
  <c r="AK1511" i="9"/>
  <c r="AH1512" i="9"/>
  <c r="AI1512" i="9"/>
  <c r="AJ1512" i="9"/>
  <c r="AK1512" i="9"/>
  <c r="AH1513" i="9"/>
  <c r="AI1513" i="9"/>
  <c r="AJ1513" i="9"/>
  <c r="AK1513" i="9"/>
  <c r="AH1514" i="9"/>
  <c r="AI1514" i="9"/>
  <c r="AJ1514" i="9"/>
  <c r="AK1514" i="9"/>
  <c r="AH1515" i="9"/>
  <c r="AI1515" i="9"/>
  <c r="AJ1515" i="9"/>
  <c r="AK1515" i="9"/>
  <c r="AH1516" i="9"/>
  <c r="AI1516" i="9"/>
  <c r="AJ1516" i="9"/>
  <c r="AK1516" i="9"/>
  <c r="AH1517" i="9"/>
  <c r="AI1517" i="9"/>
  <c r="AJ1517" i="9"/>
  <c r="AK1517" i="9"/>
  <c r="AH1518" i="9"/>
  <c r="AI1518" i="9"/>
  <c r="AJ1518" i="9"/>
  <c r="AK1518" i="9"/>
  <c r="AH1519" i="9"/>
  <c r="AI1519" i="9"/>
  <c r="AJ1519" i="9"/>
  <c r="AK1519" i="9"/>
  <c r="AH1520" i="9"/>
  <c r="AI1520" i="9"/>
  <c r="AJ1520" i="9"/>
  <c r="AK1520" i="9"/>
  <c r="AH1521" i="9"/>
  <c r="AI1521" i="9"/>
  <c r="AJ1521" i="9"/>
  <c r="AK1521" i="9"/>
  <c r="AH1522" i="9"/>
  <c r="AI1522" i="9"/>
  <c r="AJ1522" i="9"/>
  <c r="AK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H1497" i="9"/>
  <c r="AI1497" i="9"/>
  <c r="AJ1497" i="9"/>
  <c r="AK1497" i="9"/>
  <c r="AH1498" i="9"/>
  <c r="AI1498" i="9"/>
  <c r="AJ1498" i="9"/>
  <c r="AK1498" i="9"/>
  <c r="AH1499" i="9"/>
  <c r="AI1499" i="9"/>
  <c r="AJ1499" i="9"/>
  <c r="AK1499" i="9"/>
  <c r="AH1500" i="9"/>
  <c r="AI1500" i="9"/>
  <c r="AJ1500" i="9"/>
  <c r="AK1500" i="9"/>
  <c r="AH1501" i="9"/>
  <c r="AI1501" i="9"/>
  <c r="AJ1501" i="9"/>
  <c r="AK1501" i="9"/>
  <c r="AH1502" i="9"/>
  <c r="AI1502" i="9"/>
  <c r="AJ1502" i="9"/>
  <c r="AK1502" i="9"/>
  <c r="AH1503" i="9"/>
  <c r="AI1503" i="9"/>
  <c r="AJ1503" i="9"/>
  <c r="AK1503" i="9"/>
  <c r="AH1504" i="9"/>
  <c r="AI1504" i="9"/>
  <c r="AJ1504" i="9"/>
  <c r="AK1504" i="9"/>
  <c r="AH1505" i="9"/>
  <c r="AI1505" i="9"/>
  <c r="AJ1505" i="9"/>
  <c r="AK1505" i="9"/>
  <c r="AH1506" i="9"/>
  <c r="AI1506" i="9"/>
  <c r="AJ1506" i="9"/>
  <c r="AK1506" i="9"/>
  <c r="AH1507" i="9"/>
  <c r="AI1507" i="9"/>
  <c r="AJ1507" i="9"/>
  <c r="AK1507" i="9"/>
  <c r="AH1508" i="9"/>
  <c r="AI1508" i="9"/>
  <c r="AJ1508" i="9"/>
  <c r="AK1508" i="9"/>
  <c r="AH1509" i="9"/>
  <c r="AI1509" i="9"/>
  <c r="AJ1509" i="9"/>
  <c r="AK1509" i="9"/>
  <c r="AH1510" i="9"/>
  <c r="AI1510" i="9"/>
  <c r="AJ1510" i="9"/>
  <c r="AK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844" i="15"/>
  <c r="AB844" i="15"/>
  <c r="AC844" i="15"/>
  <c r="AD844" i="15"/>
  <c r="AA845" i="15"/>
  <c r="AB845" i="15"/>
  <c r="AC845" i="15"/>
  <c r="AD845" i="15"/>
  <c r="AA846" i="15"/>
  <c r="AB846" i="15"/>
  <c r="AC846" i="15"/>
  <c r="AD846" i="15"/>
  <c r="AA847" i="15"/>
  <c r="AB847" i="15"/>
  <c r="AC847" i="15"/>
  <c r="AD847" i="15"/>
  <c r="AA848" i="15"/>
  <c r="AB848" i="15"/>
  <c r="AC848" i="15"/>
  <c r="AD848" i="15"/>
  <c r="AA849" i="15"/>
  <c r="AB849" i="15"/>
  <c r="AC849" i="15"/>
  <c r="AD849" i="15"/>
  <c r="AA850" i="15"/>
  <c r="AB850" i="15"/>
  <c r="AC850" i="15"/>
  <c r="AD850" i="15"/>
  <c r="AA851" i="15"/>
  <c r="AB851" i="15"/>
  <c r="AC851" i="15"/>
  <c r="AD851" i="15"/>
  <c r="AA852" i="15"/>
  <c r="AB852" i="15"/>
  <c r="AC852" i="15"/>
  <c r="AD852" i="15"/>
  <c r="AA853" i="15"/>
  <c r="AB853" i="15"/>
  <c r="AC853" i="15"/>
  <c r="AD853" i="15"/>
  <c r="AA854" i="15"/>
  <c r="AB854" i="15"/>
  <c r="AC854" i="15"/>
  <c r="AD854" i="15"/>
  <c r="AA855" i="15"/>
  <c r="AB855" i="15"/>
  <c r="AC855" i="15"/>
  <c r="AD855" i="15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834" i="15" l="1"/>
  <c r="AB834" i="15"/>
  <c r="AC834" i="15"/>
  <c r="AD834" i="15"/>
  <c r="AA835" i="15"/>
  <c r="AB835" i="15"/>
  <c r="AC835" i="15"/>
  <c r="AD835" i="15"/>
  <c r="AA836" i="15"/>
  <c r="AB836" i="15"/>
  <c r="AC836" i="15"/>
  <c r="AD836" i="15"/>
  <c r="AA837" i="15"/>
  <c r="AB837" i="15"/>
  <c r="AC837" i="15"/>
  <c r="AD837" i="15"/>
  <c r="AA838" i="15"/>
  <c r="AB838" i="15"/>
  <c r="AC838" i="15"/>
  <c r="AD838" i="15"/>
  <c r="AA839" i="15"/>
  <c r="AB839" i="15"/>
  <c r="AC839" i="15"/>
  <c r="AD839" i="15"/>
  <c r="AA840" i="15"/>
  <c r="AB840" i="15"/>
  <c r="AC840" i="15"/>
  <c r="AD840" i="15"/>
  <c r="AA841" i="15"/>
  <c r="AB841" i="15"/>
  <c r="AC841" i="15"/>
  <c r="AD841" i="15"/>
  <c r="AA842" i="15"/>
  <c r="AB842" i="15"/>
  <c r="AC842" i="15"/>
  <c r="AD842" i="15"/>
  <c r="AA843" i="15"/>
  <c r="AB843" i="15"/>
  <c r="AC843" i="15"/>
  <c r="AD843" i="15"/>
  <c r="AA1322" i="10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822" i="15"/>
  <c r="AB822" i="15"/>
  <c r="AC822" i="15"/>
  <c r="AD822" i="15"/>
  <c r="AA823" i="15"/>
  <c r="AB823" i="15"/>
  <c r="AC823" i="15"/>
  <c r="AD823" i="15"/>
  <c r="AA824" i="15"/>
  <c r="AB824" i="15"/>
  <c r="AC824" i="15"/>
  <c r="AD824" i="15"/>
  <c r="AA825" i="15"/>
  <c r="AB825" i="15"/>
  <c r="AC825" i="15"/>
  <c r="AD825" i="15"/>
  <c r="AA826" i="15"/>
  <c r="AB826" i="15"/>
  <c r="AC826" i="15"/>
  <c r="AD826" i="15"/>
  <c r="AA827" i="15"/>
  <c r="AB827" i="15"/>
  <c r="AC827" i="15"/>
  <c r="AD827" i="15"/>
  <c r="AA828" i="15"/>
  <c r="AB828" i="15"/>
  <c r="AC828" i="15"/>
  <c r="AD828" i="15"/>
  <c r="AA829" i="15"/>
  <c r="AB829" i="15"/>
  <c r="AC829" i="15"/>
  <c r="AD829" i="15"/>
  <c r="AA830" i="15"/>
  <c r="AB830" i="15"/>
  <c r="AC830" i="15"/>
  <c r="AD830" i="15"/>
  <c r="AA831" i="15"/>
  <c r="AB831" i="15"/>
  <c r="AC831" i="15"/>
  <c r="AD831" i="15"/>
  <c r="AA832" i="15"/>
  <c r="AB832" i="15"/>
  <c r="AC832" i="15"/>
  <c r="AD832" i="15"/>
  <c r="AA833" i="15"/>
  <c r="AB833" i="15"/>
  <c r="AC833" i="15"/>
  <c r="AD833" i="15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810" i="15"/>
  <c r="AB810" i="15"/>
  <c r="AC810" i="15"/>
  <c r="AD810" i="15"/>
  <c r="AA811" i="15"/>
  <c r="AB811" i="15"/>
  <c r="AC811" i="15"/>
  <c r="AD811" i="15"/>
  <c r="AA812" i="15"/>
  <c r="AB812" i="15"/>
  <c r="AC812" i="15"/>
  <c r="AD812" i="15"/>
  <c r="AA813" i="15"/>
  <c r="AB813" i="15"/>
  <c r="AC813" i="15"/>
  <c r="AD813" i="15"/>
  <c r="AA814" i="15"/>
  <c r="AB814" i="15"/>
  <c r="AC814" i="15"/>
  <c r="AD814" i="15"/>
  <c r="AA815" i="15"/>
  <c r="AB815" i="15"/>
  <c r="AC815" i="15"/>
  <c r="AD815" i="15"/>
  <c r="AA816" i="15"/>
  <c r="AB816" i="15"/>
  <c r="AC816" i="15"/>
  <c r="AD816" i="15"/>
  <c r="AA817" i="15"/>
  <c r="AB817" i="15"/>
  <c r="AC817" i="15"/>
  <c r="AD817" i="15"/>
  <c r="AA818" i="15"/>
  <c r="AB818" i="15"/>
  <c r="AC818" i="15"/>
  <c r="AD818" i="15"/>
  <c r="AA819" i="15"/>
  <c r="AB819" i="15"/>
  <c r="AC819" i="15"/>
  <c r="AD819" i="15"/>
  <c r="AA820" i="15"/>
  <c r="AB820" i="15"/>
  <c r="AC820" i="15"/>
  <c r="AD820" i="15"/>
  <c r="AA821" i="15"/>
  <c r="AB821" i="15"/>
  <c r="AC821" i="15"/>
  <c r="AD821" i="15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Z31" i="24"/>
  <c r="AA31" i="24"/>
  <c r="AB31" i="24"/>
  <c r="AC31" i="24"/>
  <c r="AD31" i="24"/>
  <c r="AE31" i="24"/>
  <c r="AF31" i="24"/>
  <c r="AG31" i="24"/>
  <c r="AH31" i="24"/>
  <c r="AI31" i="24"/>
  <c r="AJ31" i="24"/>
  <c r="AK31" i="24"/>
  <c r="AL31" i="24"/>
  <c r="P31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Q28" i="24"/>
  <c r="R28" i="24"/>
  <c r="S28" i="24"/>
  <c r="T28" i="24"/>
  <c r="U28" i="24"/>
  <c r="V28" i="24"/>
  <c r="W28" i="24"/>
  <c r="X28" i="24"/>
  <c r="Y28" i="24"/>
  <c r="Z28" i="24"/>
  <c r="AA28" i="24"/>
  <c r="AB28" i="24"/>
  <c r="AC28" i="24"/>
  <c r="AD28" i="24"/>
  <c r="AE28" i="24"/>
  <c r="AF28" i="24"/>
  <c r="AG28" i="24"/>
  <c r="AH28" i="24"/>
  <c r="AI28" i="24"/>
  <c r="AJ28" i="24"/>
  <c r="AK28" i="24"/>
  <c r="AL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AH23" i="24"/>
  <c r="AI23" i="24"/>
  <c r="AJ23" i="24"/>
  <c r="AK23" i="24"/>
  <c r="AL23" i="24"/>
  <c r="P23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Q20" i="24"/>
  <c r="R20" i="24"/>
  <c r="S20" i="24"/>
  <c r="T20" i="24"/>
  <c r="U20" i="24"/>
  <c r="V20" i="24"/>
  <c r="W20" i="24"/>
  <c r="X20" i="24"/>
  <c r="Y20" i="24"/>
  <c r="Z20" i="24"/>
  <c r="AA20" i="24"/>
  <c r="AB20" i="24"/>
  <c r="AC20" i="24"/>
  <c r="AD20" i="24"/>
  <c r="AE20" i="24"/>
  <c r="AF20" i="24"/>
  <c r="AG20" i="24"/>
  <c r="AH20" i="24"/>
  <c r="AI20" i="24"/>
  <c r="AJ20" i="24"/>
  <c r="AK20" i="24"/>
  <c r="AL20" i="24"/>
  <c r="P20" i="24"/>
  <c r="P19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AF16" i="24"/>
  <c r="AG16" i="24"/>
  <c r="AH16" i="24"/>
  <c r="AI16" i="24"/>
  <c r="AJ16" i="24"/>
  <c r="AK16" i="24"/>
  <c r="AL16" i="24"/>
  <c r="P16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P13" i="24"/>
  <c r="P12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P11" i="24"/>
  <c r="P10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1" i="24"/>
  <c r="E11" i="24"/>
  <c r="F11" i="24" a="1"/>
  <c r="F11" i="24" s="1"/>
  <c r="G11" i="24"/>
  <c r="H11" i="24"/>
  <c r="I11" i="24"/>
  <c r="J11" i="24"/>
  <c r="K11" i="24" s="1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 s="1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 s="1"/>
  <c r="L31" i="24"/>
  <c r="M31" i="24"/>
  <c r="N31" i="24" s="1"/>
  <c r="O31" i="24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M38" i="24"/>
  <c r="N38" i="24" s="1"/>
  <c r="L38" i="24"/>
  <c r="J38" i="24"/>
  <c r="K38" i="24" s="1"/>
  <c r="I38" i="24"/>
  <c r="H38" i="24"/>
  <c r="G38" i="24"/>
  <c r="F38" i="24" a="1"/>
  <c r="F38" i="24" s="1"/>
  <c r="E38" i="24"/>
  <c r="D38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K37" i="24"/>
  <c r="J37" i="24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O10" i="24"/>
  <c r="M10" i="24"/>
  <c r="N10" i="24" s="1"/>
  <c r="L10" i="24"/>
  <c r="J10" i="24"/>
  <c r="K10" i="24" s="1"/>
  <c r="I10" i="24"/>
  <c r="H10" i="24"/>
  <c r="G10" i="24"/>
  <c r="F10" i="24" a="1"/>
  <c r="F10" i="24" s="1"/>
  <c r="E10" i="24"/>
  <c r="D10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<sst xmlns="http://schemas.openxmlformats.org/spreadsheetml/2006/main" count="7125" uniqueCount="261">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</sst>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C35" sqref="C3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262</v>
      </c>
      <c r="I3" s="4">
        <f>AVERAGEIFS('OB History'!C:C,'OB History'!B:B,A3)</f>
        <v>11.909090909090908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12</v>
      </c>
      <c r="M3" s="2">
        <f>COUNTIFS('OB History'!B:B,A3,'OB History'!D:D, 0)</f>
        <v>10</v>
      </c>
      <c r="N3" s="88">
        <f>LOOKUP(2, 1/('OB History'!$B:$B=A3), 'OB History'!$AD:$AD)</f>
        <v>0.54545454545454541</v>
      </c>
      <c r="O3" s="34">
        <f>SUMIFS('OB History'!F:F,'OB History'!B:B,A3)</f>
        <v>42</v>
      </c>
      <c r="P3" s="2">
        <f>SUMIFS('OB History'!E:E,'OB History'!B:B,A3)-O3</f>
        <v>44</v>
      </c>
      <c r="Q3" s="88">
        <f>LOOKUP(2, 1/('OB History'!$B:$B=A3), 'OB History'!$AB:$AB)</f>
        <v>0.4681818181818182</v>
      </c>
      <c r="R3" s="34">
        <f>SUMIFS('OB History'!H:H,'OB History'!B:B,A3)</f>
        <v>182</v>
      </c>
      <c r="S3" s="2">
        <f>SUMIFS('OB History'!G:G,'OB History'!B:B,A3)-R3</f>
        <v>180</v>
      </c>
      <c r="T3" s="88">
        <f>LOOKUP(2, 1/('OB History'!$B:$B=A3), 'OB History'!$AC:$AC)</f>
        <v>0.49727272727272726</v>
      </c>
      <c r="U3" s="2">
        <f>COUNTIFS('OB History'!$B:$B,$A$3,'OB History'!K:K, 1)</f>
        <v>3</v>
      </c>
      <c r="V3" s="2">
        <f>COUNTIFS('OB History'!$B:$B,$A$3,'OB History'!L:L, 1)</f>
        <v>5</v>
      </c>
      <c r="W3" s="2">
        <f>COUNTIFS('OB History'!$B:$B,$A$3,'OB History'!M:M, 1)</f>
        <v>3</v>
      </c>
      <c r="X3" s="2">
        <f>COUNTIFS('OB History'!$B:$B,$A$3,'OB History'!N:N, 1)</f>
        <v>7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6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405</v>
      </c>
      <c r="I4" s="4">
        <f>AVERAGEIFS('OB History'!C:C,'OB History'!B:B,A4)</f>
        <v>9.8780487804878057</v>
      </c>
      <c r="J4" s="4">
        <f t="array" ref="J4">MEDIAN(IF('OB History'!B:B=A4, 'OB History'!C:C))</f>
        <v>11</v>
      </c>
      <c r="K4" s="35">
        <f t="array" ref="K4">MAX(IF('OB History'!B:B=A4, 'OB History'!C:C))</f>
        <v>20</v>
      </c>
      <c r="L4" s="34">
        <f>COUNTIFS('OB History'!B:B,A4,'OB History'!D:D, 1)</f>
        <v>21</v>
      </c>
      <c r="M4" s="2">
        <f>COUNTIFS('OB History'!B:B,A4,'OB History'!D:D, 0)</f>
        <v>20</v>
      </c>
      <c r="N4" s="88">
        <f>LOOKUP(2, 1/('OB History'!$B:$B=A4), 'OB History'!$AD:$AD)</f>
        <v>0.51219512195121952</v>
      </c>
      <c r="O4" s="34">
        <f>SUMIFS('OB History'!F:F,'OB History'!B:B,A4)</f>
        <v>80</v>
      </c>
      <c r="P4" s="2">
        <f>SUMIFS('OB History'!E:E,'OB History'!B:B,A4)-O4</f>
        <v>81</v>
      </c>
      <c r="Q4" s="88">
        <f>LOOKUP(2, 1/('OB History'!$B:$B=A4), 'OB History'!$AB:$AB)</f>
        <v>0.5024390243902439</v>
      </c>
      <c r="R4" s="34">
        <f>SUMIFS('OB History'!H:H,'OB History'!B:B,A4)</f>
        <v>335</v>
      </c>
      <c r="S4" s="2">
        <f>SUMIFS('OB History'!G:G,'OB History'!B:B,A4)-R4</f>
        <v>346</v>
      </c>
      <c r="T4" s="88">
        <f>LOOKUP(2, 1/('OB History'!$B:$B=A4), 'OB History'!$AC:$AC)</f>
        <v>0.49756097560975587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2</v>
      </c>
      <c r="X4" s="2">
        <f>COUNTIFS('OB History'!$B:$B,$A$4,'OB History'!N:N, 1)</f>
        <v>12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7</v>
      </c>
      <c r="AH4" s="2">
        <f>COUNTIFS('OB History'!$B:$B,$A$4,'OB History'!X:X, 1)</f>
        <v>13</v>
      </c>
      <c r="AI4" s="2">
        <f>COUNTIFS('OB History'!$B:$B,$A$4,'OB History'!Y:Y, 1)</f>
        <v>11</v>
      </c>
      <c r="AJ4" s="2">
        <f>COUNTIFS('OB History'!$B:$B,$A$4,'OB History'!Z:Z, 1)</f>
        <v>9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785</v>
      </c>
      <c r="I5" s="4">
        <f>AVERAGEIFS('OB History'!C:C,'OB History'!B:B,A5)</f>
        <v>20.128205128205128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20</v>
      </c>
      <c r="M5" s="2">
        <f>COUNTIFS('OB History'!B:B,A5,'OB History'!D:D, 0)</f>
        <v>19</v>
      </c>
      <c r="N5" s="88">
        <f>LOOKUP(2, 1/('OB History'!$B:$B=A5), 'OB History'!$AD:$AD)</f>
        <v>0.51282051282051277</v>
      </c>
      <c r="O5" s="34">
        <f>SUMIFS('OB History'!F:F,'OB History'!B:B,A5)</f>
        <v>75</v>
      </c>
      <c r="P5" s="2">
        <f>SUMIFS('OB History'!E:E,'OB History'!B:B,A5)-O5</f>
        <v>83</v>
      </c>
      <c r="Q5" s="88">
        <f>LOOKUP(2, 1/('OB History'!$B:$B=A5), 'OB History'!$AB:$AB)</f>
        <v>0.46025641025641023</v>
      </c>
      <c r="R5" s="34">
        <f>SUMIFS('OB History'!H:H,'OB History'!B:B,A5)</f>
        <v>315</v>
      </c>
      <c r="S5" s="2">
        <f>SUMIFS('OB History'!G:G,'OB History'!B:B,A5)-R5</f>
        <v>334</v>
      </c>
      <c r="T5" s="88">
        <f>LOOKUP(2, 1/('OB History'!$B:$B=A5), 'OB History'!$AC:$AC)</f>
        <v>0.47666666666666668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3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9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530</v>
      </c>
      <c r="I8" s="4">
        <f>AVERAGEIFS('OB History'!C:C,'OB History'!B:B,A8)</f>
        <v>12.045454545454545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26</v>
      </c>
      <c r="M8" s="2">
        <f>COUNTIFS('OB History'!B:B,A8,'OB History'!D:D, 0)</f>
        <v>18</v>
      </c>
      <c r="N8" s="88">
        <f>LOOKUP(2, 1/('OB History'!$B:$B=A8), 'OB History'!$AD:$AD)</f>
        <v>0.59090909090909094</v>
      </c>
      <c r="O8" s="34">
        <f>SUMIFS('OB History'!F:F,'OB History'!B:B,A8)</f>
        <v>92</v>
      </c>
      <c r="P8" s="2">
        <f>SUMIFS('OB History'!E:E,'OB History'!B:B,A8)-O8</f>
        <v>85</v>
      </c>
      <c r="Q8" s="88">
        <f>LOOKUP(2, 1/('OB History'!$B:$B=A8), 'OB History'!$AB:$AB)</f>
        <v>0.50909090909090915</v>
      </c>
      <c r="R8" s="34">
        <f>SUMIFS('OB History'!H:H,'OB History'!B:B,'Old Bow v2'!A8)</f>
        <v>367</v>
      </c>
      <c r="S8" s="2">
        <f>SUMIFS('OB History'!G:G,'OB History'!B:B,'Old Bow v2'!A8)-R8</f>
        <v>357</v>
      </c>
      <c r="T8" s="88">
        <f>LOOKUP(2, 1/('OB History'!$B:$B=A8), 'OB History'!$AC:$AC)</f>
        <v>0.50181818181818183</v>
      </c>
      <c r="U8" s="2">
        <f>COUNTIFS('OB History'!$B:$B,$A$8,'OB History'!K:K, 1)</f>
        <v>7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14</v>
      </c>
      <c r="AI8" s="2">
        <f>COUNTIFS('OB History'!$B:$B,$A$8,'OB History'!Y:Y, 1)</f>
        <v>7</v>
      </c>
      <c r="AJ8" s="2">
        <f>COUNTIFS('OB History'!$B:$B,$A$8,'OB History'!Z:Z, 1)</f>
        <v>12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559</v>
      </c>
      <c r="I9" s="4">
        <f>AVERAGEIFS('OB History'!C:C,'OB History'!B:B,A9)</f>
        <v>11.893617021276595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25</v>
      </c>
      <c r="N9" s="88">
        <f>LOOKUP(2, 1/('OB History'!$B:$B=A9), 'OB History'!$AD:$AD)</f>
        <v>0.46808510638297873</v>
      </c>
      <c r="O9" s="34">
        <f>SUMIFS('OB History'!F:F,'OB History'!B:B,A9)</f>
        <v>93</v>
      </c>
      <c r="P9" s="2">
        <f>SUMIFS('OB History'!E:E,'OB History'!B:B,A9)-O9</f>
        <v>101</v>
      </c>
      <c r="Q9" s="88">
        <f>LOOKUP(2, 1/('OB History'!$B:$B=A9), 'OB History'!$AB:$AB)</f>
        <v>0.47340425531914893</v>
      </c>
      <c r="R9" s="34">
        <f>SUMIFS('OB History'!H:H,'OB History'!B:B,'Old Bow v2'!A9)</f>
        <v>391</v>
      </c>
      <c r="S9" s="2">
        <f>SUMIFS('OB History'!G:G,'OB History'!B:B,'Old Bow v2'!A9)-R9</f>
        <v>408</v>
      </c>
      <c r="T9" s="88">
        <f>LOOKUP(2, 1/('OB History'!$B:$B=A9), 'OB History'!$AC:$AC)</f>
        <v>0.48212765957446824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13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128</v>
      </c>
      <c r="I10" s="4">
        <f>AVERAGEIFS('OB History'!C:C,'OB History'!B:B,A10)</f>
        <v>11.636363636363637</v>
      </c>
      <c r="J10" s="4">
        <f t="array" ref="J10">MEDIAN(IF('OB History'!B:B=A10, 'OB History'!C:C))</f>
        <v>10</v>
      </c>
      <c r="K10" s="35">
        <f t="array" ref="K10">MAX(IF('OB History'!B:B=A10, 'OB History'!C:C))</f>
        <v>29</v>
      </c>
      <c r="L10" s="34">
        <f>COUNTIFS('OB History'!B:B,A10,'OB History'!D:D, 1)</f>
        <v>4</v>
      </c>
      <c r="M10" s="2">
        <f>COUNTIFS('OB History'!B:B,A10,'OB History'!D:D, 0)</f>
        <v>7</v>
      </c>
      <c r="N10" s="88">
        <f>LOOKUP(2, 1/('OB History'!$B:$B=A10), 'OB History'!$AD:$AD)</f>
        <v>0.36363636363636365</v>
      </c>
      <c r="O10" s="34">
        <f>SUMIFS('OB History'!F:F,'OB History'!B:B,A10)</f>
        <v>18</v>
      </c>
      <c r="P10" s="2">
        <f>SUMIFS('OB History'!E:E,'OB History'!B:B,A10)-O10</f>
        <v>26</v>
      </c>
      <c r="Q10" s="88">
        <f>LOOKUP(2, 1/('OB History'!$B:$B=A10), 'OB History'!$AB:$AB)</f>
        <v>0.38636363636363635</v>
      </c>
      <c r="R10" s="34">
        <f>SUMIFS('OB History'!H:H,'OB History'!B:B,'Old Bow v2'!A10)</f>
        <v>75</v>
      </c>
      <c r="S10" s="2">
        <f>SUMIFS('OB History'!G:G,'OB History'!B:B,'Old Bow v2'!A10)-R10</f>
        <v>100</v>
      </c>
      <c r="T10" s="88">
        <f>LOOKUP(2, 1/('OB History'!$B:$B=A10), 'OB History'!$AC:$AC)</f>
        <v>0.41818181818181821</v>
      </c>
      <c r="U10" s="2">
        <f>COUNTIFS('OB History'!$B:$B,$A$10,'OB History'!K:K, 1)</f>
        <v>3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1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56</v>
      </c>
      <c r="I12" s="4">
        <f>AVERAGEIFS('OB History'!C:C,'OB History'!B:B,A12)</f>
        <v>11.2</v>
      </c>
      <c r="J12" s="4">
        <f t="array" ref="J12">MEDIAN(IF('OB History'!B:B=A12, 'OB History'!C:C))</f>
        <v>11</v>
      </c>
      <c r="K12" s="35">
        <f t="array" ref="K12">MAX(IF('OB History'!B:B=A12, 'OB History'!C:C))</f>
        <v>21</v>
      </c>
      <c r="L12" s="34">
        <f>COUNTIFS('OB History'!B:B,A12,'OB History'!D:D, 1)</f>
        <v>3</v>
      </c>
      <c r="M12" s="2">
        <f>COUNTIFS('OB History'!B:B,A12,'OB History'!D:D, 0)</f>
        <v>2</v>
      </c>
      <c r="N12" s="88">
        <f>LOOKUP(2, 1/('OB History'!$B:$B=A12), 'OB History'!$AD:$AD)</f>
        <v>0.6</v>
      </c>
      <c r="O12" s="34">
        <f>SUMIFS('OB History'!F:F,'OB History'!B:B,A12)</f>
        <v>13</v>
      </c>
      <c r="P12" s="2">
        <f>SUMIFS('OB History'!E:E,'OB History'!B:B,A12)-O12</f>
        <v>8</v>
      </c>
      <c r="Q12" s="88">
        <f>LOOKUP(2, 1/('OB History'!$B:$B=A12), 'OB History'!$AB:$AB)</f>
        <v>0.65</v>
      </c>
      <c r="R12" s="34">
        <f>SUMIFS('OB History'!H:H,'OB History'!B:B,'Old Bow v2'!A12)</f>
        <v>50</v>
      </c>
      <c r="S12" s="2">
        <f>SUMIFS('OB History'!G:G,'OB History'!B:B,'Old Bow v2'!A12)-R12</f>
        <v>42</v>
      </c>
      <c r="T12" s="88">
        <f>LOOKUP(2, 1/('OB History'!$B:$B=A12), 'OB History'!$AC:$AC)</f>
        <v>0.55200000000000005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3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302</v>
      </c>
      <c r="I14" s="4">
        <f>AVERAGEIFS('OB History'!C:C,'OB History'!B:B,A14)</f>
        <v>13.727272727272727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9</v>
      </c>
      <c r="M14" s="2">
        <f>COUNTIFS('OB History'!B:B,A14,'OB History'!D:D, 0)</f>
        <v>13</v>
      </c>
      <c r="N14" s="88">
        <f>LOOKUP(2, 1/('OB History'!$B:$B=A14), 'OB History'!$AD:$AD)</f>
        <v>0.40909090909090912</v>
      </c>
      <c r="O14" s="34">
        <f>SUMIFS('OB History'!F:F,'OB History'!B:B,A14)</f>
        <v>42</v>
      </c>
      <c r="P14" s="2">
        <f>SUMIFS('OB History'!E:E,'OB History'!B:B,A14)-O14</f>
        <v>50</v>
      </c>
      <c r="Q14" s="88">
        <f>LOOKUP(2, 1/('OB History'!$B:$B=A14), 'OB History'!$AB:$AB)</f>
        <v>0.44545454545454549</v>
      </c>
      <c r="R14" s="34">
        <f>SUMIFS('OB History'!H:H,'OB History'!B:B,'Old Bow v2'!A14)</f>
        <v>191</v>
      </c>
      <c r="S14" s="2">
        <f>SUMIFS('OB History'!G:G,'OB History'!B:B,'Old Bow v2'!A14)-R14</f>
        <v>200</v>
      </c>
      <c r="T14" s="88">
        <f>LOOKUP(2, 1/('OB History'!$B:$B=A14), 'OB History'!$AC:$AC)</f>
        <v>0.48590909090909079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6</v>
      </c>
      <c r="X14" s="2">
        <f>COUNTIFS('OB History'!$B:$B,$A$14,'OB History'!N:N, 1)</f>
        <v>7</v>
      </c>
      <c r="Y14" s="2">
        <f>COUNTIFS('OB History'!$B:$B,$A$14,'OB History'!O:O, 1)</f>
        <v>3</v>
      </c>
      <c r="Z14" s="2">
        <f>COUNTIFS('OB History'!$B:$B,$A$14,'OB History'!P:P, 1)</f>
        <v>2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3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570</v>
      </c>
      <c r="I15" s="4">
        <f>AVERAGEIFS('OB History'!C:C,'OB History'!B:B,A15)</f>
        <v>15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20</v>
      </c>
      <c r="N15" s="88">
        <f>LOOKUP(2, 1/('OB History'!$B:$B=A15), 'OB History'!$AD:$AD)</f>
        <v>0.47368421052631576</v>
      </c>
      <c r="O15" s="34">
        <f>SUMIFS('OB History'!F:F,'OB History'!B:B,A15)</f>
        <v>74</v>
      </c>
      <c r="P15" s="2">
        <f>SUMIFS('OB History'!E:E,'OB History'!B:B,A15)-O15</f>
        <v>80</v>
      </c>
      <c r="Q15" s="88">
        <f>LOOKUP(2, 1/('OB History'!$B:$B=A15), 'OB History'!$AB:$AB)</f>
        <v>0.4736842105263156</v>
      </c>
      <c r="R15" s="34">
        <f>SUMIFS('OB History'!H:H,'OB History'!B:B,'Old Bow v2'!A15)</f>
        <v>312</v>
      </c>
      <c r="S15" s="2">
        <f>SUMIFS('OB History'!G:G,'OB History'!B:B,'Old Bow v2'!A15)-R15</f>
        <v>322</v>
      </c>
      <c r="T15" s="88">
        <f>LOOKUP(2, 1/('OB History'!$B:$B=A15), 'OB History'!$AC:$AC)</f>
        <v>0.49184210526315791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6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5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15</v>
      </c>
      <c r="AI15" s="2">
        <f>COUNTIFS('OB History'!$B:$B,$A$15,'OB History'!Y:Y, 1)</f>
        <v>7</v>
      </c>
      <c r="AJ15" s="2">
        <f>COUNTIFS('OB History'!$B:$B,$A$15,'OB History'!Z:Z, 1)</f>
        <v>8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641</v>
      </c>
      <c r="I16" s="4">
        <f>AVERAGEIFS('OB History'!C:C,'OB History'!B:B,A16)</f>
        <v>13.934782608695652</v>
      </c>
      <c r="J16" s="4">
        <f t="array" ref="J16">MEDIAN(IF('OB History'!B:B=A16, 'OB History'!C:C))</f>
        <v>13</v>
      </c>
      <c r="K16" s="35">
        <f t="array" ref="K16">MAX(IF('OB History'!B:B=A16, 'OB History'!C:C))</f>
        <v>41</v>
      </c>
      <c r="L16" s="34">
        <f>COUNTIFS('OB History'!B:B,A16,'OB History'!D:D, 1)</f>
        <v>30</v>
      </c>
      <c r="M16" s="2">
        <f>COUNTIFS('OB History'!B:B,A16,'OB History'!D:D, 0)</f>
        <v>16</v>
      </c>
      <c r="N16" s="88">
        <f>LOOKUP(2, 1/('OB History'!$B:$B=A16), 'OB History'!$AD:$AD)</f>
        <v>0.65217391304347827</v>
      </c>
      <c r="O16" s="34">
        <f>SUMIFS('OB History'!F:F,'OB History'!B:B,A16)</f>
        <v>113</v>
      </c>
      <c r="P16" s="2">
        <f>SUMIFS('OB History'!E:E,'OB History'!B:B,A16)-O16</f>
        <v>77</v>
      </c>
      <c r="Q16" s="88">
        <f>LOOKUP(2, 1/('OB History'!$B:$B=A16), 'OB History'!$AB:$AB)</f>
        <v>0.61739130434782596</v>
      </c>
      <c r="R16" s="34">
        <f>SUMIFS('OB History'!H:H,'OB History'!B:B,'Old Bow v2'!A16)</f>
        <v>424</v>
      </c>
      <c r="S16" s="2">
        <f>SUMIFS('OB History'!G:G,'OB History'!B:B,'Old Bow v2'!A16)-R16</f>
        <v>365</v>
      </c>
      <c r="T16" s="88">
        <f>LOOKUP(2, 1/('OB History'!$B:$B=A16), 'OB History'!$AC:$AC)</f>
        <v>0.5447826086956522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6</v>
      </c>
      <c r="X16" s="2">
        <f>COUNTIFS('OB History'!$B:$B,$A$16,'OB History'!N:N, 1)</f>
        <v>14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8</v>
      </c>
      <c r="AH16" s="2">
        <f>COUNTIFS('OB History'!$B:$B,$A$16,'OB History'!X:X, 1)</f>
        <v>15</v>
      </c>
      <c r="AI16" s="2">
        <f>COUNTIFS('OB History'!$B:$B,$A$16,'OB History'!Y:Y, 1)</f>
        <v>8</v>
      </c>
      <c r="AJ16" s="2">
        <f>COUNTIFS('OB History'!$B:$B,$A$16,'OB History'!Z:Z, 1)</f>
        <v>13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455</v>
      </c>
      <c r="I24" s="4">
        <f>AVERAGEIFS('OB History'!C:C,'OB History'!B:B,A24)</f>
        <v>26.764705882352942</v>
      </c>
      <c r="J24" s="4">
        <f t="array" ref="J24">MEDIAN(IF('OB History'!B:B=A24, 'OB History'!C:C))</f>
        <v>24</v>
      </c>
      <c r="K24" s="35">
        <f t="array" ref="K24">MAX(IF('OB History'!B:B=A24, 'OB History'!C:C))</f>
        <v>48</v>
      </c>
      <c r="L24" s="34">
        <f>COUNTIFS('OB History'!B:B,A24,'OB History'!D:D, 1)</f>
        <v>11</v>
      </c>
      <c r="M24" s="2">
        <f>COUNTIFS('OB History'!B:B,A24,'OB History'!D:D, 0)</f>
        <v>6</v>
      </c>
      <c r="N24" s="88">
        <f>LOOKUP(2, 1/('OB History'!$B:$B=A24), 'OB History'!$AD:$AD)</f>
        <v>0.6470588235294118</v>
      </c>
      <c r="O24" s="34">
        <f>SUMIFS('OB History'!F:F,'OB History'!B:B,A24)</f>
        <v>40</v>
      </c>
      <c r="P24" s="2">
        <f>SUMIFS('OB History'!E:E,'OB History'!B:B,A24)-O24</f>
        <v>33</v>
      </c>
      <c r="Q24" s="88">
        <f>LOOKUP(2, 1/('OB History'!$B:$B=A24), 'OB History'!$AB:$AB)</f>
        <v>0.55294117647058827</v>
      </c>
      <c r="R24" s="34">
        <f>SUMIFS('OB History'!H:H,'OB History'!B:B,'Old Bow v2'!A24)</f>
        <v>155</v>
      </c>
      <c r="S24" s="2">
        <f>SUMIFS('OB History'!G:G,'OB History'!B:B,'Old Bow v2'!A24)-R24</f>
        <v>147</v>
      </c>
      <c r="T24" s="88">
        <f>LOOKUP(2, 1/('OB History'!$B:$B=A24), 'OB History'!$AC:$AC)</f>
        <v>0.5117647058823529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4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7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804</v>
      </c>
      <c r="I26" s="4">
        <f>AVERAGEIFS('OB History'!C:C,'OB History'!B:B,A26)</f>
        <v>11.166666666666666</v>
      </c>
      <c r="J26" s="4">
        <f t="array" ref="J26">MEDIAN(IF('OB History'!B:B=A26, 'OB History'!C:C))</f>
        <v>12</v>
      </c>
      <c r="K26" s="35">
        <f t="array" ref="K26">MAX(IF('OB History'!B:B=A26, 'OB History'!C:C))</f>
        <v>22</v>
      </c>
      <c r="L26" s="34">
        <f>COUNTIFS('OB History'!B:B,A26,'OB History'!D:D, 1)</f>
        <v>31</v>
      </c>
      <c r="M26" s="2">
        <f>COUNTIFS('OB History'!B:B,A26,'OB History'!D:D, 0)</f>
        <v>41</v>
      </c>
      <c r="N26" s="88">
        <f>LOOKUP(2, 1/('OB History'!$B:$B=A26), 'OB History'!$AD:$AD)</f>
        <v>0.43055555555555558</v>
      </c>
      <c r="O26" s="34">
        <f>SUMIFS('OB History'!F:F,'OB History'!B:B,A26)</f>
        <v>135</v>
      </c>
      <c r="P26" s="2">
        <f>SUMIFS('OB History'!E:E,'OB History'!B:B,A26)-O26</f>
        <v>154</v>
      </c>
      <c r="Q26" s="88">
        <f>LOOKUP(2, 1/('OB History'!$B:$B=A26), 'OB History'!$AB:$AB)</f>
        <v>0.45763888888888893</v>
      </c>
      <c r="R26" s="34">
        <f>SUMIFS('OB History'!H:H,'OB History'!B:B,'Old Bow v2'!A26)</f>
        <v>592</v>
      </c>
      <c r="S26" s="2">
        <f>SUMIFS('OB History'!G:G,'OB History'!B:B,'Old Bow v2'!A26)-R26</f>
        <v>613</v>
      </c>
      <c r="T26" s="88">
        <f>LOOKUP(2, 1/('OB History'!$B:$B=A26), 'OB History'!$AC:$AC)</f>
        <v>0.49111111111111111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16</v>
      </c>
      <c r="Y26" s="2">
        <f>COUNTIFS('OB History'!$B:$B,$A$26,'OB History'!O:O, 1)</f>
        <v>6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18</v>
      </c>
      <c r="AH26" s="2">
        <f>COUNTIFS('OB History'!$B:$B,$A$26,'OB History'!X:X, 1)</f>
        <v>22</v>
      </c>
      <c r="AI26" s="2">
        <f>COUNTIFS('OB History'!$B:$B,$A$26,'OB History'!Y:Y, 1)</f>
        <v>16</v>
      </c>
      <c r="AJ26" s="2">
        <f>COUNTIFS('OB History'!$B:$B,$A$26,'OB History'!Z:Z, 1)</f>
        <v>15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461</v>
      </c>
      <c r="I28" s="4">
        <f>AVERAGEIFS('OB History'!C:C,'OB History'!B:B,A28)</f>
        <v>11.820512820512821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19</v>
      </c>
      <c r="M28" s="2">
        <f>COUNTIFS('OB History'!B:B,A28,'OB History'!D:D, 0)</f>
        <v>20</v>
      </c>
      <c r="N28" s="88">
        <f>LOOKUP(2, 1/('OB History'!$B:$B=A28), 'OB History'!$AD:$AD)</f>
        <v>0.48717948717948717</v>
      </c>
      <c r="O28" s="34">
        <f>SUMIFS('OB History'!F:F,'OB History'!B:B,A28)</f>
        <v>77</v>
      </c>
      <c r="P28" s="2">
        <f>SUMIFS('OB History'!E:E,'OB History'!B:B,A28)-O28</f>
        <v>86</v>
      </c>
      <c r="Q28" s="88">
        <f>LOOKUP(2, 1/('OB History'!$B:$B=A28), 'OB History'!$AB:$AB)</f>
        <v>0.45512820512820512</v>
      </c>
      <c r="R28" s="34">
        <f>SUMIFS('OB History'!H:H,'OB History'!B:B,'Old Bow v2'!A28)</f>
        <v>332</v>
      </c>
      <c r="S28" s="2">
        <f>SUMIFS('OB History'!G:G,'OB History'!B:B,'Old Bow v2'!A28)-R28</f>
        <v>339</v>
      </c>
      <c r="T28" s="88">
        <f>LOOKUP(2, 1/('OB History'!$B:$B=A28), 'OB History'!$AC:$AC)</f>
        <v>0.4902564102564102</v>
      </c>
      <c r="U28" s="2">
        <f>COUNTIFS('OB History'!$B:$B,$A$28,'OB History'!K:K, 1)</f>
        <v>6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7</v>
      </c>
      <c r="Y28" s="2">
        <f>COUNTIFS('OB History'!$B:$B,$A$28,'OB History'!O:O, 1)</f>
        <v>1</v>
      </c>
      <c r="Z28" s="2">
        <f>COUNTIFS('OB History'!$B:$B,$A$28,'OB History'!P:P, 1)</f>
        <v>4</v>
      </c>
      <c r="AA28" s="2">
        <f>COUNTIFS('OB History'!$B:$B,$A$28,'OB History'!Q:Q, 1)</f>
        <v>4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3</v>
      </c>
      <c r="AH28" s="2">
        <f>COUNTIFS('OB History'!$B:$B,$A$28,'OB History'!X:X, 1)</f>
        <v>13</v>
      </c>
      <c r="AI28" s="2">
        <f>COUNTIFS('OB History'!$B:$B,$A$28,'OB History'!Y:Y, 1)</f>
        <v>11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440</v>
      </c>
      <c r="I29" s="4">
        <f>AVERAGEIFS('OB History'!C:C,'OB History'!B:B,A29)</f>
        <v>15.714285714285714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11</v>
      </c>
      <c r="M29" s="2">
        <f>COUNTIFS('OB History'!B:B,A29,'OB History'!D:D, 0)</f>
        <v>17</v>
      </c>
      <c r="N29" s="88">
        <f>LOOKUP(2, 1/('OB History'!$B:$B=A29), 'OB History'!$AD:$AD)</f>
        <v>0.39285714285714285</v>
      </c>
      <c r="O29" s="34">
        <f>SUMIFS('OB History'!F:F,'OB History'!B:B,A29)</f>
        <v>52</v>
      </c>
      <c r="P29" s="2">
        <f>SUMIFS('OB History'!E:E,'OB History'!B:B,A29)-O29</f>
        <v>68</v>
      </c>
      <c r="Q29" s="88">
        <f>LOOKUP(2, 1/('OB History'!$B:$B=A29), 'OB History'!$AB:$AB)</f>
        <v>0.40714285714285714</v>
      </c>
      <c r="R29" s="34">
        <f>SUMIFS('OB History'!H:H,'OB History'!B:B,'Old Bow v2'!A29)</f>
        <v>235</v>
      </c>
      <c r="S29" s="2">
        <f>SUMIFS('OB History'!G:G,'OB History'!B:B,'Old Bow v2'!A29)-R29</f>
        <v>262</v>
      </c>
      <c r="T29" s="88">
        <f>LOOKUP(2, 1/('OB History'!$B:$B=A29), 'OB History'!$AC:$AC)</f>
        <v>0.4607142857142858</v>
      </c>
      <c r="U29" s="2">
        <f>COUNTIFS('OB History'!$B:$B,$A$29,'OB History'!K:K, 1)</f>
        <v>7</v>
      </c>
      <c r="V29" s="2">
        <f>COUNTIFS('OB History'!$B:$B,$A$29,'OB History'!L:L, 1)</f>
        <v>5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11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117</v>
      </c>
      <c r="I30" s="4">
        <f>AVERAGEIFS('OB History'!C:C,'OB History'!B:B,A30)</f>
        <v>14.625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3</v>
      </c>
      <c r="N30" s="88">
        <f>LOOKUP(2, 1/('OB History'!$B:$B=A30), 'OB History'!$AD:$AD)</f>
        <v>0.625</v>
      </c>
      <c r="O30" s="34">
        <f>SUMIFS('OB History'!F:F,'OB History'!B:B,A30)</f>
        <v>17</v>
      </c>
      <c r="P30" s="2">
        <f>SUMIFS('OB History'!E:E,'OB History'!B:B,A30)-O30</f>
        <v>16</v>
      </c>
      <c r="Q30" s="88">
        <f>LOOKUP(2, 1/('OB History'!$B:$B=A30), 'OB History'!$AB:$AB)</f>
        <v>0.49375000000000002</v>
      </c>
      <c r="R30" s="34">
        <f>SUMIFS('OB History'!H:H,'OB History'!B:B,'Old Bow v2'!A30)</f>
        <v>69</v>
      </c>
      <c r="S30" s="2">
        <f>SUMIFS('OB History'!G:G,'OB History'!B:B,'Old Bow v2'!A30)-R30</f>
        <v>68</v>
      </c>
      <c r="T30" s="88">
        <f>LOOKUP(2, 1/('OB History'!$B:$B=A30), 'OB History'!$AC:$AC)</f>
        <v>0.49875000000000003</v>
      </c>
      <c r="U30" s="2">
        <f>COUNTIFS('OB History'!$B:$B,$A$30,'OB History'!K:K, 1)</f>
        <v>2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196</v>
      </c>
      <c r="I31" s="4">
        <f>AVERAGEIFS('OB History'!C:C,'OB History'!B:B,A31)</f>
        <v>14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7</v>
      </c>
      <c r="N31" s="88">
        <f>LOOKUP(2, 1/('OB History'!$B:$B=A31), 'OB History'!$AD:$AD)</f>
        <v>0.5</v>
      </c>
      <c r="O31" s="34">
        <f>SUMIFS('OB History'!F:F,'OB History'!B:B,A31)</f>
        <v>31</v>
      </c>
      <c r="P31" s="2">
        <f>SUMIFS('OB History'!E:E,'OB History'!B:B,A31)-O31</f>
        <v>29</v>
      </c>
      <c r="Q31" s="88">
        <f>LOOKUP(2, 1/('OB History'!$B:$B=A31), 'OB History'!$AB:$AB)</f>
        <v>0.52857142857142869</v>
      </c>
      <c r="R31" s="34">
        <f>SUMIFS('OB History'!H:H,'OB History'!B:B,'Old Bow v2'!A31)</f>
        <v>123</v>
      </c>
      <c r="S31" s="2">
        <f>SUMIFS('OB History'!G:G,'OB History'!B:B,'Old Bow v2'!A31)-R31</f>
        <v>123</v>
      </c>
      <c r="T31" s="88">
        <f>LOOKUP(2, 1/('OB History'!$B:$B=A31), 'OB History'!$AC:$AC)</f>
        <v>0.50428571428571434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5</v>
      </c>
      <c r="AI31" s="2">
        <f>COUNTIFS('OB History'!$B:$B,$A$31,'OB History'!Y:Y, 1)</f>
        <v>3</v>
      </c>
      <c r="AJ31" s="2">
        <f>COUNTIFS('OB History'!$B:$B,$A$31,'OB History'!Z:Z, 1)</f>
        <v>4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508</v>
      </c>
      <c r="I32" s="4">
        <f>AVERAGEIFS('OB History'!C:C,'OB History'!B:B,A32)</f>
        <v>14.514285714285714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20</v>
      </c>
      <c r="N32" s="88">
        <f>LOOKUP(2, 1/('OB History'!$B:$B=A32), 'OB History'!$AD:$AD)</f>
        <v>0.42857142857142855</v>
      </c>
      <c r="O32" s="34">
        <f>SUMIFS('OB History'!F:F,'OB History'!B:B,A32)</f>
        <v>73</v>
      </c>
      <c r="P32" s="2">
        <f>SUMIFS('OB History'!E:E,'OB History'!B:B,A32)-O32</f>
        <v>76</v>
      </c>
      <c r="Q32" s="88">
        <f>LOOKUP(2, 1/('OB History'!$B:$B=A32), 'OB History'!$AB:$AB)</f>
        <v>0.49428571428571438</v>
      </c>
      <c r="R32" s="34">
        <f>SUMIFS('OB History'!H:H,'OB History'!B:B,'Old Bow v2'!A32)</f>
        <v>310</v>
      </c>
      <c r="S32" s="2">
        <f>SUMIFS('OB History'!G:G,'OB History'!B:B,'Old Bow v2'!A32)-R32</f>
        <v>309</v>
      </c>
      <c r="T32" s="88">
        <f>LOOKUP(2, 1/('OB History'!$B:$B=A32), 'OB History'!$AC:$AC)</f>
        <v>0.500857142857143</v>
      </c>
      <c r="U32" s="2">
        <f>COUNTIFS('OB History'!$B:$B,$A$32,'OB History'!K:K, 1)</f>
        <v>6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8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20</v>
      </c>
      <c r="I33" s="4">
        <f>AVERAGEIFS('OB History'!C:C,'OB History'!B:B,A33)</f>
        <v>5</v>
      </c>
      <c r="J33" s="4">
        <f t="array" ref="J33">MEDIAN(IF('OB History'!B:B=A33, 'OB History'!C:C))</f>
        <v>5</v>
      </c>
      <c r="K33" s="35">
        <f t="array" ref="K33">MAX(IF('OB History'!B:B=A33, 'OB History'!C:C))</f>
        <v>6</v>
      </c>
      <c r="L33" s="34">
        <f>COUNTIFS('OB History'!B:B,A33,'OB History'!D:D, 1)</f>
        <v>3</v>
      </c>
      <c r="M33" s="2">
        <f>COUNTIFS('OB History'!B:B,A33,'OB History'!D:D, 0)</f>
        <v>1</v>
      </c>
      <c r="N33" s="88">
        <f>LOOKUP(2, 1/('OB History'!$B:$B=A33), 'OB History'!$AD:$AD)</f>
        <v>0.75</v>
      </c>
      <c r="O33" s="34">
        <f>SUMIFS('OB History'!F:F,'OB History'!B:B,A33)</f>
        <v>10</v>
      </c>
      <c r="P33" s="2">
        <f>SUMIFS('OB History'!E:E,'OB History'!B:B,A33)-O33</f>
        <v>6</v>
      </c>
      <c r="Q33" s="88">
        <f>LOOKUP(2, 1/('OB History'!$B:$B=A33), 'OB History'!$AB:$AB)</f>
        <v>0.625</v>
      </c>
      <c r="R33" s="34">
        <f>SUMIFS('OB History'!H:H,'OB History'!B:B,'Old Bow v2'!A33)</f>
        <v>38</v>
      </c>
      <c r="S33" s="2">
        <f>SUMIFS('OB History'!G:G,'OB History'!B:B,'Old Bow v2'!A33)-R33</f>
        <v>28</v>
      </c>
      <c r="T33" s="88">
        <f>LOOKUP(2, 1/('OB History'!$B:$B=A33), 'OB History'!$AC:$AC)</f>
        <v>0.57999999999999996</v>
      </c>
      <c r="U33" s="2">
        <f>COUNTIFS('OB History'!$B:$B,$A$33,'OB History'!K:K, 1)</f>
        <v>1</v>
      </c>
      <c r="V33" s="2">
        <f>COUNTIFS('OB History'!$B:$B,$A$33,'OB History'!L:L, 1)</f>
        <v>2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2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114</v>
      </c>
      <c r="I34" s="4">
        <f>AVERAGEIFS('OB History'!C:C,'OB History'!B:B,A34)</f>
        <v>8.1428571428571423</v>
      </c>
      <c r="J34" s="4">
        <f t="array" ref="J34">MEDIAN(IF('OB History'!B:B=A34, 'OB History'!C:C))</f>
        <v>8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8</v>
      </c>
      <c r="N34" s="88">
        <f>LOOKUP(2, 1/('OB History'!$B:$B=A34), 'OB History'!$AD:$AD)</f>
        <v>0.42857142857142855</v>
      </c>
      <c r="O34" s="34">
        <f>SUMIFS('OB History'!F:F,'OB History'!B:B,A34)</f>
        <v>28</v>
      </c>
      <c r="P34" s="2">
        <f>SUMIFS('OB History'!E:E,'OB History'!B:B,A34)-O34</f>
        <v>32</v>
      </c>
      <c r="Q34" s="88">
        <f>LOOKUP(2, 1/('OB History'!$B:$B=A34), 'OB History'!$AB:$AB)</f>
        <v>0.4642857142857143</v>
      </c>
      <c r="R34" s="34">
        <f>SUMIFS('OB History'!H:H,'OB History'!B:B,'Old Bow v2'!A34)</f>
        <v>118</v>
      </c>
      <c r="S34" s="2">
        <f>SUMIFS('OB History'!G:G,'OB History'!B:B,'Old Bow v2'!A34)-R34</f>
        <v>132</v>
      </c>
      <c r="T34" s="88">
        <f>LOOKUP(2, 1/('OB History'!$B:$B=A34), 'OB History'!$AC:$AC)</f>
        <v>0.46571428571428564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1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436</v>
      </c>
      <c r="I35" s="4">
        <f>AVERAGEIFS('OB History'!C:C,'OB History'!B:B,A35)</f>
        <v>22.94736842105263</v>
      </c>
      <c r="J35" s="4">
        <f t="array" ref="J35">MEDIAN(IF('OB History'!B:B=A35, 'OB History'!C:C))</f>
        <v>21</v>
      </c>
      <c r="K35" s="35">
        <f t="array" ref="K35">MAX(IF('OB History'!B:B=A35, 'OB History'!C:C))</f>
        <v>44</v>
      </c>
      <c r="L35" s="34">
        <f>COUNTIFS('OB History'!B:B,A35,'OB History'!D:D, 1)</f>
        <v>10</v>
      </c>
      <c r="M35" s="2">
        <f>COUNTIFS('OB History'!B:B,A35,'OB History'!D:D, 0)</f>
        <v>9</v>
      </c>
      <c r="N35" s="88">
        <f>LOOKUP(2, 1/('OB History'!$B:$B=A35), 'OB History'!$AD:$AD)</f>
        <v>0.52631578947368418</v>
      </c>
      <c r="O35" s="34">
        <f>SUMIFS('OB History'!F:F,'OB History'!B:B,A35)</f>
        <v>40</v>
      </c>
      <c r="P35" s="2">
        <f>SUMIFS('OB History'!E:E,'OB History'!B:B,A35)-O35</f>
        <v>42</v>
      </c>
      <c r="Q35" s="88">
        <f>LOOKUP(2, 1/('OB History'!$B:$B=A35), 'OB History'!$AB:$AB)</f>
        <v>0.47631578947368414</v>
      </c>
      <c r="R35" s="34">
        <f>SUMIFS('OB History'!H:H,'OB History'!B:B,'Old Bow v2'!A35)</f>
        <v>169</v>
      </c>
      <c r="S35" s="2">
        <f>SUMIFS('OB History'!G:G,'OB History'!B:B,'Old Bow v2'!A35)-R35</f>
        <v>170</v>
      </c>
      <c r="T35" s="88">
        <f>LOOKUP(2, 1/('OB History'!$B:$B=A35), 'OB History'!$AC:$AC)</f>
        <v>0.49631578947368421</v>
      </c>
      <c r="U35" s="2">
        <f>COUNTIFS('OB History'!$B:$B,$A$35,'OB History'!K:K, 1)</f>
        <v>4</v>
      </c>
      <c r="V35" s="2">
        <f>COUNTIFS('OB History'!$B:$B,$A$35,'OB History'!L:L, 1)</f>
        <v>4</v>
      </c>
      <c r="W35" s="2">
        <f>COUNTIFS('OB History'!$B:$B,$A$35,'OB History'!M:M, 1)</f>
        <v>1</v>
      </c>
      <c r="X35" s="2">
        <f>COUNTIFS('OB History'!$B:$B,$A$35,'OB History'!N:N, 1)</f>
        <v>3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2</v>
      </c>
      <c r="AH35" s="2">
        <f>COUNTIFS('OB History'!$B:$B,$A$35,'OB History'!X:X, 1)</f>
        <v>3</v>
      </c>
      <c r="AI35" s="2">
        <f>COUNTIFS('OB History'!$B:$B,$A$35,'OB History'!Y:Y, 1)</f>
        <v>7</v>
      </c>
      <c r="AJ35" s="2">
        <f>COUNTIFS('OB History'!$B:$B,$A$35,'OB History'!Z:Z, 1)</f>
        <v>5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735</v>
      </c>
      <c r="I36" s="4">
        <f>AVERAGEIFS('OB History'!C:C,'OB History'!B:B,A36)</f>
        <v>13.611111111111111</v>
      </c>
      <c r="J36" s="4">
        <f t="array" ref="J36">MEDIAN(IF('OB History'!B:B=A36, 'OB History'!C:C))</f>
        <v>12.5</v>
      </c>
      <c r="K36" s="35">
        <f t="array" ref="K36">MAX(IF('OB History'!B:B=A36, 'OB History'!C:C))</f>
        <v>31</v>
      </c>
      <c r="L36" s="34">
        <f>COUNTIFS('OB History'!B:B,A36,'OB History'!D:D, 1)</f>
        <v>24</v>
      </c>
      <c r="M36" s="2">
        <f>COUNTIFS('OB History'!B:B,A36,'OB History'!D:D, 0)</f>
        <v>30</v>
      </c>
      <c r="N36" s="88">
        <f>LOOKUP(2, 1/('OB History'!$B:$B=A36), 'OB History'!$AD:$AD)</f>
        <v>0.44444444444444442</v>
      </c>
      <c r="O36" s="34">
        <f>SUMIFS('OB History'!F:F,'OB History'!B:B,A36)</f>
        <v>106</v>
      </c>
      <c r="P36" s="2">
        <f>SUMIFS('OB History'!E:E,'OB History'!B:B,A36)-O36</f>
        <v>113</v>
      </c>
      <c r="Q36" s="88">
        <f>LOOKUP(2, 1/('OB History'!$B:$B=A36), 'OB History'!$AB:$AB)</f>
        <v>0.49722222222222212</v>
      </c>
      <c r="R36" s="34">
        <f>SUMIFS('OB History'!H:H,'OB History'!B:B,'Old Bow v2'!A36)</f>
        <v>445</v>
      </c>
      <c r="S36" s="2">
        <f>SUMIFS('OB History'!G:G,'OB History'!B:B,'Old Bow v2'!A36)-R36</f>
        <v>458</v>
      </c>
      <c r="T36" s="88">
        <f>LOOKUP(2, 1/('OB History'!$B:$B=A36), 'OB History'!$AC:$AC)</f>
        <v>0.49907407407407406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3</v>
      </c>
      <c r="X36" s="2">
        <f>COUNTIFS('OB History'!$B:$B,$A$36,'OB History'!N:N, 1)</f>
        <v>13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25</v>
      </c>
      <c r="AI36" s="2">
        <f>COUNTIFS('OB History'!$B:$B,$A$36,'OB History'!Y:Y, 1)</f>
        <v>13</v>
      </c>
      <c r="AJ36" s="2">
        <f>COUNTIFS('OB History'!$B:$B,$A$36,'OB History'!Z:Z, 1)</f>
        <v>14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1247</v>
      </c>
      <c r="I37" s="4">
        <f>AVERAGEIFS('OB History'!C:C,'OB History'!B:B,A37)</f>
        <v>22.672727272727272</v>
      </c>
      <c r="J37" s="4">
        <f t="array" ref="J37">MEDIAN(IF('OB History'!B:B=A37, 'OB History'!C:C))</f>
        <v>22</v>
      </c>
      <c r="K37" s="35">
        <f t="array" ref="K37">MAX(IF('OB History'!B:B=A37, 'OB History'!C:C))</f>
        <v>55</v>
      </c>
      <c r="L37" s="34">
        <f>COUNTIFS('OB History'!B:B,A37,'OB History'!D:D, 1)</f>
        <v>22</v>
      </c>
      <c r="M37" s="2">
        <f>COUNTIFS('OB History'!B:B,A37,'OB History'!D:D, 0)</f>
        <v>33</v>
      </c>
      <c r="N37" s="88">
        <f>LOOKUP(2, 1/('OB History'!$B:$B=A37), 'OB History'!$AD:$AD)</f>
        <v>0.4</v>
      </c>
      <c r="O37" s="34">
        <f>SUMIFS('OB History'!F:F,'OB History'!B:B,A37)</f>
        <v>100</v>
      </c>
      <c r="P37" s="2">
        <f>SUMIFS('OB History'!E:E,'OB History'!B:B,A37)-O37</f>
        <v>124</v>
      </c>
      <c r="Q37" s="88">
        <f>LOOKUP(2, 1/('OB History'!$B:$B=A37), 'OB History'!$AB:$AB)</f>
        <v>0.44181818181818189</v>
      </c>
      <c r="R37" s="34">
        <f>SUMIFS('OB History'!H:H,'OB History'!B:B,'Old Bow v2'!A37)</f>
        <v>446</v>
      </c>
      <c r="S37" s="2">
        <f>SUMIFS('OB History'!G:G,'OB History'!B:B,'Old Bow v2'!A37)-R37</f>
        <v>488</v>
      </c>
      <c r="T37" s="88">
        <f>LOOKUP(2, 1/('OB History'!$B:$B=A37), 'OB History'!$AC:$AC)</f>
        <v>0.47618181818181815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15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10</v>
      </c>
      <c r="AH37" s="2">
        <f>COUNTIFS('OB History'!$B:$B,$A$37,'OB History'!X:X, 1)</f>
        <v>20</v>
      </c>
      <c r="AI37" s="2">
        <f>COUNTIFS('OB History'!$B:$B,$A$37,'OB History'!Y:Y, 1)</f>
        <v>11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8</v>
      </c>
      <c r="E40" s="3">
        <v>4</v>
      </c>
      <c r="F40" s="3">
        <v>1</v>
      </c>
      <c r="G40" s="3"/>
      <c r="H40" s="34">
        <f>SUMIFS('OB History'!C:C,'OB History'!B:B,A40)</f>
        <v>2277</v>
      </c>
      <c r="I40" s="4">
        <f>AVERAGEIFS('OB History'!C:C,'OB History'!B:B,A40)</f>
        <v>25.875</v>
      </c>
      <c r="J40" s="4">
        <f t="array" ref="J40">MEDIAN(IF('OB History'!B:B=A40, 'OB History'!C:C))</f>
        <v>24.5</v>
      </c>
      <c r="K40" s="35">
        <f t="array" ref="K40">MAX(IF('OB History'!B:B=A40, 'OB History'!C:C))</f>
        <v>58</v>
      </c>
      <c r="L40" s="34">
        <f>COUNTIFS('OB History'!B:B,A40,'OB History'!D:D, 1)</f>
        <v>51</v>
      </c>
      <c r="M40" s="2">
        <f>COUNTIFS('OB History'!B:B,A40,'OB History'!D:D, 0)</f>
        <v>37</v>
      </c>
      <c r="N40" s="88">
        <f>LOOKUP(2, 1/('OB History'!$B:$B=A40), 'OB History'!$AD:$AD)</f>
        <v>0.57954545454545459</v>
      </c>
      <c r="O40" s="34">
        <f>SUMIFS('OB History'!F:F,'OB History'!B:B,A40)</f>
        <v>193</v>
      </c>
      <c r="P40" s="2">
        <f>SUMIFS('OB History'!E:E,'OB History'!B:B,A40)-O40</f>
        <v>164</v>
      </c>
      <c r="Q40" s="88">
        <f>LOOKUP(2, 1/('OB History'!$B:$B=A40), 'OB History'!$AB:$AB)</f>
        <v>0.54034090909090915</v>
      </c>
      <c r="R40" s="34">
        <f>SUMIFS('OB History'!H:H,'OB History'!B:B,'Old Bow v2'!A40)</f>
        <v>779</v>
      </c>
      <c r="S40" s="2">
        <f>SUMIFS('OB History'!G:G,'OB History'!B:B,'Old Bow v2'!A40)-R40</f>
        <v>699</v>
      </c>
      <c r="T40" s="88">
        <f>LOOKUP(2, 1/('OB History'!$B:$B=A40), 'OB History'!$AC:$AC)</f>
        <v>0.52795454545454557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5</v>
      </c>
      <c r="X40" s="2">
        <f>COUNTIFS('OB History'!$B:$B,$A$40,'OB History'!N:N, 1)</f>
        <v>22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9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18</v>
      </c>
      <c r="AH40" s="2">
        <f>COUNTIFS('OB History'!$B:$B,$A$40,'OB History'!X:X, 1)</f>
        <v>23</v>
      </c>
      <c r="AI40" s="2">
        <f>COUNTIFS('OB History'!$B:$B,$A$40,'OB History'!Y:Y, 1)</f>
        <v>20</v>
      </c>
      <c r="AJ40" s="2">
        <f>COUNTIFS('OB History'!$B:$B,$A$40,'OB History'!Z:Z, 1)</f>
        <v>25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837</v>
      </c>
      <c r="I41" s="4">
        <f>AVERAGEIFS('OB History'!C:C,'OB History'!B:B,A41)</f>
        <v>27</v>
      </c>
      <c r="J41" s="4">
        <f t="array" ref="J41">MEDIAN(IF('OB History'!B:B=A41, 'OB History'!C:C))</f>
        <v>24</v>
      </c>
      <c r="K41" s="35">
        <f t="array" ref="K41">MAX(IF('OB History'!B:B=A41, 'OB History'!C:C))</f>
        <v>68</v>
      </c>
      <c r="L41" s="34">
        <f>COUNTIFS('OB History'!B:B,A41,'OB History'!D:D, 1)</f>
        <v>16</v>
      </c>
      <c r="M41" s="2">
        <f>COUNTIFS('OB History'!B:B,A41,'OB History'!D:D, 0)</f>
        <v>15</v>
      </c>
      <c r="N41" s="88">
        <f>LOOKUP(2, 1/('OB History'!$B:$B=A41), 'OB History'!$AD:$AD)</f>
        <v>0.5161290322580645</v>
      </c>
      <c r="O41" s="34">
        <f>SUMIFS('OB History'!F:F,'OB History'!B:B,A41)</f>
        <v>71</v>
      </c>
      <c r="P41" s="2">
        <f>SUMIFS('OB History'!E:E,'OB History'!B:B,A41)-O41</f>
        <v>56</v>
      </c>
      <c r="Q41" s="88">
        <f>LOOKUP(2, 1/('OB History'!$B:$B=A41), 'OB History'!$AB:$AB)</f>
        <v>0.5903225806451613</v>
      </c>
      <c r="R41" s="34">
        <f>SUMIFS('OB History'!H:H,'OB History'!B:B,'Old Bow v2'!A41)</f>
        <v>283</v>
      </c>
      <c r="S41" s="2">
        <f>SUMIFS('OB History'!G:G,'OB History'!B:B,'Old Bow v2'!A41)-R41</f>
        <v>253</v>
      </c>
      <c r="T41" s="88">
        <f>LOOKUP(2, 1/('OB History'!$B:$B=A41), 'OB History'!$AC:$AC)</f>
        <v>0.54129032258064524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13</v>
      </c>
      <c r="Y41" s="2">
        <f>COUNTIFS('OB History'!$B:$B,$A$41,'OB History'!O:O, 1)</f>
        <v>1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9</v>
      </c>
      <c r="AJ41" s="2">
        <f>COUNTIFS('OB History'!$B:$B,$A$41,'OB History'!Z:Z, 1)</f>
        <v>10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690</v>
      </c>
      <c r="I43" s="4">
        <f>AVERAGEIFS('OB History'!C:C,'OB History'!B:B,A43)</f>
        <v>21.5625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18</v>
      </c>
      <c r="N43" s="88">
        <f>LOOKUP(2, 1/('OB History'!$B:$B=A43), 'OB History'!$AD:$AD)</f>
        <v>0.4375</v>
      </c>
      <c r="O43" s="34">
        <f>SUMIFS('OB History'!F:F,'OB History'!B:B,A43)</f>
        <v>63</v>
      </c>
      <c r="P43" s="2">
        <f>SUMIFS('OB History'!E:E,'OB History'!B:B,A43)-O43</f>
        <v>71</v>
      </c>
      <c r="Q43" s="88">
        <f>LOOKUP(2, 1/('OB History'!$B:$B=A43), 'OB History'!$AB:$AB)</f>
        <v>0.46875</v>
      </c>
      <c r="R43" s="34">
        <f>SUMIFS('OB History'!H:H,'OB History'!B:B,'Old Bow v2'!A43)</f>
        <v>274</v>
      </c>
      <c r="S43" s="2">
        <f>SUMIFS('OB History'!G:G,'OB History'!B:B,'Old Bow v2'!A43)-R43</f>
        <v>289</v>
      </c>
      <c r="T43" s="88">
        <f>LOOKUP(2, 1/('OB History'!$B:$B=A43), 'OB History'!$AC:$AC)</f>
        <v>0.48281249999999998</v>
      </c>
      <c r="U43" s="2">
        <f>COUNTIFS('OB History'!$B:$B,$A$43,'OB History'!K:K, 1)</f>
        <v>7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10</v>
      </c>
      <c r="AI43" s="2">
        <f>COUNTIFS('OB History'!$B:$B,$A$43,'OB History'!Y:Y, 1)</f>
        <v>7</v>
      </c>
      <c r="AJ43" s="2">
        <f>COUNTIFS('OB History'!$B:$B,$A$43,'OB History'!Z:Z, 1)</f>
        <v>7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242</v>
      </c>
      <c r="I44" s="4">
        <f>AVERAGEIFS('OB History'!C:C,'OB History'!B:B,A44)</f>
        <v>8.6428571428571423</v>
      </c>
      <c r="J44" s="4">
        <f t="array" ref="J44">MEDIAN(IF('OB History'!B:B=A44, 'OB History'!C:C))</f>
        <v>8</v>
      </c>
      <c r="K44" s="35">
        <f t="array" ref="K44">MAX(IF('OB History'!B:B=A44, 'OB History'!C:C))</f>
        <v>28</v>
      </c>
      <c r="L44" s="34">
        <f>COUNTIFS('OB History'!B:B,A44,'OB History'!D:D, 1)</f>
        <v>12</v>
      </c>
      <c r="M44" s="2">
        <f>COUNTIFS('OB History'!B:B,A44,'OB History'!D:D, 0)</f>
        <v>16</v>
      </c>
      <c r="N44" s="88">
        <f>LOOKUP(2, 1/('OB History'!$B:$B=A44), 'OB History'!$AD:$AD)</f>
        <v>0.42857142857142855</v>
      </c>
      <c r="O44" s="34">
        <f>SUMIFS('OB History'!F:F,'OB History'!B:B,A44)</f>
        <v>51</v>
      </c>
      <c r="P44" s="2">
        <f>SUMIFS('OB History'!E:E,'OB History'!B:B,A44)-O44</f>
        <v>61</v>
      </c>
      <c r="Q44" s="88">
        <f>LOOKUP(2, 1/('OB History'!$B:$B=A44), 'OB History'!$AB:$AB)</f>
        <v>0.43392857142857144</v>
      </c>
      <c r="R44" s="34">
        <f>SUMIFS('OB History'!H:H,'OB History'!B:B,'Old Bow v2'!A44)</f>
        <v>219</v>
      </c>
      <c r="S44" s="2">
        <f>SUMIFS('OB History'!G:G,'OB History'!B:B,'Old Bow v2'!A44)-R44</f>
        <v>246</v>
      </c>
      <c r="T44" s="88">
        <f>LOOKUP(2, 1/('OB History'!$B:$B=A44), 'OB History'!$AC:$AC)</f>
        <v>0.46357142857142863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4</v>
      </c>
      <c r="X44" s="2">
        <f>COUNTIFS('OB History'!$B:$B,$A$44,'OB History'!N:N, 1)</f>
        <v>8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6</v>
      </c>
      <c r="AI44" s="2">
        <f>COUNTIFS('OB History'!$B:$B,$A$44,'OB History'!Y:Y, 1)</f>
        <v>4</v>
      </c>
      <c r="AJ44" s="2">
        <f>COUNTIFS('OB History'!$B:$B,$A$44,'OB History'!Z:Z, 1)</f>
        <v>8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60</v>
      </c>
      <c r="I45" s="4">
        <f>AVERAGEIFS('OB History'!C:C,'OB History'!B:B,A45)</f>
        <v>7.5</v>
      </c>
      <c r="J45" s="4">
        <f t="array" ref="J45">MEDIAN(IF('OB History'!B:B=A45, 'OB History'!C:C))</f>
        <v>4.5</v>
      </c>
      <c r="K45" s="35">
        <f t="array" ref="K45">MAX(IF('OB History'!B:B=A45, 'OB History'!C:C))</f>
        <v>16</v>
      </c>
      <c r="L45" s="34">
        <f>COUNTIFS('OB History'!B:B,A45,'OB History'!D:D, 1)</f>
        <v>1</v>
      </c>
      <c r="M45" s="2">
        <f>COUNTIFS('OB History'!B:B,A45,'OB History'!D:D, 0)</f>
        <v>7</v>
      </c>
      <c r="N45" s="88">
        <f>LOOKUP(2, 1/('OB History'!$B:$B=A45), 'OB History'!$AD:$AD)</f>
        <v>0.125</v>
      </c>
      <c r="O45" s="34">
        <f>SUMIFS('OB History'!F:F,'OB History'!B:B,A45)</f>
        <v>10</v>
      </c>
      <c r="P45" s="2">
        <f>SUMIFS('OB History'!E:E,'OB History'!B:B,A45)-O45</f>
        <v>22</v>
      </c>
      <c r="Q45" s="88">
        <f>LOOKUP(2, 1/('OB History'!$B:$B=A45), 'OB History'!$AB:$AB)</f>
        <v>0.28749999999999998</v>
      </c>
      <c r="R45" s="34">
        <f>SUMIFS('OB History'!H:H,'OB History'!B:B,'Old Bow v2'!A45)</f>
        <v>57</v>
      </c>
      <c r="S45" s="2">
        <f>SUMIFS('OB History'!G:G,'OB History'!B:B,'Old Bow v2'!A45)-R45</f>
        <v>79</v>
      </c>
      <c r="T45" s="88">
        <f>LOOKUP(2, 1/('OB History'!$B:$B=A45), 'OB History'!$AC:$AC)</f>
        <v>0.40374999999999994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1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</v>
      </c>
      <c r="AH45" s="2">
        <f>COUNTIFS('OB History'!$B:$B,$A$45,'OB History'!X:X, 1)</f>
        <v>2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487</v>
      </c>
      <c r="I46" s="4">
        <f>AVERAGEIFS('OB History'!C:C,'OB History'!B:B,A46)</f>
        <v>18.73076923076923</v>
      </c>
      <c r="J46" s="4">
        <f t="array" ref="J46">MEDIAN(IF('OB History'!B:B=A46, 'OB History'!C:C))</f>
        <v>17</v>
      </c>
      <c r="K46" s="35">
        <f t="array" ref="K46">MAX(IF('OB History'!B:B=A46, 'OB History'!C:C))</f>
        <v>33</v>
      </c>
      <c r="L46" s="34">
        <f>COUNTIFS('OB History'!B:B,A46,'OB History'!D:D, 1)</f>
        <v>13</v>
      </c>
      <c r="M46" s="2">
        <f>COUNTIFS('OB History'!B:B,A46,'OB History'!D:D, 0)</f>
        <v>13</v>
      </c>
      <c r="N46" s="88">
        <f>LOOKUP(2, 1/('OB History'!$B:$B=A46), 'OB History'!$AD:$AD)</f>
        <v>0.5</v>
      </c>
      <c r="O46" s="34">
        <f>SUMIFS('OB History'!F:F,'OB History'!B:B,A46)</f>
        <v>53</v>
      </c>
      <c r="P46" s="2">
        <f>SUMIFS('OB History'!E:E,'OB History'!B:B,A46)-O46</f>
        <v>54</v>
      </c>
      <c r="Q46" s="88">
        <f>LOOKUP(2, 1/('OB History'!$B:$B=A46), 'OB History'!$AB:$AB)</f>
        <v>0.49999999999999994</v>
      </c>
      <c r="R46" s="34">
        <f>SUMIFS('OB History'!H:H,'OB History'!B:B,'Old Bow v2'!A46)</f>
        <v>226</v>
      </c>
      <c r="S46" s="2">
        <f>SUMIFS('OB History'!G:G,'OB History'!B:B,'Old Bow v2'!A46)-R46</f>
        <v>227</v>
      </c>
      <c r="T46" s="88">
        <f>LOOKUP(2, 1/('OB History'!$B:$B=A46), 'OB History'!$AC:$AC)</f>
        <v>0.50192307692307692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6</v>
      </c>
      <c r="Y46" s="2">
        <f>COUNTIFS('OB History'!$B:$B,$A$46,'OB History'!O:O, 1)</f>
        <v>4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5</v>
      </c>
      <c r="AH46" s="2">
        <f>COUNTIFS('OB History'!$B:$B,$A$46,'OB History'!X:X, 1)</f>
        <v>6</v>
      </c>
      <c r="AI46" s="2">
        <f>COUNTIFS('OB History'!$B:$B,$A$46,'OB History'!Y:Y, 1)</f>
        <v>9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500</v>
      </c>
      <c r="I48" s="4">
        <f>AVERAGEIFS('OB History'!C:C,'OB History'!B:B,A48)</f>
        <v>20</v>
      </c>
      <c r="J48" s="4">
        <f t="array" ref="J48">MEDIAN(IF('OB History'!B:B=A48, 'OB History'!C:C))</f>
        <v>18</v>
      </c>
      <c r="K48" s="35">
        <f t="array" ref="K48">MAX(IF('OB History'!B:B=A48, 'OB History'!C:C))</f>
        <v>40</v>
      </c>
      <c r="L48" s="34">
        <f>COUNTIFS('OB History'!B:B,A48,'OB History'!D:D, 1)</f>
        <v>14</v>
      </c>
      <c r="M48" s="2">
        <f>COUNTIFS('OB History'!B:B,A48,'OB History'!D:D, 0)</f>
        <v>11</v>
      </c>
      <c r="N48" s="88">
        <f>LOOKUP(2, 1/('OB History'!$B:$B=A48), 'OB History'!$AD:$AD)</f>
        <v>0.56000000000000005</v>
      </c>
      <c r="O48" s="34">
        <f>SUMIFS('OB History'!F:F,'OB History'!B:B,A48)</f>
        <v>55</v>
      </c>
      <c r="P48" s="2">
        <f>SUMIFS('OB History'!E:E,'OB History'!B:B,A48)-O48</f>
        <v>46</v>
      </c>
      <c r="Q48" s="88">
        <f>LOOKUP(2, 1/('OB History'!$B:$B=A48), 'OB History'!$AB:$AB)</f>
        <v>0.55199999999999994</v>
      </c>
      <c r="R48" s="34">
        <f>SUMIFS('OB History'!H:H,'OB History'!B:B,'Old Bow v2'!A48)</f>
        <v>209</v>
      </c>
      <c r="S48" s="2">
        <f>SUMIFS('OB History'!G:G,'OB History'!B:B,'Old Bow v2'!A48)-R48</f>
        <v>211</v>
      </c>
      <c r="T48" s="88">
        <f>LOOKUP(2, 1/('OB History'!$B:$B=A48), 'OB History'!$AC:$AC)</f>
        <v>0.49679999999999991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6</v>
      </c>
      <c r="X48" s="2">
        <f>COUNTIFS('OB History'!$B:$B,$A$48,'OB History'!N:N, 1)</f>
        <v>7</v>
      </c>
      <c r="Y48" s="2">
        <f>COUNTIFS('OB History'!$B:$B,$A$48,'OB History'!O:O, 1)</f>
        <v>3</v>
      </c>
      <c r="Z48" s="2">
        <f>COUNTIFS('OB History'!$B:$B,$A$48,'OB History'!P:P, 1)</f>
        <v>3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285</v>
      </c>
      <c r="I49" s="4">
        <f>AVERAGEIFS('OB History'!C:C,'OB History'!B:B,A49)</f>
        <v>17.8125</v>
      </c>
      <c r="J49" s="4">
        <f t="array" ref="J49">MEDIAN(IF('OB History'!B:B=A49, 'OB History'!C:C))</f>
        <v>14.5</v>
      </c>
      <c r="K49" s="35">
        <f t="array" ref="K49">MAX(IF('OB History'!B:B=A49, 'OB History'!C:C))</f>
        <v>35</v>
      </c>
      <c r="L49" s="34">
        <f>COUNTIFS('OB History'!B:B,A49,'OB History'!D:D, 1)</f>
        <v>8</v>
      </c>
      <c r="M49" s="2">
        <f>COUNTIFS('OB History'!B:B,A49,'OB History'!D:D, 0)</f>
        <v>8</v>
      </c>
      <c r="N49" s="88">
        <f>LOOKUP(2, 1/('OB History'!$B:$B=A49), 'OB History'!$AD:$AD)</f>
        <v>0.5</v>
      </c>
      <c r="O49" s="34">
        <f>SUMIFS('OB History'!F:F,'OB History'!B:B,A49)</f>
        <v>32</v>
      </c>
      <c r="P49" s="2">
        <f>SUMIFS('OB History'!E:E,'OB History'!B:B,A49)-O49</f>
        <v>31</v>
      </c>
      <c r="Q49" s="88">
        <f>LOOKUP(2, 1/('OB History'!$B:$B=A49), 'OB History'!$AB:$AB)</f>
        <v>0.49687500000000001</v>
      </c>
      <c r="R49" s="34">
        <f>SUMIFS('OB History'!H:H,'OB History'!B:B,'Old Bow v2'!A49)</f>
        <v>133</v>
      </c>
      <c r="S49" s="2">
        <f>SUMIFS('OB History'!G:G,'OB History'!B:B,'Old Bow v2'!A49)-R49</f>
        <v>132</v>
      </c>
      <c r="T49" s="88">
        <f>LOOKUP(2, 1/('OB History'!$B:$B=A49), 'OB History'!$AC:$AC)</f>
        <v>0.49562500000000009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4</v>
      </c>
      <c r="X49" s="2">
        <f>COUNTIFS('OB History'!$B:$B,$A$49,'OB History'!N:N, 1)</f>
        <v>5</v>
      </c>
      <c r="Y49" s="2">
        <f>COUNTIFS('OB History'!$B:$B,$A$49,'OB History'!O:O, 1)</f>
        <v>1</v>
      </c>
      <c r="Z49" s="2">
        <f>COUNTIFS('OB History'!$B:$B,$A$49,'OB History'!P:P, 1)</f>
        <v>4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18</v>
      </c>
      <c r="E50" s="3">
        <v>3</v>
      </c>
      <c r="F50" s="3"/>
      <c r="G50" s="3"/>
      <c r="H50" s="34">
        <f>SUMIFS('OB History'!C:C,'OB History'!B:B,A50)</f>
        <v>1651</v>
      </c>
      <c r="I50" s="4">
        <f>AVERAGEIFS('OB History'!C:C,'OB History'!B:B,A50)</f>
        <v>25.4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40</v>
      </c>
      <c r="N50" s="88">
        <f>LOOKUP(2, 1/('OB History'!$B:$B=A50), 'OB History'!$AD:$AD)</f>
        <v>0.38461538461538464</v>
      </c>
      <c r="O50" s="34">
        <f>SUMIFS('OB History'!F:F,'OB History'!B:B,A50)</f>
        <v>121</v>
      </c>
      <c r="P50" s="2">
        <f>SUMIFS('OB History'!E:E,'OB History'!B:B,A50)-O50</f>
        <v>144</v>
      </c>
      <c r="Q50" s="88">
        <f>LOOKUP(2, 1/('OB History'!$B:$B=A50), 'OB History'!$AB:$AB)</f>
        <v>0.45692307692307699</v>
      </c>
      <c r="R50" s="34">
        <f>SUMIFS('OB History'!H:H,'OB History'!B:B,'Old Bow v2'!A50)</f>
        <v>539</v>
      </c>
      <c r="S50" s="2">
        <f>SUMIFS('OB History'!G:G,'OB History'!B:B,'Old Bow v2'!A50)-R50</f>
        <v>560</v>
      </c>
      <c r="T50" s="88">
        <f>LOOKUP(2, 1/('OB History'!$B:$B=A50), 'OB History'!$AC:$AC)</f>
        <v>0.49399999999999977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6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23</v>
      </c>
      <c r="AI50" s="2">
        <f>COUNTIFS('OB History'!$B:$B,$A$50,'OB History'!Y:Y, 1)</f>
        <v>10</v>
      </c>
      <c r="AJ50" s="2">
        <f>COUNTIFS('OB History'!$B:$B,$A$50,'OB History'!Z:Z, 1)</f>
        <v>18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939</v>
      </c>
      <c r="I51" s="4">
        <f>AVERAGEIFS('OB History'!C:C,'OB History'!B:B,A51)</f>
        <v>18.057692307692307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19</v>
      </c>
      <c r="M51" s="2">
        <f>COUNTIFS('OB History'!B:B,A51,'OB History'!D:D, 0)</f>
        <v>33</v>
      </c>
      <c r="N51" s="88">
        <f>LOOKUP(2, 1/('OB History'!$B:$B=A51), 'OB History'!$AD:$AD)</f>
        <v>0.36538461538461536</v>
      </c>
      <c r="O51" s="34">
        <f>SUMIFS('OB History'!F:F,'OB History'!B:B,A51)</f>
        <v>87</v>
      </c>
      <c r="P51" s="2">
        <f>SUMIFS('OB History'!E:E,'OB History'!B:B,A51)-O51</f>
        <v>125</v>
      </c>
      <c r="Q51" s="88">
        <f>LOOKUP(2, 1/('OB History'!$B:$B=A51), 'OB History'!$AB:$AB)</f>
        <v>0.38557692307692309</v>
      </c>
      <c r="R51" s="34">
        <f>SUMIFS('OB History'!H:H,'OB History'!B:B,'Old Bow v2'!A51)</f>
        <v>413</v>
      </c>
      <c r="S51" s="2">
        <f>SUMIFS('OB History'!G:G,'OB History'!B:B,'Old Bow v2'!A51)-R51</f>
        <v>470</v>
      </c>
      <c r="T51" s="88">
        <f>LOOKUP(2, 1/('OB History'!$B:$B=A51), 'OB History'!$AC:$AC)</f>
        <v>0.4542307692307691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4</v>
      </c>
      <c r="X51" s="2">
        <f>COUNTIFS('OB History'!$B:$B,$A$51,'OB History'!N:N, 1)</f>
        <v>13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7</v>
      </c>
      <c r="AH51" s="2">
        <f>COUNTIFS('OB History'!$B:$B,$A$51,'OB History'!X:X, 1)</f>
        <v>8</v>
      </c>
      <c r="AI51" s="2">
        <f>COUNTIFS('OB History'!$B:$B,$A$51,'OB History'!Y:Y, 1)</f>
        <v>10</v>
      </c>
      <c r="AJ51" s="2">
        <f>COUNTIFS('OB History'!$B:$B,$A$51,'OB History'!Z:Z, 1)</f>
        <v>9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1112</v>
      </c>
      <c r="I52" s="4">
        <f>AVERAGEIFS('OB History'!C:C,'OB History'!B:B,A52)</f>
        <v>24.173913043478262</v>
      </c>
      <c r="J52" s="4">
        <f t="array" ref="J52">MEDIAN(IF('OB History'!B:B=A52, 'OB History'!C:C))</f>
        <v>21.5</v>
      </c>
      <c r="K52" s="35">
        <f t="array" ref="K52">MAX(IF('OB History'!B:B=A52, 'OB History'!C:C))</f>
        <v>66</v>
      </c>
      <c r="L52" s="34">
        <f>COUNTIFS('OB History'!B:B,A52,'OB History'!D:D, 1)</f>
        <v>34</v>
      </c>
      <c r="M52" s="2">
        <f>COUNTIFS('OB History'!B:B,A52,'OB History'!D:D, 0)</f>
        <v>12</v>
      </c>
      <c r="N52" s="88">
        <f>LOOKUP(2, 1/('OB History'!$B:$B=A52), 'OB History'!$AD:$AD)</f>
        <v>0.73913043478260865</v>
      </c>
      <c r="O52" s="34">
        <f>SUMIFS('OB History'!F:F,'OB History'!B:B,A52)</f>
        <v>117</v>
      </c>
      <c r="P52" s="2">
        <f>SUMIFS('OB History'!E:E,'OB History'!B:B,A52)-O52</f>
        <v>67</v>
      </c>
      <c r="Q52" s="88">
        <f>LOOKUP(2, 1/('OB History'!$B:$B=A52), 'OB History'!$AB:$AB)</f>
        <v>0.66086956521739137</v>
      </c>
      <c r="R52" s="34">
        <f>SUMIFS('OB History'!H:H,'OB History'!B:B,'Old Bow v2'!A52)</f>
        <v>440</v>
      </c>
      <c r="S52" s="2">
        <f>SUMIFS('OB History'!G:G,'OB History'!B:B,'Old Bow v2'!A52)-R52</f>
        <v>336</v>
      </c>
      <c r="T52" s="88">
        <f>LOOKUP(2, 1/('OB History'!$B:$B=A52), 'OB History'!$AC:$AC)</f>
        <v>0.57978260869565212</v>
      </c>
      <c r="U52" s="2">
        <f>COUNTIFS('OB History'!$B:$B,$A$52,'OB History'!K:K, 1)</f>
        <v>6</v>
      </c>
      <c r="V52" s="2">
        <f>COUNTIFS('OB History'!$B:$B,$A$52,'OB History'!L:L, 1)</f>
        <v>12</v>
      </c>
      <c r="W52" s="2">
        <f>COUNTIFS('OB History'!$B:$B,$A$52,'OB History'!M:M, 1)</f>
        <v>12</v>
      </c>
      <c r="X52" s="2">
        <f>COUNTIFS('OB History'!$B:$B,$A$52,'OB History'!N:N, 1)</f>
        <v>14</v>
      </c>
      <c r="Y52" s="2">
        <f>COUNTIFS('OB History'!$B:$B,$A$52,'OB History'!O:O, 1)</f>
        <v>3</v>
      </c>
      <c r="Z52" s="2">
        <f>COUNTIFS('OB History'!$B:$B,$A$52,'OB History'!P:P, 1)</f>
        <v>10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7</v>
      </c>
      <c r="AJ52" s="2">
        <f>COUNTIFS('OB History'!$B:$B,$A$52,'OB History'!Z:Z, 1)</f>
        <v>14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556</v>
      </c>
      <c r="I54" s="4">
        <f>AVERAGEIFS('OB History'!C:C,'OB History'!B:B,A54)</f>
        <v>21.384615384615383</v>
      </c>
      <c r="J54" s="4">
        <f t="array" ref="J54">MEDIAN(IF('OB History'!B:B=A54, 'OB History'!C:C))</f>
        <v>18.5</v>
      </c>
      <c r="K54" s="35">
        <f t="array" ref="K54">MAX(IF('OB History'!B:B=A54, 'OB History'!C:C))</f>
        <v>50</v>
      </c>
      <c r="L54" s="34">
        <f>COUNTIFS('OB History'!B:B,A54,'OB History'!D:D, 1)</f>
        <v>18</v>
      </c>
      <c r="M54" s="2">
        <f>COUNTIFS('OB History'!B:B,A54,'OB History'!D:D, 0)</f>
        <v>8</v>
      </c>
      <c r="N54" s="88">
        <f>LOOKUP(2, 1/('OB History'!$B:$B=A54), 'OB History'!$AD:$AD)</f>
        <v>0.69230769230769229</v>
      </c>
      <c r="O54" s="34">
        <f>SUMIFS('OB History'!F:F,'OB History'!B:B,A54)</f>
        <v>61</v>
      </c>
      <c r="P54" s="2">
        <f>SUMIFS('OB History'!E:E,'OB History'!B:B,A54)-O54</f>
        <v>42</v>
      </c>
      <c r="Q54" s="88">
        <f>LOOKUP(2, 1/('OB History'!$B:$B=A54), 'OB History'!$AB:$AB)</f>
        <v>0.59423076923076923</v>
      </c>
      <c r="R54" s="34">
        <f>SUMIFS('OB History'!H:H,'OB History'!B:B,'Old Bow v2'!A54)</f>
        <v>235</v>
      </c>
      <c r="S54" s="2">
        <f>SUMIFS('OB History'!G:G,'OB History'!B:B,'Old Bow v2'!A54)-R54</f>
        <v>197</v>
      </c>
      <c r="T54" s="88">
        <f>LOOKUP(2, 1/('OB History'!$B:$B=A54), 'OB History'!$AC:$AC)</f>
        <v>0.54192307692307684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9</v>
      </c>
      <c r="X54" s="2">
        <f>COUNTIFS('OB History'!$B:$B,$A$54,'OB History'!N:N, 1)</f>
        <v>7</v>
      </c>
      <c r="Y54" s="2">
        <f>COUNTIFS('OB History'!$B:$B,$A$54,'OB History'!O:O, 1)</f>
        <v>1</v>
      </c>
      <c r="Z54" s="2">
        <f>COUNTIFS('OB History'!$B:$B,$A$54,'OB History'!P:P, 1)</f>
        <v>3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4</v>
      </c>
      <c r="AH54" s="2">
        <f>COUNTIFS('OB History'!$B:$B,$A$54,'OB History'!X:X, 1)</f>
        <v>10</v>
      </c>
      <c r="AI54" s="2">
        <f>COUNTIFS('OB History'!$B:$B,$A$54,'OB History'!Y:Y, 1)</f>
        <v>4</v>
      </c>
      <c r="AJ54" s="2">
        <f>COUNTIFS('OB History'!$B:$B,$A$54,'OB History'!Z:Z, 1)</f>
        <v>10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1502</v>
      </c>
      <c r="I56" s="4">
        <f>AVERAGEIFS('OB History'!C:C,'OB History'!B:B,A56)</f>
        <v>23.46875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35</v>
      </c>
      <c r="N56" s="88">
        <f>LOOKUP(2, 1/('OB History'!$B:$B=A56), 'OB History'!$AD:$AD)</f>
        <v>0.453125</v>
      </c>
      <c r="O56" s="34">
        <f>SUMIFS('OB History'!F:F,'OB History'!B:B,A56)</f>
        <v>118</v>
      </c>
      <c r="P56" s="2">
        <f>SUMIFS('OB History'!E:E,'OB History'!B:B,A56)-O56</f>
        <v>138</v>
      </c>
      <c r="Q56" s="88">
        <f>LOOKUP(2, 1/('OB History'!$B:$B=A56), 'OB History'!$AB:$AB)</f>
        <v>0.45468750000000002</v>
      </c>
      <c r="R56" s="34">
        <f>SUMIFS('OB History'!H:H,'OB History'!B:B,'Old Bow v2'!A56)</f>
        <v>509</v>
      </c>
      <c r="S56" s="2">
        <f>SUMIFS('OB History'!G:G,'OB History'!B:B,'Old Bow v2'!A56)-R56</f>
        <v>557</v>
      </c>
      <c r="T56" s="88">
        <f>LOOKUP(2, 1/('OB History'!$B:$B=A56), 'OB History'!$AC:$AC)</f>
        <v>0.47749999999999998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28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158</v>
      </c>
      <c r="I57" s="4">
        <f>AVERAGEIFS('OB History'!C:C,'OB History'!B:B,A57)</f>
        <v>17.555555555555557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6</v>
      </c>
      <c r="M57" s="2">
        <f>COUNTIFS('OB History'!B:B,A57,'OB History'!D:D, 0)</f>
        <v>3</v>
      </c>
      <c r="N57" s="88">
        <f>LOOKUP(2, 1/('OB History'!$B:$B=A57), 'OB History'!$AD:$AD)</f>
        <v>0.66666666666666663</v>
      </c>
      <c r="O57" s="34">
        <f>SUMIFS('OB History'!F:F,'OB History'!B:B,A57)</f>
        <v>23</v>
      </c>
      <c r="P57" s="2">
        <f>SUMIFS('OB History'!E:E,'OB History'!B:B,A57)-O57</f>
        <v>17</v>
      </c>
      <c r="Q57" s="88">
        <f>LOOKUP(2, 1/('OB History'!$B:$B=A57), 'OB History'!$AB:$AB)</f>
        <v>0.60555555555555562</v>
      </c>
      <c r="R57" s="34">
        <f>SUMIFS('OB History'!H:H,'OB History'!B:B,'Old Bow v2'!A57)</f>
        <v>90</v>
      </c>
      <c r="S57" s="2">
        <f>SUMIFS('OB History'!G:G,'OB History'!B:B,'Old Bow v2'!A57)-R57</f>
        <v>76</v>
      </c>
      <c r="T57" s="88">
        <f>LOOKUP(2, 1/('OB History'!$B:$B=A57), 'OB History'!$AC:$AC)</f>
        <v>0.55333333333333334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3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3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438</v>
      </c>
      <c r="I58" s="4">
        <f>AVERAGEIFS('OB History'!C:C,'OB History'!B:B,A58)</f>
        <v>21.9</v>
      </c>
      <c r="J58" s="4">
        <f t="array" ref="J58">MEDIAN(IF('OB History'!B:B=A58, 'OB History'!C:C))</f>
        <v>19.5</v>
      </c>
      <c r="K58" s="35">
        <f t="array" ref="K58">MAX(IF('OB History'!B:B=A58, 'OB History'!C:C))</f>
        <v>46</v>
      </c>
      <c r="L58" s="34">
        <f>COUNTIFS('OB History'!B:B,A58,'OB History'!D:D, 1)</f>
        <v>11</v>
      </c>
      <c r="M58" s="2">
        <f>COUNTIFS('OB History'!B:B,A58,'OB History'!D:D, 0)</f>
        <v>9</v>
      </c>
      <c r="N58" s="88">
        <f>LOOKUP(2, 1/('OB History'!$B:$B=A58), 'OB History'!$AD:$AD)</f>
        <v>0.55000000000000004</v>
      </c>
      <c r="O58" s="34">
        <f>SUMIFS('OB History'!F:F,'OB History'!B:B,A58)</f>
        <v>40</v>
      </c>
      <c r="P58" s="2">
        <f>SUMIFS('OB History'!E:E,'OB History'!B:B,A58)-O58</f>
        <v>40</v>
      </c>
      <c r="Q58" s="88">
        <f>LOOKUP(2, 1/('OB History'!$B:$B=A58), 'OB History'!$AB:$AB)</f>
        <v>0.49750000000000005</v>
      </c>
      <c r="R58" s="34">
        <f>SUMIFS('OB History'!H:H,'OB History'!B:B,'Old Bow v2'!A58)</f>
        <v>161</v>
      </c>
      <c r="S58" s="2">
        <f>SUMIFS('OB History'!G:G,'OB History'!B:B,'Old Bow v2'!A58)-R58</f>
        <v>166</v>
      </c>
      <c r="T58" s="88">
        <f>LOOKUP(2, 1/('OB History'!$B:$B=A58), 'OB History'!$AC:$AC)</f>
        <v>0.48550000000000004</v>
      </c>
      <c r="U58" s="2">
        <f>COUNTIFS('OB History'!$B:$B,$A$58,'OB History'!K:K, 1)</f>
        <v>3</v>
      </c>
      <c r="V58" s="2">
        <f>COUNTIFS('OB History'!$B:$B,$A$58,'OB History'!L:L, 1)</f>
        <v>6</v>
      </c>
      <c r="W58" s="2">
        <f>COUNTIFS('OB History'!$B:$B,$A$58,'OB History'!M:M, 1)</f>
        <v>4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4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5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445"/>
  <sheetViews>
    <sheetView workbookViewId="0">
      <pane ySplit="1" topLeftCell="A1411" activePane="bottomLeft" state="frozen"/>
      <selection pane="bottomLeft" activeCell="A1430" sqref="A1430:Z144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  <row r="1392" spans="1:30" x14ac:dyDescent="0.25">
      <c r="A1392" s="85">
        <v>46195</v>
      </c>
      <c r="B1392" t="s">
        <v>29</v>
      </c>
      <c r="C1392">
        <v>6</v>
      </c>
      <c r="D1392" s="86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86">
        <f>AVERAGEIFS($C$2:C1392, $B$2:B1392, B1392)</f>
        <v>11.042857142857143</v>
      </c>
      <c r="AB1392" s="86">
        <f>AVERAGEIFS($I$2:I1392, $B$2:B1392, B1392)</f>
        <v>0.45857142857142857</v>
      </c>
      <c r="AC1392" s="86">
        <f>AVERAGEIFS($J$2:J1392, $B$2:B1392, B1392)</f>
        <v>0.49214285714285716</v>
      </c>
      <c r="AD1392" s="86">
        <f>AVERAGEIFS($D$2:D1392, $B$2:B1392, B1392)</f>
        <v>0.42857142857142855</v>
      </c>
    </row>
    <row r="1393" spans="1:30" x14ac:dyDescent="0.25">
      <c r="A1393" s="85">
        <v>46195</v>
      </c>
      <c r="B1393" t="s">
        <v>14</v>
      </c>
      <c r="C1393">
        <v>22</v>
      </c>
      <c r="D1393" s="86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86">
        <f>AVERAGEIFS($C$2:C1393, $B$2:B1393, B1393)</f>
        <v>23.46875</v>
      </c>
      <c r="AB1393" s="86">
        <f>AVERAGEIFS($I$2:I1393, $B$2:B1393, B1393)</f>
        <v>0.45468750000000002</v>
      </c>
      <c r="AC1393" s="86">
        <f>AVERAGEIFS($J$2:J1393, $B$2:B1393, B1393)</f>
        <v>0.47749999999999998</v>
      </c>
      <c r="AD1393" s="86">
        <f>AVERAGEIFS($D$2:D1393, $B$2:B1393, B1393)</f>
        <v>0.453125</v>
      </c>
    </row>
    <row r="1394" spans="1:30" x14ac:dyDescent="0.25">
      <c r="A1394" s="85">
        <v>46195</v>
      </c>
      <c r="B1394" t="s">
        <v>155</v>
      </c>
      <c r="C1394">
        <v>20</v>
      </c>
      <c r="D1394" s="86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86">
        <f>AVERAGEIFS($C$2:C1394, $B$2:B1394, B1394)</f>
        <v>17.86</v>
      </c>
      <c r="AB1394" s="86">
        <f>AVERAGEIFS($I$2:I1394, $B$2:B1394, B1394)</f>
        <v>0.374</v>
      </c>
      <c r="AC1394" s="86">
        <f>AVERAGEIFS($J$2:J1394, $B$2:B1394, B1394)</f>
        <v>0.45059999999999989</v>
      </c>
      <c r="AD1394" s="86">
        <f>AVERAGEIFS($D$2:D1394, $B$2:B1394, B1394)</f>
        <v>0.34</v>
      </c>
    </row>
    <row r="1395" spans="1:30" x14ac:dyDescent="0.25">
      <c r="A1395" s="85">
        <v>46195</v>
      </c>
      <c r="B1395" t="s">
        <v>148</v>
      </c>
      <c r="C1395">
        <v>21</v>
      </c>
      <c r="D1395" s="86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86">
        <f>AVERAGEIFS($C$2:C1395, $B$2:B1395, B1395)</f>
        <v>13.25</v>
      </c>
      <c r="AB1395" s="86">
        <f>AVERAGEIFS($I$2:I1395, $B$2:B1395, B1395)</f>
        <v>0.50384615384615372</v>
      </c>
      <c r="AC1395" s="86">
        <f>AVERAGEIFS($J$2:J1395, $B$2:B1395, B1395)</f>
        <v>0.50076923076923074</v>
      </c>
      <c r="AD1395" s="86">
        <f>AVERAGEIFS($D$2:D1395, $B$2:B1395, B1395)</f>
        <v>0.46153846153846156</v>
      </c>
    </row>
    <row r="1396" spans="1:30" x14ac:dyDescent="0.25">
      <c r="A1396" s="85">
        <v>46195</v>
      </c>
      <c r="B1396" t="s">
        <v>35</v>
      </c>
      <c r="C1396">
        <v>8</v>
      </c>
      <c r="D1396" s="86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86">
        <f>AVERAGEIFS($C$2:C1396, $B$2:B1396, B1396)</f>
        <v>12.045454545454545</v>
      </c>
      <c r="AB1396" s="86">
        <f>AVERAGEIFS($I$2:I1396, $B$2:B1396, B1396)</f>
        <v>0.50909090909090915</v>
      </c>
      <c r="AC1396" s="86">
        <f>AVERAGEIFS($J$2:J1396, $B$2:B1396, B1396)</f>
        <v>0.50181818181818183</v>
      </c>
      <c r="AD1396" s="86">
        <f>AVERAGEIFS($D$2:D1396, $B$2:B1396, B1396)</f>
        <v>0.59090909090909094</v>
      </c>
    </row>
    <row r="1397" spans="1:30" x14ac:dyDescent="0.25">
      <c r="A1397" s="85">
        <v>46195</v>
      </c>
      <c r="B1397" t="s">
        <v>257</v>
      </c>
      <c r="C1397">
        <v>6</v>
      </c>
      <c r="D1397" s="86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86">
        <f>AVERAGEIFS($C$2:C1397, $B$2:B1397, B1397)</f>
        <v>6</v>
      </c>
      <c r="AB1397" s="86">
        <f>AVERAGEIFS($I$2:I1397, $B$2:B1397, B1397)</f>
        <v>0.25</v>
      </c>
      <c r="AC1397" s="86">
        <f>AVERAGEIFS($J$2:J1397, $B$2:B1397, B1397)</f>
        <v>0.35</v>
      </c>
      <c r="AD1397" s="86">
        <f>AVERAGEIFS($D$2:D1397, $B$2:B1397, B1397)</f>
        <v>0</v>
      </c>
    </row>
    <row r="1398" spans="1:30" x14ac:dyDescent="0.25">
      <c r="A1398" s="85">
        <v>46195</v>
      </c>
      <c r="B1398" t="s">
        <v>38</v>
      </c>
      <c r="C1398">
        <v>10</v>
      </c>
      <c r="D1398" s="86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86">
        <f>AVERAGEIFS($C$2:C1398, $B$2:B1398, B1398)</f>
        <v>8.5555555555555554</v>
      </c>
      <c r="AB1398" s="86">
        <f>AVERAGEIFS($I$2:I1398, $B$2:B1398, B1398)</f>
        <v>0.42222222222222222</v>
      </c>
      <c r="AC1398" s="86">
        <f>AVERAGEIFS($J$2:J1398, $B$2:B1398, B1398)</f>
        <v>0.45888888888888896</v>
      </c>
      <c r="AD1398" s="86">
        <f>AVERAGEIFS($D$2:D1398, $B$2:B1398, B1398)</f>
        <v>0.40740740740740738</v>
      </c>
    </row>
    <row r="1399" spans="1:30" x14ac:dyDescent="0.25">
      <c r="A1399" s="85">
        <v>46195</v>
      </c>
      <c r="B1399" t="s">
        <v>6</v>
      </c>
      <c r="C1399">
        <v>33</v>
      </c>
      <c r="D1399" s="86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86">
        <f>AVERAGEIFS($C$2:C1399, $B$2:B1399, B1399)</f>
        <v>24.177777777777777</v>
      </c>
      <c r="AB1399" s="86">
        <f>AVERAGEIFS($I$2:I1399, $B$2:B1399, B1399)</f>
        <v>0.65888888888888897</v>
      </c>
      <c r="AC1399" s="86">
        <f>AVERAGEIFS($J$2:J1399, $B$2:B1399, B1399)</f>
        <v>0.57733333333333325</v>
      </c>
      <c r="AD1399" s="86">
        <f>AVERAGEIFS($D$2:D1399, $B$2:B1399, B1399)</f>
        <v>0.73333333333333328</v>
      </c>
    </row>
    <row r="1400" spans="1:30" x14ac:dyDescent="0.25">
      <c r="A1400" s="85">
        <v>46195</v>
      </c>
      <c r="B1400" t="s">
        <v>3</v>
      </c>
      <c r="C1400">
        <v>17</v>
      </c>
      <c r="D1400" s="86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86">
        <f>AVERAGEIFS($C$2:C1400, $B$2:B1400, B1400)</f>
        <v>22.823529411764707</v>
      </c>
      <c r="AB1400" s="86">
        <f>AVERAGEIFS($I$2:I1400, $B$2:B1400, B1400)</f>
        <v>0.48235294117647054</v>
      </c>
      <c r="AC1400" s="86">
        <f>AVERAGEIFS($J$2:J1400, $B$2:B1400, B1400)</f>
        <v>0.50117647058823522</v>
      </c>
      <c r="AD1400" s="86">
        <f>AVERAGEIFS($D$2:D1400, $B$2:B1400, B1400)</f>
        <v>0.52941176470588236</v>
      </c>
    </row>
    <row r="1401" spans="1:30" x14ac:dyDescent="0.25">
      <c r="A1401" s="85">
        <v>46195</v>
      </c>
      <c r="B1401" t="s">
        <v>154</v>
      </c>
      <c r="C1401">
        <v>11</v>
      </c>
      <c r="D1401" s="86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86">
        <f>AVERAGEIFS($C$2:C1401, $B$2:B1401, B1401)</f>
        <v>12.142857142857142</v>
      </c>
      <c r="AB1401" s="86">
        <f>AVERAGEIFS($I$2:I1401, $B$2:B1401, B1401)</f>
        <v>0.45476190476190481</v>
      </c>
      <c r="AC1401" s="86">
        <f>AVERAGEIFS($J$2:J1401, $B$2:B1401, B1401)</f>
        <v>0.48809523809523808</v>
      </c>
      <c r="AD1401" s="86">
        <f>AVERAGEIFS($D$2:D1401, $B$2:B1401, B1401)</f>
        <v>0.52380952380952384</v>
      </c>
    </row>
    <row r="1402" spans="1:30" x14ac:dyDescent="0.25">
      <c r="A1402" s="85">
        <v>46195</v>
      </c>
      <c r="B1402" t="s">
        <v>247</v>
      </c>
      <c r="C1402">
        <v>6</v>
      </c>
      <c r="D1402" s="86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86">
        <f>AVERAGEIFS($C$2:C1402, $B$2:B1402, B1402)</f>
        <v>5</v>
      </c>
      <c r="AB1402" s="86">
        <f>AVERAGEIFS($I$2:I1402, $B$2:B1402, B1402)</f>
        <v>0.625</v>
      </c>
      <c r="AC1402" s="86">
        <f>AVERAGEIFS($J$2:J1402, $B$2:B1402, B1402)</f>
        <v>0.57999999999999996</v>
      </c>
      <c r="AD1402" s="86">
        <f>AVERAGEIFS($D$2:D1402, $B$2:B1402, B1402)</f>
        <v>0.75</v>
      </c>
    </row>
    <row r="1403" spans="1:30" x14ac:dyDescent="0.25">
      <c r="A1403" s="85">
        <v>46195</v>
      </c>
      <c r="B1403" t="s">
        <v>28</v>
      </c>
      <c r="C1403">
        <v>21</v>
      </c>
      <c r="D1403" s="86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86">
        <f>AVERAGEIFS($C$2:C1403, $B$2:B1403, B1403)</f>
        <v>15.714285714285714</v>
      </c>
      <c r="AB1403" s="86">
        <f>AVERAGEIFS($I$2:I1403, $B$2:B1403, B1403)</f>
        <v>0.40714285714285714</v>
      </c>
      <c r="AC1403" s="86">
        <f>AVERAGEIFS($J$2:J1403, $B$2:B1403, B1403)</f>
        <v>0.4607142857142858</v>
      </c>
      <c r="AD1403" s="86">
        <f>AVERAGEIFS($D$2:D1403, $B$2:B1403, B1403)</f>
        <v>0.39285714285714285</v>
      </c>
    </row>
    <row r="1404" spans="1:30" x14ac:dyDescent="0.25">
      <c r="A1404" s="85">
        <v>46197</v>
      </c>
      <c r="B1404" t="s">
        <v>148</v>
      </c>
      <c r="C1404">
        <v>22</v>
      </c>
      <c r="D1404" s="86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86">
        <f>AVERAGEIFS($C$2:C1404, $B$2:B1404, B1404)</f>
        <v>13.415094339622641</v>
      </c>
      <c r="AB1404" s="86">
        <f>AVERAGEIFS($I$2:I1404, $B$2:B1404, B1404)</f>
        <v>0.49905660377358485</v>
      </c>
      <c r="AC1404" s="86">
        <f>AVERAGEIFS($J$2:J1404, $B$2:B1404, B1404)</f>
        <v>0.49905660377358491</v>
      </c>
      <c r="AD1404" s="86">
        <f>AVERAGEIFS($D$2:D1404, $B$2:B1404, B1404)</f>
        <v>0.45283018867924529</v>
      </c>
    </row>
    <row r="1405" spans="1:30" x14ac:dyDescent="0.25">
      <c r="A1405" s="85">
        <v>46197</v>
      </c>
      <c r="B1405" t="s">
        <v>13</v>
      </c>
      <c r="C1405">
        <v>27</v>
      </c>
      <c r="D1405" s="86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86">
        <f>AVERAGEIFS($C$2:C1405, $B$2:B1405, B1405)</f>
        <v>25.735632183908045</v>
      </c>
      <c r="AB1405" s="86">
        <f>AVERAGEIFS($I$2:I1405, $B$2:B1405, B1405)</f>
        <v>0.53965517241379313</v>
      </c>
      <c r="AC1405" s="86">
        <f>AVERAGEIFS($J$2:J1405, $B$2:B1405, B1405)</f>
        <v>0.5282758620689656</v>
      </c>
      <c r="AD1405" s="86">
        <f>AVERAGEIFS($D$2:D1405, $B$2:B1405, B1405)</f>
        <v>0.57471264367816088</v>
      </c>
    </row>
    <row r="1406" spans="1:30" x14ac:dyDescent="0.25">
      <c r="A1406" s="85">
        <v>46197</v>
      </c>
      <c r="B1406" t="s">
        <v>3</v>
      </c>
      <c r="C1406">
        <v>25</v>
      </c>
      <c r="D1406" s="86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86">
        <f>AVERAGEIFS($C$2:C1406, $B$2:B1406, B1406)</f>
        <v>22.944444444444443</v>
      </c>
      <c r="AB1406" s="86">
        <f>AVERAGEIFS($I$2:I1406, $B$2:B1406, B1406)</f>
        <v>0.46944444444444439</v>
      </c>
      <c r="AC1406" s="86">
        <f>AVERAGEIFS($J$2:J1406, $B$2:B1406, B1406)</f>
        <v>0.49611111111111111</v>
      </c>
      <c r="AD1406" s="86">
        <f>AVERAGEIFS($D$2:D1406, $B$2:B1406, B1406)</f>
        <v>0.5</v>
      </c>
    </row>
    <row r="1407" spans="1:30" x14ac:dyDescent="0.25">
      <c r="A1407" s="85">
        <v>46197</v>
      </c>
      <c r="B1407" t="s">
        <v>139</v>
      </c>
      <c r="C1407">
        <v>8</v>
      </c>
      <c r="D1407" s="86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86">
        <f>AVERAGEIFS($C$2:C1407, $B$2:B1407, B1407)</f>
        <v>11.657894736842104</v>
      </c>
      <c r="AB1407" s="86">
        <f>AVERAGEIFS($I$2:I1407, $B$2:B1407, B1407)</f>
        <v>0.45131578947368417</v>
      </c>
      <c r="AC1407" s="86">
        <f>AVERAGEIFS($J$2:J1407, $B$2:B1407, B1407)</f>
        <v>0.48999999999999994</v>
      </c>
      <c r="AD1407" s="86">
        <f>AVERAGEIFS($D$2:D1407, $B$2:B1407, B1407)</f>
        <v>0.47368421052631576</v>
      </c>
    </row>
    <row r="1408" spans="1:30" x14ac:dyDescent="0.25">
      <c r="A1408" s="85">
        <v>46197</v>
      </c>
      <c r="B1408" t="s">
        <v>29</v>
      </c>
      <c r="C1408">
        <v>9</v>
      </c>
      <c r="D1408" s="86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86">
        <f>AVERAGEIFS($C$2:C1408, $B$2:B1408, B1408)</f>
        <v>11.014084507042254</v>
      </c>
      <c r="AB1408" s="86">
        <f>AVERAGEIFS($I$2:I1408, $B$2:B1408, B1408)</f>
        <v>0.45563380281690141</v>
      </c>
      <c r="AC1408" s="86">
        <f>AVERAGEIFS($J$2:J1408, $B$2:B1408, B1408)</f>
        <v>0.49098591549295773</v>
      </c>
      <c r="AD1408" s="86">
        <f>AVERAGEIFS($D$2:D1408, $B$2:B1408, B1408)</f>
        <v>0.42253521126760563</v>
      </c>
    </row>
    <row r="1409" spans="1:30" x14ac:dyDescent="0.25">
      <c r="A1409" s="85">
        <v>46197</v>
      </c>
      <c r="B1409" t="s">
        <v>214</v>
      </c>
      <c r="C1409">
        <v>21</v>
      </c>
      <c r="D1409" s="86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86">
        <f>AVERAGEIFS($C$2:C1409, $B$2:B1409, B1409)</f>
        <v>11.2</v>
      </c>
      <c r="AB1409" s="86">
        <f>AVERAGEIFS($I$2:I1409, $B$2:B1409, B1409)</f>
        <v>0.65</v>
      </c>
      <c r="AC1409" s="86">
        <f>AVERAGEIFS($J$2:J1409, $B$2:B1409, B1409)</f>
        <v>0.55200000000000005</v>
      </c>
      <c r="AD1409" s="86">
        <f>AVERAGEIFS($D$2:D1409, $B$2:B1409, B1409)</f>
        <v>0.6</v>
      </c>
    </row>
    <row r="1410" spans="1:30" x14ac:dyDescent="0.25">
      <c r="A1410" s="85">
        <v>46197</v>
      </c>
      <c r="B1410" t="s">
        <v>137</v>
      </c>
      <c r="C1410">
        <v>7</v>
      </c>
      <c r="D1410" s="86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86">
        <f>AVERAGEIFS($C$2:C1410, $B$2:B1410, B1410)</f>
        <v>8.3076923076923084</v>
      </c>
      <c r="AB1410" s="86">
        <f>AVERAGEIFS($I$2:I1410, $B$2:B1410, B1410)</f>
        <v>0.48076923076923078</v>
      </c>
      <c r="AC1410" s="86">
        <f>AVERAGEIFS($J$2:J1410, $B$2:B1410, B1410)</f>
        <v>0.47769230769230764</v>
      </c>
      <c r="AD1410" s="86">
        <f>AVERAGEIFS($D$2:D1410, $B$2:B1410, B1410)</f>
        <v>0.46153846153846156</v>
      </c>
    </row>
    <row r="1411" spans="1:30" x14ac:dyDescent="0.25">
      <c r="A1411" s="85">
        <v>46197</v>
      </c>
      <c r="B1411" t="s">
        <v>155</v>
      </c>
      <c r="C1411">
        <v>25</v>
      </c>
      <c r="D1411" s="86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86">
        <f>AVERAGEIFS($C$2:C1411, $B$2:B1411, B1411)</f>
        <v>18</v>
      </c>
      <c r="AB1411" s="86">
        <f>AVERAGEIFS($I$2:I1411, $B$2:B1411, B1411)</f>
        <v>0.38137254901960782</v>
      </c>
      <c r="AC1411" s="86">
        <f>AVERAGEIFS($J$2:J1411, $B$2:B1411, B1411)</f>
        <v>0.4533333333333332</v>
      </c>
      <c r="AD1411" s="86">
        <f>AVERAGEIFS($D$2:D1411, $B$2:B1411, B1411)</f>
        <v>0.35294117647058826</v>
      </c>
    </row>
    <row r="1412" spans="1:30" x14ac:dyDescent="0.25">
      <c r="A1412" s="85">
        <v>46197</v>
      </c>
      <c r="B1412" t="s">
        <v>4</v>
      </c>
      <c r="C1412">
        <v>30</v>
      </c>
      <c r="D1412" s="86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86">
        <f>AVERAGEIFS($C$2:C1412, $B$2:B1412, B1412)</f>
        <v>21.842105263157894</v>
      </c>
      <c r="AB1412" s="86">
        <f>AVERAGEIFS($I$2:I1412, $B$2:B1412, B1412)</f>
        <v>0.51052631578947372</v>
      </c>
      <c r="AC1412" s="86">
        <f>AVERAGEIFS($J$2:J1412, $B$2:B1412, B1412)</f>
        <v>0.4947368421052632</v>
      </c>
      <c r="AD1412" s="86">
        <f>AVERAGEIFS($D$2:D1412, $B$2:B1412, B1412)</f>
        <v>0.57894736842105265</v>
      </c>
    </row>
    <row r="1413" spans="1:30" x14ac:dyDescent="0.25">
      <c r="A1413" s="85">
        <v>46197</v>
      </c>
      <c r="B1413" t="s">
        <v>113</v>
      </c>
      <c r="C1413">
        <v>31</v>
      </c>
      <c r="D1413" s="86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86">
        <f>AVERAGEIFS($C$2:C1413, $B$2:B1413, B1413)</f>
        <v>21</v>
      </c>
      <c r="AB1413" s="86">
        <f>AVERAGEIFS($I$2:I1413, $B$2:B1413, B1413)</f>
        <v>0.59583333333333333</v>
      </c>
      <c r="AC1413" s="86">
        <f>AVERAGEIFS($J$2:J1413, $B$2:B1413, B1413)</f>
        <v>0.53749999999999998</v>
      </c>
      <c r="AD1413" s="86">
        <f>AVERAGEIFS($D$2:D1413, $B$2:B1413, B1413)</f>
        <v>0.70833333333333337</v>
      </c>
    </row>
    <row r="1414" spans="1:30" x14ac:dyDescent="0.25">
      <c r="A1414" s="85">
        <v>46197</v>
      </c>
      <c r="B1414" t="s">
        <v>26</v>
      </c>
      <c r="C1414">
        <v>15</v>
      </c>
      <c r="D1414" s="86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86">
        <f>AVERAGEIFS($C$2:C1414, $B$2:B1414, B1414)</f>
        <v>13.688888888888888</v>
      </c>
      <c r="AB1414" s="86">
        <f>AVERAGEIFS($I$2:I1414, $B$2:B1414, B1414)</f>
        <v>0.62222222222222212</v>
      </c>
      <c r="AC1414" s="86">
        <f>AVERAGEIFS($J$2:J1414, $B$2:B1414, B1414)</f>
        <v>0.54577777777777781</v>
      </c>
      <c r="AD1414" s="86">
        <f>AVERAGEIFS($D$2:D1414, $B$2:B1414, B1414)</f>
        <v>0.66666666666666663</v>
      </c>
    </row>
    <row r="1415" spans="1:30" x14ac:dyDescent="0.25">
      <c r="A1415" s="85">
        <v>46197</v>
      </c>
      <c r="B1415" t="s">
        <v>140</v>
      </c>
      <c r="C1415">
        <v>10</v>
      </c>
      <c r="D1415" s="86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86">
        <f>AVERAGEIFS($C$2:C1415, $B$2:B1415, B1415)</f>
        <v>9.8249999999999993</v>
      </c>
      <c r="AB1415" s="86">
        <f>AVERAGEIFS($I$2:I1415, $B$2:B1415, B1415)</f>
        <v>0.5</v>
      </c>
      <c r="AC1415" s="86">
        <f>AVERAGEIFS($J$2:J1415, $B$2:B1415, B1415)</f>
        <v>0.49749999999999978</v>
      </c>
      <c r="AD1415" s="86">
        <f>AVERAGEIFS($D$2:D1415, $B$2:B1415, B1415)</f>
        <v>0.5</v>
      </c>
    </row>
    <row r="1416" spans="1:30" x14ac:dyDescent="0.25">
      <c r="A1416" s="85">
        <v>46197</v>
      </c>
      <c r="B1416" t="s">
        <v>38</v>
      </c>
      <c r="C1416">
        <v>11</v>
      </c>
      <c r="D1416" s="86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86">
        <f>AVERAGEIFS($C$2:C1416, $B$2:B1416, B1416)</f>
        <v>8.6428571428571423</v>
      </c>
      <c r="AB1416" s="86">
        <f>AVERAGEIFS($I$2:I1416, $B$2:B1416, B1416)</f>
        <v>0.43392857142857144</v>
      </c>
      <c r="AC1416" s="86">
        <f>AVERAGEIFS($J$2:J1416, $B$2:B1416, B1416)</f>
        <v>0.46357142857142863</v>
      </c>
      <c r="AD1416" s="86">
        <f>AVERAGEIFS($D$2:D1416, $B$2:B1416, B1416)</f>
        <v>0.42857142857142855</v>
      </c>
    </row>
    <row r="1417" spans="1:30" x14ac:dyDescent="0.25">
      <c r="A1417" s="85">
        <v>46197</v>
      </c>
      <c r="B1417" t="s">
        <v>242</v>
      </c>
      <c r="C1417">
        <v>16</v>
      </c>
      <c r="D1417" s="86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86">
        <f>AVERAGEIFS($C$2:C1417, $B$2:B1417, B1417)</f>
        <v>6.7142857142857144</v>
      </c>
      <c r="AB1417" s="86">
        <f>AVERAGEIFS($I$2:I1417, $B$2:B1417, B1417)</f>
        <v>0.27142857142857141</v>
      </c>
      <c r="AC1417" s="86">
        <f>AVERAGEIFS($J$2:J1417, $B$2:B1417, B1417)</f>
        <v>0.38999999999999996</v>
      </c>
      <c r="AD1417" s="86">
        <f>AVERAGEIFS($D$2:D1417, $B$2:B1417, B1417)</f>
        <v>0.14285714285714285</v>
      </c>
    </row>
    <row r="1418" spans="1:30" x14ac:dyDescent="0.25">
      <c r="A1418" s="85">
        <v>46198</v>
      </c>
      <c r="B1418" t="s">
        <v>6</v>
      </c>
      <c r="C1418">
        <v>24</v>
      </c>
      <c r="D1418" s="86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86">
        <f>AVERAGEIFS($C$2:C1418, $B$2:B1418, B1418)</f>
        <v>24.173913043478262</v>
      </c>
      <c r="AB1418" s="86">
        <f>AVERAGEIFS($I$2:I1418, $B$2:B1418, B1418)</f>
        <v>0.66086956521739137</v>
      </c>
      <c r="AC1418" s="86">
        <f>AVERAGEIFS($J$2:J1418, $B$2:B1418, B1418)</f>
        <v>0.57978260869565212</v>
      </c>
      <c r="AD1418" s="86">
        <f>AVERAGEIFS($D$2:D1418, $B$2:B1418, B1418)</f>
        <v>0.73913043478260865</v>
      </c>
    </row>
    <row r="1419" spans="1:30" x14ac:dyDescent="0.25">
      <c r="A1419" s="85">
        <v>46198</v>
      </c>
      <c r="B1419" t="s">
        <v>40</v>
      </c>
      <c r="C1419">
        <v>20</v>
      </c>
      <c r="D1419" s="86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86">
        <f>AVERAGEIFS($C$2:C1419, $B$2:B1419, B1419)</f>
        <v>20</v>
      </c>
      <c r="AB1419" s="86">
        <f>AVERAGEIFS($I$2:I1419, $B$2:B1419, B1419)</f>
        <v>0.55199999999999994</v>
      </c>
      <c r="AC1419" s="86">
        <f>AVERAGEIFS($J$2:J1419, $B$2:B1419, B1419)</f>
        <v>0.49679999999999991</v>
      </c>
      <c r="AD1419" s="86">
        <f>AVERAGEIFS($D$2:D1419, $B$2:B1419, B1419)</f>
        <v>0.56000000000000005</v>
      </c>
    </row>
    <row r="1420" spans="1:30" x14ac:dyDescent="0.25">
      <c r="A1420" s="85">
        <v>46198</v>
      </c>
      <c r="B1420" t="s">
        <v>113</v>
      </c>
      <c r="C1420">
        <v>25</v>
      </c>
      <c r="D1420" s="86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86">
        <f>AVERAGEIFS($C$2:C1420, $B$2:B1420, B1420)</f>
        <v>21.16</v>
      </c>
      <c r="AB1420" s="86">
        <f>AVERAGEIFS($I$2:I1420, $B$2:B1420, B1420)</f>
        <v>0.60199999999999998</v>
      </c>
      <c r="AC1420" s="86">
        <f>AVERAGEIFS($J$2:J1420, $B$2:B1420, B1420)</f>
        <v>0.54359999999999997</v>
      </c>
      <c r="AD1420" s="86">
        <f>AVERAGEIFS($D$2:D1420, $B$2:B1420, B1420)</f>
        <v>0.72</v>
      </c>
    </row>
    <row r="1421" spans="1:30" x14ac:dyDescent="0.25">
      <c r="A1421" s="85">
        <v>46198</v>
      </c>
      <c r="B1421" t="s">
        <v>147</v>
      </c>
      <c r="C1421">
        <v>12</v>
      </c>
      <c r="D1421" s="86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86">
        <f>AVERAGEIFS($C$2:C1421, $B$2:B1421, B1421)</f>
        <v>17.8125</v>
      </c>
      <c r="AB1421" s="86">
        <f>AVERAGEIFS($I$2:I1421, $B$2:B1421, B1421)</f>
        <v>0.49687500000000001</v>
      </c>
      <c r="AC1421" s="86">
        <f>AVERAGEIFS($J$2:J1421, $B$2:B1421, B1421)</f>
        <v>0.49562500000000009</v>
      </c>
      <c r="AD1421" s="86">
        <f>AVERAGEIFS($D$2:D1421, $B$2:B1421, B1421)</f>
        <v>0.5</v>
      </c>
    </row>
    <row r="1422" spans="1:30" x14ac:dyDescent="0.25">
      <c r="A1422" s="85">
        <v>46198</v>
      </c>
      <c r="B1422" t="s">
        <v>146</v>
      </c>
      <c r="C1422">
        <v>19</v>
      </c>
      <c r="D1422" s="86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86">
        <f>AVERAGEIFS($C$2:C1422, $B$2:B1422, B1422)</f>
        <v>13.727272727272727</v>
      </c>
      <c r="AB1422" s="86">
        <f>AVERAGEIFS($I$2:I1422, $B$2:B1422, B1422)</f>
        <v>0.44545454545454549</v>
      </c>
      <c r="AC1422" s="86">
        <f>AVERAGEIFS($J$2:J1422, $B$2:B1422, B1422)</f>
        <v>0.48590909090909079</v>
      </c>
      <c r="AD1422" s="86">
        <f>AVERAGEIFS($D$2:D1422, $B$2:B1422, B1422)</f>
        <v>0.40909090909090912</v>
      </c>
    </row>
    <row r="1423" spans="1:30" x14ac:dyDescent="0.25">
      <c r="A1423" s="85">
        <v>46198</v>
      </c>
      <c r="B1423" t="s">
        <v>154</v>
      </c>
      <c r="C1423">
        <v>7</v>
      </c>
      <c r="D1423" s="86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86">
        <f>AVERAGEIFS($C$2:C1423, $B$2:B1423, B1423)</f>
        <v>11.909090909090908</v>
      </c>
      <c r="AB1423" s="86">
        <f>AVERAGEIFS($I$2:I1423, $B$2:B1423, B1423)</f>
        <v>0.4681818181818182</v>
      </c>
      <c r="AC1423" s="86">
        <f>AVERAGEIFS($J$2:J1423, $B$2:B1423, B1423)</f>
        <v>0.49727272727272726</v>
      </c>
      <c r="AD1423" s="86">
        <f>AVERAGEIFS($D$2:D1423, $B$2:B1423, B1423)</f>
        <v>0.54545454545454541</v>
      </c>
    </row>
    <row r="1424" spans="1:30" x14ac:dyDescent="0.25">
      <c r="A1424" s="85">
        <v>46198</v>
      </c>
      <c r="B1424" t="s">
        <v>5</v>
      </c>
      <c r="C1424">
        <v>13</v>
      </c>
      <c r="D1424" s="86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86">
        <f>AVERAGEIFS($C$2:C1424, $B$2:B1424, B1424)</f>
        <v>21.483870967741936</v>
      </c>
      <c r="AB1424" s="86">
        <f>AVERAGEIFS($I$2:I1424, $B$2:B1424, B1424)</f>
        <v>0.47096774193548385</v>
      </c>
      <c r="AC1424" s="86">
        <f>AVERAGEIFS($J$2:J1424, $B$2:B1424, B1424)</f>
        <v>0.48225806451612901</v>
      </c>
      <c r="AD1424" s="86">
        <f>AVERAGEIFS($D$2:D1424, $B$2:B1424, B1424)</f>
        <v>0.45161290322580644</v>
      </c>
    </row>
    <row r="1425" spans="1:30" x14ac:dyDescent="0.25">
      <c r="A1425" s="85">
        <v>46198</v>
      </c>
      <c r="B1425" t="s">
        <v>4</v>
      </c>
      <c r="C1425">
        <v>23</v>
      </c>
      <c r="D1425" s="86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86">
        <f>AVERAGEIFS($C$2:C1425, $B$2:B1425, B1425)</f>
        <v>21.9</v>
      </c>
      <c r="AB1425" s="86">
        <f>AVERAGEIFS($I$2:I1425, $B$2:B1425, B1425)</f>
        <v>0.49750000000000005</v>
      </c>
      <c r="AC1425" s="86">
        <f>AVERAGEIFS($J$2:J1425, $B$2:B1425, B1425)</f>
        <v>0.48550000000000004</v>
      </c>
      <c r="AD1425" s="86">
        <f>AVERAGEIFS($D$2:D1425, $B$2:B1425, B1425)</f>
        <v>0.55000000000000004</v>
      </c>
    </row>
    <row r="1426" spans="1:30" x14ac:dyDescent="0.25">
      <c r="A1426" s="85">
        <v>46198</v>
      </c>
      <c r="B1426" t="s">
        <v>42</v>
      </c>
      <c r="C1426">
        <v>15</v>
      </c>
      <c r="D1426" s="86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86">
        <f>AVERAGEIFS($C$2:C1426, $B$2:B1426, B1426)</f>
        <v>11.636363636363637</v>
      </c>
      <c r="AB1426" s="86">
        <f>AVERAGEIFS($I$2:I1426, $B$2:B1426, B1426)</f>
        <v>0.38636363636363635</v>
      </c>
      <c r="AC1426" s="86">
        <f>AVERAGEIFS($J$2:J1426, $B$2:B1426, B1426)</f>
        <v>0.41818181818181821</v>
      </c>
      <c r="AD1426" s="86">
        <f>AVERAGEIFS($D$2:D1426, $B$2:B1426, B1426)</f>
        <v>0.36363636363636365</v>
      </c>
    </row>
    <row r="1427" spans="1:30" x14ac:dyDescent="0.25">
      <c r="A1427" s="85">
        <v>46198</v>
      </c>
      <c r="B1427" t="s">
        <v>53</v>
      </c>
      <c r="C1427">
        <v>9</v>
      </c>
      <c r="D1427" s="86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86">
        <f>AVERAGEIFS($C$2:C1427, $B$2:B1427, B1427)</f>
        <v>14.625</v>
      </c>
      <c r="AB1427" s="86">
        <f>AVERAGEIFS($I$2:I1427, $B$2:B1427, B1427)</f>
        <v>0.49375000000000002</v>
      </c>
      <c r="AC1427" s="86">
        <f>AVERAGEIFS($J$2:J1427, $B$2:B1427, B1427)</f>
        <v>0.49875000000000003</v>
      </c>
      <c r="AD1427" s="86">
        <f>AVERAGEIFS($D$2:D1427, $B$2:B1427, B1427)</f>
        <v>0.625</v>
      </c>
    </row>
    <row r="1428" spans="1:30" x14ac:dyDescent="0.25">
      <c r="A1428" s="85">
        <v>46198</v>
      </c>
      <c r="B1428" t="s">
        <v>20</v>
      </c>
      <c r="C1428">
        <v>11</v>
      </c>
      <c r="D1428" s="86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86">
        <f>AVERAGEIFS($C$2:C1428, $B$2:B1428, B1428)</f>
        <v>14.514285714285714</v>
      </c>
      <c r="AB1428" s="86">
        <f>AVERAGEIFS($I$2:I1428, $B$2:B1428, B1428)</f>
        <v>0.49428571428571438</v>
      </c>
      <c r="AC1428" s="86">
        <f>AVERAGEIFS($J$2:J1428, $B$2:B1428, B1428)</f>
        <v>0.500857142857143</v>
      </c>
      <c r="AD1428" s="86">
        <f>AVERAGEIFS($D$2:D1428, $B$2:B1428, B1428)</f>
        <v>0.42857142857142855</v>
      </c>
    </row>
    <row r="1429" spans="1:30" x14ac:dyDescent="0.25">
      <c r="A1429" s="85">
        <v>46198</v>
      </c>
      <c r="B1429" t="s">
        <v>137</v>
      </c>
      <c r="C1429">
        <v>6</v>
      </c>
      <c r="D1429" s="86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86">
        <f>AVERAGEIFS($C$2:C1429, $B$2:B1429, B1429)</f>
        <v>8.1428571428571423</v>
      </c>
      <c r="AB1429" s="86">
        <f>AVERAGEIFS($I$2:I1429, $B$2:B1429, B1429)</f>
        <v>0.4642857142857143</v>
      </c>
      <c r="AC1429" s="86">
        <f>AVERAGEIFS($J$2:J1429, $B$2:B1429, B1429)</f>
        <v>0.46571428571428564</v>
      </c>
      <c r="AD1429" s="86">
        <f>AVERAGEIFS($D$2:D1429, $B$2:B1429, B1429)</f>
        <v>0.42857142857142855</v>
      </c>
    </row>
    <row r="1430" spans="1:30" x14ac:dyDescent="0.25">
      <c r="A1430" s="85">
        <v>46201</v>
      </c>
      <c r="B1430" t="s">
        <v>140</v>
      </c>
      <c r="C1430">
        <v>12</v>
      </c>
      <c r="D1430" s="86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86">
        <f>AVERAGEIFS($C$2:C1430, $B$2:B1430, B1430)</f>
        <v>9.8780487804878057</v>
      </c>
      <c r="AB1430" s="86">
        <f>AVERAGEIFS($I$2:I1430, $B$2:B1430, B1430)</f>
        <v>0.5024390243902439</v>
      </c>
      <c r="AC1430" s="86">
        <f>AVERAGEIFS($J$2:J1430, $B$2:B1430, B1430)</f>
        <v>0.49756097560975587</v>
      </c>
      <c r="AD1430" s="86">
        <f>AVERAGEIFS($D$2:D1430, $B$2:B1430, B1430)</f>
        <v>0.51219512195121952</v>
      </c>
    </row>
    <row r="1431" spans="1:30" x14ac:dyDescent="0.25">
      <c r="A1431" s="85">
        <v>46201</v>
      </c>
      <c r="B1431" t="s">
        <v>141</v>
      </c>
      <c r="C1431">
        <v>21</v>
      </c>
      <c r="D1431" s="86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86">
        <f>AVERAGEIFS($C$2:C1431, $B$2:B1431, B1431)</f>
        <v>18.73076923076923</v>
      </c>
      <c r="AB1431" s="86">
        <f>AVERAGEIFS($I$2:I1431, $B$2:B1431, B1431)</f>
        <v>0.49999999999999994</v>
      </c>
      <c r="AC1431" s="86">
        <f>AVERAGEIFS($J$2:J1431, $B$2:B1431, B1431)</f>
        <v>0.50192307692307692</v>
      </c>
      <c r="AD1431" s="86">
        <f>AVERAGEIFS($D$2:D1431, $B$2:B1431, B1431)</f>
        <v>0.5</v>
      </c>
    </row>
    <row r="1432" spans="1:30" x14ac:dyDescent="0.25">
      <c r="A1432" s="85">
        <v>46201</v>
      </c>
      <c r="B1432" t="s">
        <v>139</v>
      </c>
      <c r="C1432">
        <v>18</v>
      </c>
      <c r="D1432" s="86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86">
        <f>AVERAGEIFS($C$2:C1432, $B$2:B1432, B1432)</f>
        <v>11.820512820512821</v>
      </c>
      <c r="AB1432" s="86">
        <f>AVERAGEIFS($I$2:I1432, $B$2:B1432, B1432)</f>
        <v>0.45512820512820512</v>
      </c>
      <c r="AC1432" s="86">
        <f>AVERAGEIFS($J$2:J1432, $B$2:B1432, B1432)</f>
        <v>0.4902564102564102</v>
      </c>
      <c r="AD1432" s="86">
        <f>AVERAGEIFS($D$2:D1432, $B$2:B1432, B1432)</f>
        <v>0.48717948717948717</v>
      </c>
    </row>
    <row r="1433" spans="1:30" x14ac:dyDescent="0.25">
      <c r="A1433" s="85">
        <v>46201</v>
      </c>
      <c r="B1433" t="s">
        <v>29</v>
      </c>
      <c r="C1433">
        <v>22</v>
      </c>
      <c r="D1433" s="86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86">
        <f>AVERAGEIFS($C$2:C1433, $B$2:B1433, B1433)</f>
        <v>11.166666666666666</v>
      </c>
      <c r="AB1433" s="86">
        <f>AVERAGEIFS($I$2:I1433, $B$2:B1433, B1433)</f>
        <v>0.45763888888888893</v>
      </c>
      <c r="AC1433" s="86">
        <f>AVERAGEIFS($J$2:J1433, $B$2:B1433, B1433)</f>
        <v>0.49111111111111111</v>
      </c>
      <c r="AD1433" s="86">
        <f>AVERAGEIFS($D$2:D1433, $B$2:B1433, B1433)</f>
        <v>0.43055555555555558</v>
      </c>
    </row>
    <row r="1434" spans="1:30" x14ac:dyDescent="0.25">
      <c r="A1434" s="85">
        <v>46201</v>
      </c>
      <c r="B1434" t="s">
        <v>15</v>
      </c>
      <c r="C1434">
        <v>28</v>
      </c>
      <c r="D1434" s="86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86">
        <f>AVERAGEIFS($C$2:C1434, $B$2:B1434, B1434)</f>
        <v>22.672727272727272</v>
      </c>
      <c r="AB1434" s="86">
        <f>AVERAGEIFS($I$2:I1434, $B$2:B1434, B1434)</f>
        <v>0.44181818181818189</v>
      </c>
      <c r="AC1434" s="86">
        <f>AVERAGEIFS($J$2:J1434, $B$2:B1434, B1434)</f>
        <v>0.47618181818181815</v>
      </c>
      <c r="AD1434" s="86">
        <f>AVERAGEIFS($D$2:D1434, $B$2:B1434, B1434)</f>
        <v>0.4</v>
      </c>
    </row>
    <row r="1435" spans="1:30" x14ac:dyDescent="0.25">
      <c r="A1435" s="85">
        <v>46201</v>
      </c>
      <c r="B1435" t="s">
        <v>13</v>
      </c>
      <c r="C1435">
        <v>38</v>
      </c>
      <c r="D1435" s="86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86">
        <f>AVERAGEIFS($C$2:C1435, $B$2:B1435, B1435)</f>
        <v>25.875</v>
      </c>
      <c r="AB1435" s="86">
        <f>AVERAGEIFS($I$2:I1435, $B$2:B1435, B1435)</f>
        <v>0.54034090909090915</v>
      </c>
      <c r="AC1435" s="86">
        <f>AVERAGEIFS($J$2:J1435, $B$2:B1435, B1435)</f>
        <v>0.52795454545454557</v>
      </c>
      <c r="AD1435" s="86">
        <f>AVERAGEIFS($D$2:D1435, $B$2:B1435, B1435)</f>
        <v>0.57954545454545459</v>
      </c>
    </row>
    <row r="1436" spans="1:30" x14ac:dyDescent="0.25">
      <c r="A1436" s="85">
        <v>46201</v>
      </c>
      <c r="B1436" t="s">
        <v>3</v>
      </c>
      <c r="C1436">
        <v>23</v>
      </c>
      <c r="D1436" s="86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86">
        <f>AVERAGEIFS($C$2:C1436, $B$2:B1436, B1436)</f>
        <v>22.94736842105263</v>
      </c>
      <c r="AB1436" s="86">
        <f>AVERAGEIFS($I$2:I1436, $B$2:B1436, B1436)</f>
        <v>0.47631578947368414</v>
      </c>
      <c r="AC1436" s="86">
        <f>AVERAGEIFS($J$2:J1436, $B$2:B1436, B1436)</f>
        <v>0.49631578947368421</v>
      </c>
      <c r="AD1436" s="86">
        <f>AVERAGEIFS($D$2:D1436, $B$2:B1436, B1436)</f>
        <v>0.52631578947368418</v>
      </c>
    </row>
    <row r="1437" spans="1:30" x14ac:dyDescent="0.25">
      <c r="A1437" s="85">
        <v>46201</v>
      </c>
      <c r="B1437" t="s">
        <v>155</v>
      </c>
      <c r="C1437">
        <v>21</v>
      </c>
      <c r="D1437" s="86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86">
        <f>AVERAGEIFS($C$2:C1437, $B$2:B1437, B1437)</f>
        <v>18.057692307692307</v>
      </c>
      <c r="AB1437" s="86">
        <f>AVERAGEIFS($I$2:I1437, $B$2:B1437, B1437)</f>
        <v>0.38557692307692309</v>
      </c>
      <c r="AC1437" s="86">
        <f>AVERAGEIFS($J$2:J1437, $B$2:B1437, B1437)</f>
        <v>0.4542307692307691</v>
      </c>
      <c r="AD1437" s="86">
        <f>AVERAGEIFS($D$2:D1437, $B$2:B1437, B1437)</f>
        <v>0.36538461538461536</v>
      </c>
    </row>
    <row r="1438" spans="1:30" x14ac:dyDescent="0.25">
      <c r="A1438" s="85">
        <v>46201</v>
      </c>
      <c r="B1438" t="s">
        <v>26</v>
      </c>
      <c r="C1438">
        <v>25</v>
      </c>
      <c r="D1438" s="86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86">
        <f>AVERAGEIFS($C$2:C1438, $B$2:B1438, B1438)</f>
        <v>13.934782608695652</v>
      </c>
      <c r="AB1438" s="86">
        <f>AVERAGEIFS($I$2:I1438, $B$2:B1438, B1438)</f>
        <v>0.61739130434782596</v>
      </c>
      <c r="AC1438" s="86">
        <f>AVERAGEIFS($J$2:J1438, $B$2:B1438, B1438)</f>
        <v>0.5447826086956522</v>
      </c>
      <c r="AD1438" s="86">
        <f>AVERAGEIFS($D$2:D1438, $B$2:B1438, B1438)</f>
        <v>0.65217391304347827</v>
      </c>
    </row>
    <row r="1439" spans="1:30" x14ac:dyDescent="0.25">
      <c r="A1439" s="85">
        <v>46201</v>
      </c>
      <c r="B1439" t="s">
        <v>113</v>
      </c>
      <c r="C1439">
        <v>27</v>
      </c>
      <c r="D1439" s="86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86">
        <f>AVERAGEIFS($C$2:C1439, $B$2:B1439, B1439)</f>
        <v>21.384615384615383</v>
      </c>
      <c r="AB1439" s="86">
        <f>AVERAGEIFS($I$2:I1439, $B$2:B1439, B1439)</f>
        <v>0.59423076923076923</v>
      </c>
      <c r="AC1439" s="86">
        <f>AVERAGEIFS($J$2:J1439, $B$2:B1439, B1439)</f>
        <v>0.54192307692307684</v>
      </c>
      <c r="AD1439" s="86">
        <f>AVERAGEIFS($D$2:D1439, $B$2:B1439, B1439)</f>
        <v>0.69230769230769229</v>
      </c>
    </row>
    <row r="1440" spans="1:30" x14ac:dyDescent="0.25">
      <c r="A1440" s="85">
        <v>46201</v>
      </c>
      <c r="B1440" t="s">
        <v>17</v>
      </c>
      <c r="C1440">
        <v>39</v>
      </c>
      <c r="D1440" s="86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86">
        <f>AVERAGEIFS($C$2:C1440, $B$2:B1440, B1440)</f>
        <v>25.4</v>
      </c>
      <c r="AB1440" s="86">
        <f>AVERAGEIFS($I$2:I1440, $B$2:B1440, B1440)</f>
        <v>0.45692307692307699</v>
      </c>
      <c r="AC1440" s="86">
        <f>AVERAGEIFS($J$2:J1440, $B$2:B1440, B1440)</f>
        <v>0.49399999999999977</v>
      </c>
      <c r="AD1440" s="86">
        <f>AVERAGEIFS($D$2:D1440, $B$2:B1440, B1440)</f>
        <v>0.38461538461538464</v>
      </c>
    </row>
    <row r="1441" spans="1:30" x14ac:dyDescent="0.25">
      <c r="A1441" s="85">
        <v>46201</v>
      </c>
      <c r="B1441" t="s">
        <v>242</v>
      </c>
      <c r="C1441">
        <v>13</v>
      </c>
      <c r="D1441" s="86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86">
        <f>AVERAGEIFS($C$2:C1441, $B$2:B1441, B1441)</f>
        <v>7.5</v>
      </c>
      <c r="AB1441" s="86">
        <f>AVERAGEIFS($I$2:I1441, $B$2:B1441, B1441)</f>
        <v>0.28749999999999998</v>
      </c>
      <c r="AC1441" s="86">
        <f>AVERAGEIFS($J$2:J1441, $B$2:B1441, B1441)</f>
        <v>0.40374999999999994</v>
      </c>
      <c r="AD1441" s="86">
        <f>AVERAGEIFS($D$2:D1441, $B$2:B1441, B1441)</f>
        <v>0.125</v>
      </c>
    </row>
    <row r="1442" spans="1:30" x14ac:dyDescent="0.25">
      <c r="A1442" s="85">
        <v>46201</v>
      </c>
      <c r="B1442" t="s">
        <v>148</v>
      </c>
      <c r="C1442">
        <v>24</v>
      </c>
      <c r="D1442" s="86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86">
        <f>AVERAGEIFS($C$2:C1442, $B$2:B1442, B1442)</f>
        <v>13.611111111111111</v>
      </c>
      <c r="AB1442" s="86">
        <f>AVERAGEIFS($I$2:I1442, $B$2:B1442, B1442)</f>
        <v>0.49722222222222212</v>
      </c>
      <c r="AC1442" s="86">
        <f>AVERAGEIFS($J$2:J1442, $B$2:B1442, B1442)</f>
        <v>0.49907407407407406</v>
      </c>
      <c r="AD1442" s="86">
        <f>AVERAGEIFS($D$2:D1442, $B$2:B1442, B1442)</f>
        <v>0.44444444444444442</v>
      </c>
    </row>
    <row r="1443" spans="1:30" x14ac:dyDescent="0.25">
      <c r="A1443" s="85">
        <v>46201</v>
      </c>
      <c r="B1443" t="s">
        <v>27</v>
      </c>
      <c r="C1443">
        <v>22</v>
      </c>
      <c r="D1443" s="86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86">
        <f>AVERAGEIFS($C$2:C1443, $B$2:B1443, B1443)</f>
        <v>15</v>
      </c>
      <c r="AB1443" s="86">
        <f>AVERAGEIFS($I$2:I1443, $B$2:B1443, B1443)</f>
        <v>0.4736842105263156</v>
      </c>
      <c r="AC1443" s="86">
        <f>AVERAGEIFS($J$2:J1443, $B$2:B1443, B1443)</f>
        <v>0.49184210526315791</v>
      </c>
      <c r="AD1443" s="86">
        <f>AVERAGEIFS($D$2:D1443, $B$2:B1443, B1443)</f>
        <v>0.47368421052631576</v>
      </c>
    </row>
    <row r="1444" spans="1:30" x14ac:dyDescent="0.25">
      <c r="A1444" s="85">
        <v>46201</v>
      </c>
      <c r="B1444" t="s">
        <v>5</v>
      </c>
      <c r="C1444">
        <v>24</v>
      </c>
      <c r="D1444" s="86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86">
        <f>AVERAGEIFS($C$2:C1444, $B$2:B1444, B1444)</f>
        <v>21.5625</v>
      </c>
      <c r="AB1444" s="86">
        <f>AVERAGEIFS($I$2:I1444, $B$2:B1444, B1444)</f>
        <v>0.46875</v>
      </c>
      <c r="AC1444" s="86">
        <f>AVERAGEIFS($J$2:J1444, $B$2:B1444, B1444)</f>
        <v>0.48281249999999998</v>
      </c>
      <c r="AD1444" s="86">
        <f>AVERAGEIFS($D$2:D1444, $B$2:B1444, B1444)</f>
        <v>0.4375</v>
      </c>
    </row>
    <row r="1445" spans="1:30" x14ac:dyDescent="0.25">
      <c r="A1445" s="85">
        <v>46201</v>
      </c>
      <c r="B1445" t="s">
        <v>51</v>
      </c>
      <c r="C1445">
        <v>16</v>
      </c>
      <c r="D1445" s="86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86">
        <f>AVERAGEIFS($C$2:C1445, $B$2:B1445, B1445)</f>
        <v>14</v>
      </c>
      <c r="AB1445" s="86">
        <f>AVERAGEIFS($I$2:I1445, $B$2:B1445, B1445)</f>
        <v>0.52857142857142869</v>
      </c>
      <c r="AC1445" s="86">
        <f>AVERAGEIFS($J$2:J1445, $B$2:B1445, B1445)</f>
        <v>0.50428571428571434</v>
      </c>
      <c r="AD1445" s="86">
        <f>AVERAGEIFS($D$2:D1445, $B$2:B1445, B1445)</f>
        <v>0.5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233</v>
      </c>
      <c r="I3" s="4">
        <f>AVERAGEIFS('OB History S2'!C:C,'OB History S2'!B:B,A3)</f>
        <v>11.65</v>
      </c>
      <c r="J3" s="35">
        <f t="array" ref="J3">MAX(IF('OB History S2'!B:B=A3, 'OB History S2'!C:C))</f>
        <v>35</v>
      </c>
      <c r="K3" s="34">
        <f>COUNTIFS('OB History S2'!B:B,A3,'OB History S2'!D:D, 1)</f>
        <v>11</v>
      </c>
      <c r="L3" s="2">
        <f>COUNTIFS('OB History S2'!B:B,A3,'OB History S2'!D:D, 0)</f>
        <v>9</v>
      </c>
      <c r="M3" s="88">
        <f>LOOKUP(2, 1/('OB History S2'!$B:$B=A3), 'OB History S2'!$AD:$AD)</f>
        <v>0.55000000000000004</v>
      </c>
      <c r="N3" s="34">
        <f>SUMIFS('OB History S2'!F:F,'OB History S2'!B:B,A3)</f>
        <v>38</v>
      </c>
      <c r="O3" s="2">
        <f>SUMIFS('OB History S2'!E:E,'OB History S2'!B:B,A3)-N3</f>
        <v>39</v>
      </c>
      <c r="P3" s="88">
        <f>LOOKUP(2, 1/('OB History S2'!$B:$B=A3), 'OB History S2'!$AB:$AB)</f>
        <v>0.47249999999999998</v>
      </c>
      <c r="Q3" s="34">
        <f>SUMIFS('OB History S2'!H:H,'OB History S2'!B:B,A3)</f>
        <v>166</v>
      </c>
      <c r="R3" s="2">
        <f>SUMIFS('OB History S2'!G:G,'OB History S2'!B:B,A3)-Q3</f>
        <v>158</v>
      </c>
      <c r="S3" s="88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365</v>
      </c>
      <c r="I4" s="4">
        <f>AVERAGEIFS('OB History S2'!C:C,'OB History S2'!B:B,A4)</f>
        <v>9.6052631578947363</v>
      </c>
      <c r="J4" s="35">
        <f t="array" ref="J4">MAX(IF('OB History S2'!B:B=A4, 'OB History S2'!C:C))</f>
        <v>20</v>
      </c>
      <c r="K4" s="34">
        <f>COUNTIFS('OB History S2'!B:B,A4,'OB History S2'!D:D, 1)</f>
        <v>18</v>
      </c>
      <c r="L4" s="2">
        <f>COUNTIFS('OB History S2'!B:B,A4,'OB History S2'!D:D, 0)</f>
        <v>20</v>
      </c>
      <c r="M4" s="88">
        <f>LOOKUP(2, 1/('OB History S2'!$B:$B=A4), 'OB History S2'!$AD:$AD)</f>
        <v>0.47368421052631576</v>
      </c>
      <c r="N4" s="34">
        <f>SUMIFS('OB History S2'!F:F,'OB History S2'!B:B,A4)</f>
        <v>71</v>
      </c>
      <c r="O4" s="2">
        <f>SUMIFS('OB History S2'!E:E,'OB History S2'!B:B,A4)-N4</f>
        <v>76</v>
      </c>
      <c r="P4" s="88">
        <f>LOOKUP(2, 1/('OB History S2'!$B:$B=A4), 'OB History S2'!$AB:$AB)</f>
        <v>0.49078947368421061</v>
      </c>
      <c r="Q4" s="34">
        <f>SUMIFS('OB History S2'!H:H,'OB History S2'!B:B,A4)</f>
        <v>302</v>
      </c>
      <c r="R4" s="2">
        <f>SUMIFS('OB History S2'!G:G,'OB History S2'!B:B,A4)-Q4</f>
        <v>320</v>
      </c>
      <c r="S4" s="88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385</v>
      </c>
      <c r="I8" s="4">
        <f>AVERAGEIFS('OB History S2'!C:C,'OB History S2'!B:B,A8)</f>
        <v>12.419354838709678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14</v>
      </c>
      <c r="M8" s="88">
        <f>LOOKUP(2, 1/('OB History S2'!$B:$B=A8), 'OB History S2'!$AD:$AD)</f>
        <v>0.54838709677419351</v>
      </c>
      <c r="N8" s="34">
        <f>SUMIFS('OB History S2'!F:F,'OB History S2'!B:B,A8)</f>
        <v>63</v>
      </c>
      <c r="O8" s="2">
        <f>SUMIFS('OB History S2'!E:E,'OB History S2'!B:B,A8)-N8</f>
        <v>61</v>
      </c>
      <c r="P8" s="88">
        <f>LOOKUP(2, 1/('OB History S2'!$B:$B=A8), 'OB History S2'!$AB:$AB)</f>
        <v>0.49999999999999994</v>
      </c>
      <c r="Q8" s="34">
        <f>SUMIFS('OB History S2'!H:H,'OB History S2'!B:B,A8)</f>
        <v>250</v>
      </c>
      <c r="R8" s="2">
        <f>SUMIFS('OB History S2'!G:G,'OB History S2'!B:B,A8)-Q8</f>
        <v>255</v>
      </c>
      <c r="S8" s="88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95</v>
      </c>
      <c r="I10" s="4">
        <f>AVERAGEIFS('OB History S2'!C:C,'OB History S2'!B:B,A10)</f>
        <v>13.571428571428571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5</v>
      </c>
      <c r="M10" s="88">
        <f>LOOKUP(2, 1/('OB History S2'!$B:$B=A10), 'OB History S2'!$AD:$AD)</f>
        <v>0.2857142857142857</v>
      </c>
      <c r="N10" s="34">
        <f>SUMIFS('OB History S2'!F:F,'OB History S2'!B:B,A10)</f>
        <v>10</v>
      </c>
      <c r="O10" s="2">
        <f>SUMIFS('OB History S2'!E:E,'OB History S2'!B:B,A10)-N10</f>
        <v>18</v>
      </c>
      <c r="P10" s="88">
        <f>LOOKUP(2, 1/('OB History S2'!$B:$B=A10), 'OB History S2'!$AB:$AB)</f>
        <v>0.32142857142857145</v>
      </c>
      <c r="Q10" s="34">
        <f>SUMIFS('OB History S2'!H:H,'OB History S2'!B:B,A10)</f>
        <v>46</v>
      </c>
      <c r="R10" s="2">
        <f>SUMIFS('OB History S2'!G:G,'OB History S2'!B:B,A10)-Q10</f>
        <v>67</v>
      </c>
      <c r="S10" s="88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56</v>
      </c>
      <c r="I12" s="4">
        <f>AVERAGEIFS('OB History S2'!C:C,'OB History S2'!B:B,A12)</f>
        <v>11.2</v>
      </c>
      <c r="J12" s="35">
        <f t="array" ref="J12">MAX(IF('OB History S2'!B:B=A12, 'OB History S2'!C:C))</f>
        <v>21</v>
      </c>
      <c r="K12" s="34">
        <f>COUNTIFS('OB History S2'!B:B,A12,'OB History S2'!D:D, 1)</f>
        <v>3</v>
      </c>
      <c r="L12" s="2">
        <f>COUNTIFS('OB History S2'!B:B,A12,'OB History S2'!D:D, 0)</f>
        <v>2</v>
      </c>
      <c r="M12" s="88">
        <f>LOOKUP(2, 1/('OB History S2'!$B:$B=A12), 'OB History S2'!$AD:$AD)</f>
        <v>0.6</v>
      </c>
      <c r="N12" s="34">
        <f>SUMIFS('OB History S2'!F:F,'OB History S2'!B:B,A12)</f>
        <v>13</v>
      </c>
      <c r="O12" s="2">
        <f>SUMIFS('OB History S2'!E:E,'OB History S2'!B:B,A12)-N12</f>
        <v>8</v>
      </c>
      <c r="P12" s="88">
        <f>LOOKUP(2, 1/('OB History S2'!$B:$B=A12), 'OB History S2'!$AB:$AB)</f>
        <v>0.65</v>
      </c>
      <c r="Q12" s="34">
        <f>SUMIFS('OB History S2'!H:H,'OB History S2'!B:B,A12)</f>
        <v>50</v>
      </c>
      <c r="R12" s="2">
        <f>SUMIFS('OB History S2'!G:G,'OB History S2'!B:B,A12)-Q12</f>
        <v>42</v>
      </c>
      <c r="S12" s="88">
        <f>LOOKUP(2, 1/('OB History S2'!$B:$B=A12), 'OB History S2'!$AC:$AC)</f>
        <v>0.55200000000000005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1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430</v>
      </c>
      <c r="I13" s="4">
        <f>AVERAGEIFS('OB History S2'!C:C,'OB History S2'!B:B,A13)</f>
        <v>20.476190476190474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10</v>
      </c>
      <c r="M13" s="88">
        <f>LOOKUP(2, 1/('OB History S2'!$B:$B=A13), 'OB History S2'!$AD:$AD)</f>
        <v>0.52380952380952384</v>
      </c>
      <c r="N13" s="34">
        <f>SUMIFS('OB History S2'!F:F,'OB History S2'!B:B,A13)</f>
        <v>46</v>
      </c>
      <c r="O13" s="2">
        <f>SUMIFS('OB History S2'!E:E,'OB History S2'!B:B,A13)-N13</f>
        <v>44</v>
      </c>
      <c r="P13" s="88">
        <f>LOOKUP(2, 1/('OB History S2'!$B:$B=A13), 'OB History S2'!$AB:$AB)</f>
        <v>0.51190476190476186</v>
      </c>
      <c r="Q13" s="34">
        <f>SUMIFS('OB History S2'!H:H,'OB History S2'!B:B,A13)</f>
        <v>183</v>
      </c>
      <c r="R13" s="2">
        <f>SUMIFS('OB History S2'!G:G,'OB History S2'!B:B,A13)-Q13</f>
        <v>193</v>
      </c>
      <c r="S13" s="88">
        <f>LOOKUP(2, 1/('OB History S2'!$B:$B=A13), 'OB History S2'!$AC:$AC)</f>
        <v>0.49095238095238097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5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5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220</v>
      </c>
      <c r="I14" s="4">
        <f>AVERAGEIFS('OB History S2'!C:C,'OB History S2'!B:B,A14)</f>
        <v>13.75</v>
      </c>
      <c r="J14" s="35">
        <f t="array" ref="J14">MAX(IF('OB History S2'!B:B=A14, 'OB History S2'!C:C))</f>
        <v>27</v>
      </c>
      <c r="K14" s="34">
        <f>COUNTIFS('OB History S2'!B:B,A14,'OB History S2'!D:D, 1)</f>
        <v>7</v>
      </c>
      <c r="L14" s="2">
        <f>COUNTIFS('OB History S2'!B:B,A14,'OB History S2'!D:D, 0)</f>
        <v>9</v>
      </c>
      <c r="M14" s="88">
        <f>LOOKUP(2, 1/('OB History S2'!$B:$B=A14), 'OB History S2'!$AD:$AD)</f>
        <v>0.4375</v>
      </c>
      <c r="N14" s="34">
        <f>SUMIFS('OB History S2'!F:F,'OB History S2'!B:B,A14)</f>
        <v>30</v>
      </c>
      <c r="O14" s="2">
        <f>SUMIFS('OB History S2'!E:E,'OB History S2'!B:B,A14)-N14</f>
        <v>34</v>
      </c>
      <c r="P14" s="88">
        <f>LOOKUP(2, 1/('OB History S2'!$B:$B=A14), 'OB History S2'!$AB:$AB)</f>
        <v>0.45625000000000004</v>
      </c>
      <c r="Q14" s="34">
        <f>SUMIFS('OB History S2'!H:H,'OB History S2'!B:B,A14)</f>
        <v>137</v>
      </c>
      <c r="R14" s="2">
        <f>SUMIFS('OB History S2'!G:G,'OB History S2'!B:B,A14)-Q14</f>
        <v>139</v>
      </c>
      <c r="S14" s="88">
        <f>LOOKUP(2, 1/('OB History S2'!$B:$B=A14), 'OB History S2'!$AC:$AC)</f>
        <v>0.49375000000000002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5</v>
      </c>
      <c r="W14" s="2">
        <f>COUNTIFS('OB History S2'!$B:$B,$A$14,'OB History S2'!N:N, 1)</f>
        <v>6</v>
      </c>
      <c r="X14" s="2">
        <f>COUNTIFS('OB History S2'!$B:$B,$A$14,'OB History S2'!O:O, 1)</f>
        <v>3</v>
      </c>
      <c r="Y14" s="2">
        <f>COUNTIFS('OB History S2'!$B:$B,$A$14,'OB History S2'!P:P, 1)</f>
        <v>1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2</v>
      </c>
      <c r="AH14" s="2">
        <f>COUNTIFS('OB History S2'!$B:$B,$A$14,'OB History S2'!Y:Y, 1)</f>
        <v>2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334</v>
      </c>
      <c r="I15" s="4">
        <f>AVERAGEIFS('OB History S2'!C:C,'OB History S2'!B:B,A15)</f>
        <v>15.904761904761905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11</v>
      </c>
      <c r="M15" s="88">
        <f>LOOKUP(2, 1/('OB History S2'!$B:$B=A15), 'OB History S2'!$AD:$AD)</f>
        <v>0.47619047619047616</v>
      </c>
      <c r="N15" s="34">
        <f>SUMIFS('OB History S2'!F:F,'OB History S2'!B:B,A15)</f>
        <v>42</v>
      </c>
      <c r="O15" s="2">
        <f>SUMIFS('OB History S2'!E:E,'OB History S2'!B:B,A15)-N15</f>
        <v>43</v>
      </c>
      <c r="P15" s="88">
        <f>LOOKUP(2, 1/('OB History S2'!$B:$B=A15), 'OB History S2'!$AB:$AB)</f>
        <v>0.49047619047619051</v>
      </c>
      <c r="Q15" s="34">
        <f>SUMIFS('OB History S2'!H:H,'OB History S2'!B:B,A15)</f>
        <v>175</v>
      </c>
      <c r="R15" s="2">
        <f>SUMIFS('OB History S2'!G:G,'OB History S2'!B:B,A15)-Q15</f>
        <v>171</v>
      </c>
      <c r="S15" s="88">
        <f>LOOKUP(2, 1/('OB History S2'!$B:$B=A15), 'OB History S2'!$AC:$AC)</f>
        <v>0.50857142857142867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4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4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9</v>
      </c>
      <c r="AH15" s="2">
        <f>COUNTIFS('OB History S2'!$B:$B,$A$15,'OB History S2'!Y:Y, 1)</f>
        <v>5</v>
      </c>
      <c r="AI15" s="2">
        <f>COUNTIFS('OB History S2'!$B:$B,$A$15,'OB History S2'!Z:Z, 1)</f>
        <v>3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364</v>
      </c>
      <c r="I16" s="4">
        <f>AVERAGEIFS('OB History S2'!C:C,'OB History S2'!B:B,A16)</f>
        <v>15.826086956521738</v>
      </c>
      <c r="J16" s="35">
        <f t="array" ref="J16">MAX(IF('OB History S2'!B:B=A16, 'OB History S2'!C:C))</f>
        <v>41</v>
      </c>
      <c r="K16" s="34">
        <f>COUNTIFS('OB History S2'!B:B,A16,'OB History S2'!D:D, 1)</f>
        <v>12</v>
      </c>
      <c r="L16" s="2">
        <f>COUNTIFS('OB History S2'!B:B,A16,'OB History S2'!D:D, 0)</f>
        <v>11</v>
      </c>
      <c r="M16" s="88">
        <f>LOOKUP(2, 1/('OB History S2'!$B:$B=A16), 'OB History S2'!$AD:$AD)</f>
        <v>0.52173913043478259</v>
      </c>
      <c r="N16" s="34">
        <f>SUMIFS('OB History S2'!F:F,'OB History S2'!B:B,A16)</f>
        <v>51</v>
      </c>
      <c r="O16" s="2">
        <f>SUMIFS('OB History S2'!E:E,'OB History S2'!B:B,A16)-N16</f>
        <v>44</v>
      </c>
      <c r="P16" s="88">
        <f>LOOKUP(2, 1/('OB History S2'!$B:$B=A16), 'OB History S2'!$AB:$AB)</f>
        <v>0.55217391304347829</v>
      </c>
      <c r="Q16" s="34">
        <f>SUMIFS('OB History S2'!H:H,'OB History S2'!B:B,A16)</f>
        <v>198</v>
      </c>
      <c r="R16" s="2">
        <f>SUMIFS('OB History S2'!G:G,'OB History S2'!B:B,A16)-Q16</f>
        <v>200</v>
      </c>
      <c r="S16" s="88">
        <f>LOOKUP(2, 1/('OB History S2'!$B:$B=A16), 'OB History S2'!$AC:$AC)</f>
        <v>0.4947826086956521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3</v>
      </c>
      <c r="W16" s="2">
        <f>COUNTIFS('OB History S2'!$B:$B,$A$16,'OB History S2'!N:N, 1)</f>
        <v>5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3</v>
      </c>
      <c r="AG16" s="2">
        <f>COUNTIFS('OB History S2'!$B:$B,$A$16,'OB History S2'!X:X, 1)</f>
        <v>9</v>
      </c>
      <c r="AH16" s="2">
        <f>COUNTIFS('OB History S2'!$B:$B,$A$16,'OB History S2'!Y:Y, 1)</f>
        <v>6</v>
      </c>
      <c r="AI16" s="2">
        <f>COUNTIFS('OB History S2'!$B:$B,$A$16,'OB History S2'!Z:Z, 1)</f>
        <v>7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45</v>
      </c>
      <c r="I21" s="4">
        <f>AVERAGEIFS('OB History S2'!C:C,'OB History S2'!B:B,A21)</f>
        <v>22.5</v>
      </c>
      <c r="J21" s="35">
        <f t="array" ref="J21">MAX(IF('OB History S2'!B:B=A21, 'OB History S2'!C:C))</f>
        <v>34</v>
      </c>
      <c r="K21" s="34">
        <f>COUNTIFS('OB History S2'!B:B,A21,'OB History S2'!D:D, 1)</f>
        <v>1</v>
      </c>
      <c r="L21" s="2">
        <f>COUNTIFS('OB History S2'!B:B,A21,'OB History S2'!D:D, 0)</f>
        <v>1</v>
      </c>
      <c r="M21" s="88">
        <f>LOOKUP(2, 1/('OB History S2'!$B:$B=A21), 'OB History S2'!$AD:$AD)</f>
        <v>0.5</v>
      </c>
      <c r="N21" s="34">
        <f>SUMIFS('OB History S2'!F:F,'OB History S2'!B:B,A21)</f>
        <v>5</v>
      </c>
      <c r="O21" s="2">
        <f>SUMIFS('OB History S2'!E:E,'OB History S2'!B:B,A21)-N21</f>
        <v>4</v>
      </c>
      <c r="P21" s="88">
        <f>LOOKUP(2, 1/('OB History S2'!$B:$B=A21), 'OB History S2'!$AB:$AB)</f>
        <v>0.57499999999999996</v>
      </c>
      <c r="Q21" s="34">
        <f>SUMIFS('OB History S2'!H:H,'OB History S2'!B:B,A21)</f>
        <v>17</v>
      </c>
      <c r="R21" s="2">
        <f>SUMIFS('OB History S2'!G:G,'OB History S2'!B:B,A21)-Q21</f>
        <v>21</v>
      </c>
      <c r="S21" s="88">
        <f>LOOKUP(2, 1/('OB History S2'!$B:$B=A21), 'OB History S2'!$AC:$AC)</f>
        <v>0.45500000000000002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1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2</v>
      </c>
      <c r="AH21" s="2">
        <f>COUNTIFS('OB History S2'!$B:$B,$A$21,'OB History S2'!Y:Y, 1)</f>
        <v>1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109</v>
      </c>
      <c r="I22" s="4">
        <f>AVERAGEIFS('OB History S2'!C:C,'OB History S2'!B:B,A22)</f>
        <v>15.571428571428571</v>
      </c>
      <c r="J22" s="35">
        <f t="array" ref="J22">MAX(IF('OB History S2'!B:B=A22, 'OB History S2'!C:C))</f>
        <v>28</v>
      </c>
      <c r="K22" s="34">
        <f>COUNTIFS('OB History S2'!B:B,A22,'OB History S2'!D:D, 1)</f>
        <v>7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21</v>
      </c>
      <c r="O22" s="2">
        <f>SUMIFS('OB History S2'!E:E,'OB History S2'!B:B,A22)-N22</f>
        <v>5</v>
      </c>
      <c r="P22" s="88">
        <f>LOOKUP(2, 1/('OB History S2'!$B:$B=A22), 'OB History S2'!$AB:$AB)</f>
        <v>0.84999999999999987</v>
      </c>
      <c r="Q22" s="34">
        <f>SUMIFS('OB History S2'!H:H,'OB History S2'!B:B,A22)</f>
        <v>69</v>
      </c>
      <c r="R22" s="2">
        <f>SUMIFS('OB History S2'!G:G,'OB History S2'!B:B,A22)-Q22</f>
        <v>35</v>
      </c>
      <c r="S22" s="88">
        <f>LOOKUP(2, 1/('OB History S2'!$B:$B=A22), 'OB History S2'!$AC:$AC)</f>
        <v>0.68285714285714294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1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3</v>
      </c>
      <c r="AG22" s="2">
        <f>COUNTIFS('OB History S2'!$B:$B,$A$22,'OB History S2'!X:X, 1)</f>
        <v>4</v>
      </c>
      <c r="AH22" s="2">
        <f>COUNTIFS('OB History S2'!$B:$B,$A$22,'OB History S2'!Y:Y, 1)</f>
        <v>4</v>
      </c>
      <c r="AI22" s="2">
        <f>COUNTIFS('OB History S2'!$B:$B,$A$22,'OB History S2'!Z:Z,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209</v>
      </c>
      <c r="I23" s="4">
        <f>AVERAGEIFS('OB History S2'!C:C,'OB History S2'!B:B,A23)</f>
        <v>26.125</v>
      </c>
      <c r="J23" s="35">
        <f t="array" ref="J23">MAX(IF('OB History S2'!B:B=A23, 'OB History S2'!C:C))</f>
        <v>48</v>
      </c>
      <c r="K23" s="34">
        <f>COUNTIFS('OB History S2'!B:B,A23,'OB History S2'!D:D, 1)</f>
        <v>4</v>
      </c>
      <c r="L23" s="2">
        <f>COUNTIFS('OB History S2'!B:B,A23,'OB History S2'!D:D, 0)</f>
        <v>4</v>
      </c>
      <c r="M23" s="88">
        <f>LOOKUP(2, 1/('OB History S2'!$B:$B=A23), 'OB History S2'!$AD:$AD)</f>
        <v>0.5</v>
      </c>
      <c r="N23" s="34">
        <f>SUMIFS('OB History S2'!F:F,'OB History S2'!B:B,A23)</f>
        <v>16</v>
      </c>
      <c r="O23" s="2">
        <f>SUMIFS('OB History S2'!E:E,'OB History S2'!B:B,A23)-N23</f>
        <v>17</v>
      </c>
      <c r="P23" s="88">
        <f>LOOKUP(2, 1/('OB History S2'!$B:$B=A23), 'OB History S2'!$AB:$AB)</f>
        <v>0.48125000000000001</v>
      </c>
      <c r="Q23" s="34">
        <f>SUMIFS('OB History S2'!H:H,'OB History S2'!B:B,A23)</f>
        <v>63</v>
      </c>
      <c r="R23" s="2">
        <f>SUMIFS('OB History S2'!G:G,'OB History S2'!B:B,A23)-Q23</f>
        <v>66</v>
      </c>
      <c r="S23" s="88">
        <f>LOOKUP(2, 1/('OB History S2'!$B:$B=A23), 'OB History S2'!$AC:$AC)</f>
        <v>0.47499999999999998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2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1</v>
      </c>
      <c r="AH23" s="2">
        <f>COUNTIFS('OB History S2'!$B:$B,$A$23,'OB History S2'!Y:Y, 1)</f>
        <v>5</v>
      </c>
      <c r="AI23" s="2">
        <f>COUNTIFS('OB History S2'!$B:$B,$A$23,'OB History S2'!Z:Z, 1)</f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f>SUMIFS('OB History S2'!C:C,'OB History S2'!B:B,A24)</f>
        <v>445</v>
      </c>
      <c r="I24" s="4">
        <f>AVERAGEIFS('OB History S2'!C:C,'OB History S2'!B:B,A24)</f>
        <v>18.541666666666668</v>
      </c>
      <c r="J24" s="35">
        <f t="array" ref="J24">MAX(IF('OB History S2'!B:B=A24, 'OB History S2'!C:C))</f>
        <v>41</v>
      </c>
      <c r="K24" s="34">
        <f>COUNTIFS('OB History S2'!B:B,A24,'OB History S2'!D:D, 1)</f>
        <v>17</v>
      </c>
      <c r="L24" s="2">
        <f>COUNTIFS('OB History S2'!B:B,A24,'OB History S2'!D:D, 0)</f>
        <v>7</v>
      </c>
      <c r="M24" s="88">
        <f>LOOKUP(2, 1/('OB History S2'!$B:$B=A24), 'OB History S2'!$AD:$AD)</f>
        <v>0.70833333333333337</v>
      </c>
      <c r="N24" s="34">
        <f>SUMIFS('OB History S2'!F:F,'OB History S2'!B:B,A24)</f>
        <v>59</v>
      </c>
      <c r="O24" s="2">
        <f>SUMIFS('OB History S2'!E:E,'OB History S2'!B:B,A24)-N24</f>
        <v>36</v>
      </c>
      <c r="P24" s="88">
        <f>LOOKUP(2, 1/('OB History S2'!$B:$B=A24), 'OB History S2'!$AB:$AB)</f>
        <v>0.65</v>
      </c>
      <c r="Q24" s="34">
        <f>SUMIFS('OB History S2'!H:H,'OB History S2'!B:B,A24)</f>
        <v>222</v>
      </c>
      <c r="R24" s="2">
        <f>SUMIFS('OB History S2'!G:G,'OB History S2'!B:B,A24)-Q24</f>
        <v>171</v>
      </c>
      <c r="S24" s="88">
        <f>LOOKUP(2, 1/('OB History S2'!$B:$B=A24), 'OB History S2'!$AC:$AC)</f>
        <v>0.57708333333333317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8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1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11</v>
      </c>
      <c r="AH24" s="2">
        <f>COUNTIFS('OB History S2'!$B:$B,$A$24,'OB History S2'!Y:Y, 1)</f>
        <v>10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560</v>
      </c>
      <c r="I25" s="4">
        <f>AVERAGEIFS('OB History S2'!C:C,'OB History S2'!B:B,A25)</f>
        <v>11.914893617021276</v>
      </c>
      <c r="J25" s="35">
        <f t="array" ref="J25">MAX(IF('OB History S2'!B:B=A25, 'OB History S2'!C:C))</f>
        <v>22</v>
      </c>
      <c r="K25" s="34">
        <f>COUNTIFS('OB History S2'!B:B,A25,'OB History S2'!D:D, 1)</f>
        <v>18</v>
      </c>
      <c r="L25" s="2">
        <f>COUNTIFS('OB History S2'!B:B,A25,'OB History S2'!D:D, 0)</f>
        <v>29</v>
      </c>
      <c r="M25" s="88">
        <f>LOOKUP(2, 1/('OB History S2'!$B:$B=A25), 'OB History S2'!$AD:$AD)</f>
        <v>0.38297872340425532</v>
      </c>
      <c r="N25" s="34">
        <f>SUMIFS('OB History S2'!F:F,'OB History S2'!B:B,A25)</f>
        <v>82</v>
      </c>
      <c r="O25" s="2">
        <f>SUMIFS('OB History S2'!E:E,'OB History S2'!B:B,A25)-N25</f>
        <v>104</v>
      </c>
      <c r="P25" s="88">
        <f>LOOKUP(2, 1/('OB History S2'!$B:$B=A25), 'OB History S2'!$AB:$AB)</f>
        <v>0.42872340425531918</v>
      </c>
      <c r="Q25" s="34">
        <f>SUMIFS('OB History S2'!H:H,'OB History S2'!B:B,A25)</f>
        <v>371</v>
      </c>
      <c r="R25" s="2">
        <f>SUMIFS('OB History S2'!G:G,'OB History S2'!B:B,A25)-Q25</f>
        <v>402</v>
      </c>
      <c r="S25" s="88">
        <f>LOOKUP(2, 1/('OB History S2'!$B:$B=A25), 'OB History S2'!$AC:$AC)</f>
        <v>0.47723404255319163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8</v>
      </c>
      <c r="X25" s="2">
        <f>COUNTIFS('OB History S2'!$B:$B,$A$25,'OB History S2'!O:O, 1)</f>
        <v>4</v>
      </c>
      <c r="Y25" s="2">
        <f>COUNTIFS('OB History S2'!$B:$B,$A$25,'OB History S2'!P:P, 1)</f>
        <v>6</v>
      </c>
      <c r="Z25" s="2">
        <f>COUNTIFS('OB History S2'!$B:$B,$A$25,'OB History S2'!Q:Q, 1)</f>
        <v>2</v>
      </c>
      <c r="AA25" s="2">
        <f>COUNTIFS('OB History S2'!$B:$B,$A$25,'OB History S2'!R:R, 1)</f>
        <v>4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13</v>
      </c>
      <c r="AG25" s="2">
        <f>COUNTIFS('OB History S2'!$B:$B,$A$25,'OB History S2'!X:X, 1)</f>
        <v>12</v>
      </c>
      <c r="AH25" s="2">
        <f>COUNTIFS('OB History S2'!$B:$B,$A$25,'OB History S2'!Y:Y, 1)</f>
        <v>13</v>
      </c>
      <c r="AI25" s="2">
        <f>COUNTIFS('OB History S2'!$B:$B,$A$25,'OB History S2'!Z:Z, 1)</f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179</v>
      </c>
      <c r="I27" s="4">
        <f>AVERAGEIFS('OB History S2'!C:C,'OB History S2'!B:B,A27)</f>
        <v>19.888888888888889</v>
      </c>
      <c r="J27" s="35">
        <f t="array" ref="J27">MAX(IF('OB History S2'!B:B=A27, 'OB History S2'!C:C))</f>
        <v>43</v>
      </c>
      <c r="K27" s="34">
        <f>COUNTIFS('OB History S2'!B:B,A27,'OB History S2'!D:D, 1)</f>
        <v>4</v>
      </c>
      <c r="L27" s="2">
        <f>COUNTIFS('OB History S2'!B:B,A27,'OB History S2'!D:D, 0)</f>
        <v>5</v>
      </c>
      <c r="M27" s="88">
        <f>LOOKUP(2, 1/('OB History S2'!$B:$B=A27), 'OB History S2'!$AD:$AD)</f>
        <v>0.44444444444444442</v>
      </c>
      <c r="N27" s="34">
        <f>SUMIFS('OB History S2'!F:F,'OB History S2'!B:B,A27)</f>
        <v>19</v>
      </c>
      <c r="O27" s="2">
        <f>SUMIFS('OB History S2'!E:E,'OB History S2'!B:B,A27)-N27</f>
        <v>21</v>
      </c>
      <c r="P27" s="88">
        <f>LOOKUP(2, 1/('OB History S2'!$B:$B=A27), 'OB History S2'!$AB:$AB)</f>
        <v>0.46111111111111114</v>
      </c>
      <c r="Q27" s="34">
        <f>SUMIFS('OB History S2'!H:H,'OB History S2'!B:B,A27)</f>
        <v>80</v>
      </c>
      <c r="R27" s="2">
        <f>SUMIFS('OB History S2'!G:G,'OB History S2'!B:B,A27)-Q27</f>
        <v>81</v>
      </c>
      <c r="S27" s="88">
        <f>LOOKUP(2, 1/('OB History S2'!$B:$B=A27), 'OB History S2'!$AC:$AC)</f>
        <v>0.49444444444444446</v>
      </c>
      <c r="T27" s="2">
        <f>COUNTIFS('OB History S2'!$B:$B,$A$27,'OB History S2'!K:K, 1)</f>
        <v>3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3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407</v>
      </c>
      <c r="I28" s="4">
        <f>AVERAGEIFS('OB History S2'!C:C,'OB History S2'!B:B,A28)</f>
        <v>11.970588235294118</v>
      </c>
      <c r="J28" s="35">
        <f t="array" ref="J28">MAX(IF('OB History S2'!B:B=A28, 'OB History S2'!C:C))</f>
        <v>21</v>
      </c>
      <c r="K28" s="34">
        <f>COUNTIFS('OB History S2'!B:B,A28,'OB History S2'!D:D, 1)</f>
        <v>16</v>
      </c>
      <c r="L28" s="2">
        <f>COUNTIFS('OB History S2'!B:B,A28,'OB History S2'!D:D, 0)</f>
        <v>18</v>
      </c>
      <c r="M28" s="88">
        <f>LOOKUP(2, 1/('OB History S2'!$B:$B=A28), 'OB History S2'!$AD:$AD)</f>
        <v>0.47058823529411764</v>
      </c>
      <c r="N28" s="34">
        <f>SUMIFS('OB History S2'!F:F,'OB History S2'!B:B,A28)</f>
        <v>64</v>
      </c>
      <c r="O28" s="2">
        <f>SUMIFS('OB History S2'!E:E,'OB History S2'!B:B,A28)-N28</f>
        <v>76</v>
      </c>
      <c r="P28" s="88">
        <f>LOOKUP(2, 1/('OB History S2'!$B:$B=A28), 'OB History S2'!$AB:$AB)</f>
        <v>0.43382352941176472</v>
      </c>
      <c r="Q28" s="34">
        <f>SUMIFS('OB History S2'!H:H,'OB History S2'!B:B,A28)</f>
        <v>280</v>
      </c>
      <c r="R28" s="2">
        <f>SUMIFS('OB History S2'!G:G,'OB History S2'!B:B,A28)-Q28</f>
        <v>294</v>
      </c>
      <c r="S28" s="88">
        <f>LOOKUP(2, 1/('OB History S2'!$B:$B=A28), 'OB History S2'!$AC:$AC)</f>
        <v>0.48117647058823526</v>
      </c>
      <c r="T28" s="2">
        <f>COUNTIFS('OB History S2'!$B:$B,$A$28,'OB History S2'!K:K, 1)</f>
        <v>6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6</v>
      </c>
      <c r="X28" s="2">
        <f>COUNTIFS('OB History S2'!$B:$B,$A$28,'OB History S2'!O:O, 1)</f>
        <v>1</v>
      </c>
      <c r="Y28" s="2">
        <f>COUNTIFS('OB History S2'!$B:$B,$A$28,'OB History S2'!P:P, 1)</f>
        <v>3</v>
      </c>
      <c r="Z28" s="2">
        <f>COUNTIFS('OB History S2'!$B:$B,$A$28,'OB History S2'!Q:Q, 1)</f>
        <v>4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3</v>
      </c>
      <c r="AG28" s="2">
        <f>COUNTIFS('OB History S2'!$B:$B,$A$28,'OB History S2'!X:X, 1)</f>
        <v>9</v>
      </c>
      <c r="AH28" s="2">
        <f>COUNTIFS('OB History S2'!$B:$B,$A$28,'OB History S2'!Y:Y, 1)</f>
        <v>9</v>
      </c>
      <c r="AI28" s="2">
        <f>COUNTIFS('OB History S2'!$B:$B,$A$28,'OB History S2'!Z:Z,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74</v>
      </c>
      <c r="I29" s="4">
        <f>AVERAGEIFS('OB History S2'!C:C,'OB History S2'!B:B,A29)</f>
        <v>14.8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2</v>
      </c>
      <c r="M29" s="88">
        <f>LOOKUP(2, 1/('OB History S2'!$B:$B=A29), 'OB History S2'!$AD:$AD)</f>
        <v>0.6</v>
      </c>
      <c r="N29" s="34">
        <f>SUMIFS('OB History S2'!F:F,'OB History S2'!B:B,A29)</f>
        <v>11</v>
      </c>
      <c r="O29" s="2">
        <f>SUMIFS('OB History S2'!E:E,'OB History S2'!B:B,A29)-N29</f>
        <v>9</v>
      </c>
      <c r="P29" s="88">
        <f>LOOKUP(2, 1/('OB History S2'!$B:$B=A29), 'OB History S2'!$AB:$AB)</f>
        <v>0.55000000000000004</v>
      </c>
      <c r="Q29" s="34">
        <f>SUMIFS('OB History S2'!H:H,'OB History S2'!B:B,A29)</f>
        <v>42</v>
      </c>
      <c r="R29" s="2">
        <f>SUMIFS('OB History S2'!G:G,'OB History S2'!B:B,A29)-Q29</f>
        <v>42</v>
      </c>
      <c r="S29" s="88">
        <f>LOOKUP(2, 1/('OB History S2'!$B:$B=A29), 'OB History S2'!$AC:$AC)</f>
        <v>0.50600000000000001</v>
      </c>
      <c r="T29" s="2">
        <f>COUNTIFS('OB History S2'!$B:$B,$A$29,'OB History S2'!K:K, 1)</f>
        <v>2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167</v>
      </c>
      <c r="I30" s="4">
        <f>AVERAGEIFS('OB History S2'!C:C,'OB History S2'!B:B,A30)</f>
        <v>15.181818181818182</v>
      </c>
      <c r="J30" s="35">
        <f t="array" ref="J30">MAX(IF('OB History S2'!B:B=A30, 'OB History S2'!C:C))</f>
        <v>37</v>
      </c>
      <c r="K30" s="34">
        <f>COUNTIFS('OB History S2'!B:B,A30,'OB History S2'!D:D, 1)</f>
        <v>5</v>
      </c>
      <c r="L30" s="2">
        <f>COUNTIFS('OB History S2'!B:B,A30,'OB History S2'!D:D, 0)</f>
        <v>6</v>
      </c>
      <c r="M30" s="88">
        <f>LOOKUP(2, 1/('OB History S2'!$B:$B=A30), 'OB History S2'!$AD:$AD)</f>
        <v>0.45454545454545453</v>
      </c>
      <c r="N30" s="34">
        <f>SUMIFS('OB History S2'!F:F,'OB History S2'!B:B,A30)</f>
        <v>23</v>
      </c>
      <c r="O30" s="2">
        <f>SUMIFS('OB History S2'!E:E,'OB History S2'!B:B,A30)-N30</f>
        <v>23</v>
      </c>
      <c r="P30" s="88">
        <f>LOOKUP(2, 1/('OB History S2'!$B:$B=A30), 'OB History S2'!$AB:$AB)</f>
        <v>0.50454545454545441</v>
      </c>
      <c r="Q30" s="34">
        <f>SUMIFS('OB History S2'!H:H,'OB History S2'!B:B,A30)</f>
        <v>95</v>
      </c>
      <c r="R30" s="2">
        <f>SUMIFS('OB History S2'!G:G,'OB History S2'!B:B,A30)-Q30</f>
        <v>92</v>
      </c>
      <c r="S30" s="88">
        <f>LOOKUP(2, 1/('OB History S2'!$B:$B=A30), 'OB History S2'!$AC:$AC)</f>
        <v>0.50818181818181818</v>
      </c>
      <c r="T30" s="2">
        <f>COUNTIFS('OB History S2'!$B:$B,$A$30,'OB History S2'!K:K, 1)</f>
        <v>5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20</v>
      </c>
      <c r="I31" s="4">
        <f>AVERAGEIFS('OB History S2'!C:C,'OB History S2'!B:B,A31)</f>
        <v>5</v>
      </c>
      <c r="J31" s="35">
        <f t="array" ref="J31">MAX(IF('OB History S2'!B:B=A31, 'OB History S2'!C:C))</f>
        <v>6</v>
      </c>
      <c r="K31" s="34">
        <f>COUNTIFS('OB History S2'!B:B,A31,'OB History S2'!D:D, 1)</f>
        <v>3</v>
      </c>
      <c r="L31" s="2">
        <f>COUNTIFS('OB History S2'!B:B,A31,'OB History S2'!D:D, 0)</f>
        <v>1</v>
      </c>
      <c r="M31" s="88">
        <f>LOOKUP(2, 1/('OB History S2'!$B:$B=A31), 'OB History S2'!$AD:$AD)</f>
        <v>0.75</v>
      </c>
      <c r="N31" s="34">
        <f>SUMIFS('OB History S2'!F:F,'OB History S2'!B:B,A31)</f>
        <v>10</v>
      </c>
      <c r="O31" s="2">
        <f>SUMIFS('OB History S2'!E:E,'OB History S2'!B:B,A31)-N31</f>
        <v>6</v>
      </c>
      <c r="P31" s="88">
        <f>LOOKUP(2, 1/('OB History S2'!$B:$B=A31), 'OB History S2'!$AB:$AB)</f>
        <v>0.625</v>
      </c>
      <c r="Q31" s="34">
        <f>SUMIFS('OB History S2'!H:H,'OB History S2'!B:B,A31)</f>
        <v>38</v>
      </c>
      <c r="R31" s="2">
        <f>SUMIFS('OB History S2'!G:G,'OB History S2'!B:B,A31)-Q31</f>
        <v>28</v>
      </c>
      <c r="S31" s="88">
        <f>LOOKUP(2, 1/('OB History S2'!$B:$B=A31), 'OB History S2'!$AC:$AC)</f>
        <v>0.57999999999999996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45</v>
      </c>
      <c r="I32" s="4">
        <f>AVERAGEIFS('OB History S2'!C:C,'OB History S2'!B:B,A32)</f>
        <v>9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4</v>
      </c>
      <c r="M32" s="88">
        <f>LOOKUP(2, 1/('OB History S2'!$B:$B=A32), 'OB History S2'!$AD:$AD)</f>
        <v>0.2</v>
      </c>
      <c r="N32" s="34">
        <f>SUMIFS('OB History S2'!F:F,'OB History S2'!B:B,A32)</f>
        <v>8</v>
      </c>
      <c r="O32" s="2">
        <f>SUMIFS('OB History S2'!E:E,'OB History S2'!B:B,A32)-N32</f>
        <v>13</v>
      </c>
      <c r="P32" s="88">
        <f>LOOKUP(2, 1/('OB History S2'!$B:$B=A32), 'OB History S2'!$AB:$AB)</f>
        <v>0.38</v>
      </c>
      <c r="Q32" s="34">
        <f>SUMIFS('OB History S2'!H:H,'OB History S2'!B:B,A32)</f>
        <v>35</v>
      </c>
      <c r="R32" s="2">
        <f>SUMIFS('OB History S2'!G:G,'OB History S2'!B:B,A32)-Q32</f>
        <v>49</v>
      </c>
      <c r="S32" s="88">
        <f>LOOKUP(2, 1/('OB History S2'!$B:$B=A32), 'OB History S2'!$AC:$AC)</f>
        <v>0.41399999999999998</v>
      </c>
      <c r="T32" s="2">
        <f>COUNTIFS('OB History S2'!$B:$B,$A$32,'OB History S2'!K:K, 1)</f>
        <v>3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1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206</v>
      </c>
      <c r="I33" s="4">
        <f>AVERAGEIFS('OB History S2'!C:C,'OB History S2'!B:B,A33)</f>
        <v>22.888888888888889</v>
      </c>
      <c r="J33" s="35">
        <f t="array" ref="J33">MAX(IF('OB History S2'!B:B=A33, 'OB History S2'!C:C))</f>
        <v>41</v>
      </c>
      <c r="K33" s="34">
        <f>COUNTIFS('OB History S2'!B:B,A33,'OB History S2'!D:D, 1)</f>
        <v>4</v>
      </c>
      <c r="L33" s="2">
        <f>COUNTIFS('OB History S2'!B:B,A33,'OB History S2'!D:D, 0)</f>
        <v>5</v>
      </c>
      <c r="M33" s="88">
        <f>LOOKUP(2, 1/('OB History S2'!$B:$B=A33), 'OB History S2'!$AD:$AD)</f>
        <v>0.44444444444444442</v>
      </c>
      <c r="N33" s="34">
        <f>SUMIFS('OB History S2'!F:F,'OB History S2'!B:B,A33)</f>
        <v>18</v>
      </c>
      <c r="O33" s="2">
        <f>SUMIFS('OB History S2'!E:E,'OB History S2'!B:B,A33)-N33</f>
        <v>21</v>
      </c>
      <c r="P33" s="88">
        <f>LOOKUP(2, 1/('OB History S2'!$B:$B=A33), 'OB History S2'!$AB:$AB)</f>
        <v>0.45555555555555549</v>
      </c>
      <c r="Q33" s="34">
        <f>SUMIFS('OB History S2'!H:H,'OB History S2'!B:B,A33)</f>
        <v>82</v>
      </c>
      <c r="R33" s="2">
        <f>SUMIFS('OB History S2'!G:G,'OB History S2'!B:B,A33)-Q33</f>
        <v>82</v>
      </c>
      <c r="S33" s="88">
        <f>LOOKUP(2, 1/('OB History S2'!$B:$B=A33), 'OB History S2'!$AC:$AC)</f>
        <v>0.50333333333333341</v>
      </c>
      <c r="T33" s="2">
        <f>COUNTIFS('OB History S2'!$B:$B,$A$33,'OB History S2'!K:K, 1)</f>
        <v>2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0</v>
      </c>
      <c r="AH33" s="2">
        <f>COUNTIFS('OB History S2'!$B:$B,$A$33,'OB History S2'!Y:Y, 1)</f>
        <v>5</v>
      </c>
      <c r="AI33" s="2">
        <f>COUNTIFS('OB History S2'!$B:$B,$A$33,'OB History S2'!Z:Z, 1)</f>
        <v>4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685</v>
      </c>
      <c r="I34" s="4">
        <f>AVERAGEIFS('OB History S2'!C:C,'OB History S2'!B:B,A34)</f>
        <v>13.7</v>
      </c>
      <c r="J34" s="35">
        <f t="array" ref="J34">MAX(IF('OB History S2'!B:B=A34, 'OB History S2'!C:C))</f>
        <v>31</v>
      </c>
      <c r="K34" s="34">
        <f>COUNTIFS('OB History S2'!B:B,A34,'OB History S2'!D:D, 1)</f>
        <v>23</v>
      </c>
      <c r="L34" s="2">
        <f>COUNTIFS('OB History S2'!B:B,A34,'OB History S2'!D:D, 0)</f>
        <v>27</v>
      </c>
      <c r="M34" s="88">
        <f>LOOKUP(2, 1/('OB History S2'!$B:$B=A34), 'OB History S2'!$AD:$AD)</f>
        <v>0.46</v>
      </c>
      <c r="N34" s="34">
        <f>SUMIFS('OB History S2'!F:F,'OB History S2'!B:B,A34)</f>
        <v>98</v>
      </c>
      <c r="O34" s="2">
        <f>SUMIFS('OB History S2'!E:E,'OB History S2'!B:B,A34)-N34</f>
        <v>102</v>
      </c>
      <c r="P34" s="88">
        <f>LOOKUP(2, 1/('OB History S2'!$B:$B=A34), 'OB History S2'!$AB:$AB)</f>
        <v>0.50399999999999989</v>
      </c>
      <c r="Q34" s="34">
        <f>SUMIFS('OB History S2'!H:H,'OB History S2'!B:B,A34)</f>
        <v>409</v>
      </c>
      <c r="R34" s="2">
        <f>SUMIFS('OB History S2'!G:G,'OB History S2'!B:B,A34)-Q34</f>
        <v>414</v>
      </c>
      <c r="S34" s="88">
        <f>LOOKUP(2, 1/('OB History S2'!$B:$B=A34), 'OB History S2'!$AC:$AC)</f>
        <v>0.50360000000000005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3</v>
      </c>
      <c r="W34" s="2">
        <f>COUNTIFS('OB History S2'!$B:$B,$A$34,'OB History S2'!N:N, 1)</f>
        <v>12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22</v>
      </c>
      <c r="AH34" s="2">
        <f>COUNTIFS('OB History S2'!$B:$B,$A$34,'OB History S2'!Y:Y, 1)</f>
        <v>11</v>
      </c>
      <c r="AI34" s="2">
        <f>COUNTIFS('OB History S2'!$B:$B,$A$34,'OB History S2'!Z:Z, 1)</f>
        <v>14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666</v>
      </c>
      <c r="I35" s="4">
        <f>AVERAGEIFS('OB History S2'!C:C,'OB History S2'!B:B,A35)</f>
        <v>20.8125</v>
      </c>
      <c r="J35" s="35">
        <f t="array" ref="J35">MAX(IF('OB History S2'!B:B=A35, 'OB History S2'!C:C))</f>
        <v>39</v>
      </c>
      <c r="K35" s="34">
        <f>COUNTIFS('OB History S2'!B:B,A35,'OB History S2'!D:D, 1)</f>
        <v>15</v>
      </c>
      <c r="L35" s="2">
        <f>COUNTIFS('OB History S2'!B:B,A35,'OB History S2'!D:D, 0)</f>
        <v>17</v>
      </c>
      <c r="M35" s="88">
        <f>LOOKUP(2, 1/('OB History S2'!$B:$B=A35), 'OB History S2'!$AD:$AD)</f>
        <v>0.46875</v>
      </c>
      <c r="N35" s="34">
        <f>SUMIFS('OB History S2'!F:F,'OB History S2'!B:B,A35)</f>
        <v>59</v>
      </c>
      <c r="O35" s="2">
        <f>SUMIFS('OB History S2'!E:E,'OB History S2'!B:B,A35)-N35</f>
        <v>69</v>
      </c>
      <c r="P35" s="88">
        <f>LOOKUP(2, 1/('OB History S2'!$B:$B=A35), 'OB History S2'!$AB:$AB)</f>
        <v>0.44843749999999993</v>
      </c>
      <c r="Q35" s="34">
        <f>SUMIFS('OB History S2'!H:H,'OB History S2'!B:B,A35)</f>
        <v>258</v>
      </c>
      <c r="R35" s="2">
        <f>SUMIFS('OB History S2'!G:G,'OB History S2'!B:B,A35)-Q35</f>
        <v>274</v>
      </c>
      <c r="S35" s="88">
        <f>LOOKUP(2, 1/('OB History S2'!$B:$B=A35), 'OB History S2'!$AC:$AC)</f>
        <v>0.4796875000000001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9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4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5</v>
      </c>
      <c r="AG35" s="2">
        <f>COUNTIFS('OB History S2'!$B:$B,$A$35,'OB History S2'!X:X, 1)</f>
        <v>8</v>
      </c>
      <c r="AH35" s="2">
        <f>COUNTIFS('OB History S2'!$B:$B,$A$35,'OB History S2'!Y:Y, 1)</f>
        <v>7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6" t="s">
        <v>60</v>
      </c>
      <c r="D37" s="3">
        <v>8</v>
      </c>
      <c r="E37" s="6">
        <v>4</v>
      </c>
      <c r="F37" s="6">
        <v>1</v>
      </c>
      <c r="G37" s="6"/>
      <c r="H37" s="34">
        <f>SUMIFS('OB History S2'!C:C,'OB History S2'!B:B,A37)</f>
        <v>1359</v>
      </c>
      <c r="I37" s="4">
        <f>AVERAGEIFS('OB History S2'!C:C,'OB History S2'!B:B,A37)</f>
        <v>24.709090909090911</v>
      </c>
      <c r="J37" s="35">
        <f t="array" ref="J37">MAX(IF('OB History S2'!B:B=A37, 'OB History S2'!C:C))</f>
        <v>58</v>
      </c>
      <c r="K37" s="34">
        <f>COUNTIFS('OB History S2'!B:B,A37,'OB History S2'!D:D, 1)</f>
        <v>31</v>
      </c>
      <c r="L37" s="2">
        <f>COUNTIFS('OB History S2'!B:B,A37,'OB History S2'!D:D, 0)</f>
        <v>24</v>
      </c>
      <c r="M37" s="88">
        <f>LOOKUP(2, 1/('OB History S2'!$B:$B=A37), 'OB History S2'!$AD:$AD)</f>
        <v>0.5636363636363636</v>
      </c>
      <c r="N37" s="34">
        <f>SUMIFS('OB History S2'!F:F,'OB History S2'!B:B,A37)</f>
        <v>119</v>
      </c>
      <c r="O37" s="2">
        <f>SUMIFS('OB History S2'!E:E,'OB History S2'!B:B,A37)-N37</f>
        <v>101</v>
      </c>
      <c r="P37" s="88">
        <f>LOOKUP(2, 1/('OB History S2'!$B:$B=A37), 'OB History S2'!$AB:$AB)</f>
        <v>0.54454545454545455</v>
      </c>
      <c r="Q37" s="34">
        <f>SUMIFS('OB History S2'!H:H,'OB History S2'!B:B,A37)</f>
        <v>483</v>
      </c>
      <c r="R37" s="2">
        <f>SUMIFS('OB History S2'!G:G,'OB History S2'!B:B,A37)-Q37</f>
        <v>432</v>
      </c>
      <c r="S37" s="88">
        <f>LOOKUP(2, 1/('OB History S2'!$B:$B=A37), 'OB History S2'!$AC:$AC)</f>
        <v>0.53054545454545443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3</v>
      </c>
      <c r="W37" s="2">
        <f>COUNTIFS('OB History S2'!$B:$B,$A$37,'OB History S2'!N:N, 1)</f>
        <v>13</v>
      </c>
      <c r="X37" s="2">
        <f>COUNTIFS('OB History S2'!$B:$B,$A$37,'OB History S2'!O:O, 1)</f>
        <v>1</v>
      </c>
      <c r="Y37" s="2">
        <f>COUNTIFS('OB History S2'!$B:$B,$A$37,'OB History S2'!P:P, 1)</f>
        <v>8</v>
      </c>
      <c r="Z37" s="2">
        <f>COUNTIFS('OB History S2'!$B:$B,$A$37,'OB History S2'!Q:Q, 1)</f>
        <v>3</v>
      </c>
      <c r="AA37" s="2">
        <f>COUNTIFS('OB History S2'!$B:$B,$A$37,'OB History S2'!R:R, 1)</f>
        <v>8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11</v>
      </c>
      <c r="AG37" s="2">
        <f>COUNTIFS('OB History S2'!$B:$B,$A$37,'OB History S2'!X:X, 1)</f>
        <v>15</v>
      </c>
      <c r="AH37" s="2">
        <f>COUNTIFS('OB History S2'!$B:$B,$A$37,'OB History S2'!Y:Y, 1)</f>
        <v>18</v>
      </c>
      <c r="AI37" s="2">
        <f>COUNTIFS('OB History S2'!$B:$B,$A$37,'OB History S2'!Z:Z, 1)</f>
        <v>16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483</v>
      </c>
      <c r="I38" s="4">
        <f>AVERAGEIFS('OB History S2'!C:C,'OB History S2'!B:B,A38)</f>
        <v>26.833333333333332</v>
      </c>
      <c r="J38" s="35">
        <f t="array" ref="J38">MAX(IF('OB History S2'!B:B=A38, 'OB History S2'!C:C))</f>
        <v>68</v>
      </c>
      <c r="K38" s="34">
        <f>COUNTIFS('OB History S2'!B:B,A38,'OB History S2'!D:D, 1)</f>
        <v>9</v>
      </c>
      <c r="L38" s="2">
        <f>COUNTIFS('OB History S2'!B:B,A38,'OB History S2'!D:D, 0)</f>
        <v>9</v>
      </c>
      <c r="M38" s="88">
        <f>LOOKUP(2, 1/('OB History S2'!$B:$B=A38), 'OB History S2'!$AD:$AD)</f>
        <v>0.5</v>
      </c>
      <c r="N38" s="34">
        <f>SUMIFS('OB History S2'!F:F,'OB History S2'!B:B,A38)</f>
        <v>41</v>
      </c>
      <c r="O38" s="2">
        <f>SUMIFS('OB History S2'!E:E,'OB History S2'!B:B,A38)-N38</f>
        <v>30</v>
      </c>
      <c r="P38" s="88">
        <f>LOOKUP(2, 1/('OB History S2'!$B:$B=A38), 'OB History S2'!$AB:$AB)</f>
        <v>0.62500000000000011</v>
      </c>
      <c r="Q38" s="34">
        <f>SUMIFS('OB History S2'!H:H,'OB History S2'!B:B,A38)</f>
        <v>159</v>
      </c>
      <c r="R38" s="2">
        <f>SUMIFS('OB History S2'!G:G,'OB History S2'!B:B,A38)-Q38</f>
        <v>144</v>
      </c>
      <c r="S38" s="88">
        <f>LOOKUP(2, 1/('OB History S2'!$B:$B=A38), 'OB History S2'!$AC:$AC)</f>
        <v>0.5427777777777778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7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3</v>
      </c>
      <c r="AG38" s="2">
        <f>COUNTIFS('OB History S2'!$B:$B,$A$38,'OB History S2'!X:X, 1)</f>
        <v>9</v>
      </c>
      <c r="AH38" s="2">
        <f>COUNTIFS('OB History S2'!$B:$B,$A$38,'OB History S2'!Y:Y, 1)</f>
        <v>5</v>
      </c>
      <c r="AI38" s="2">
        <f>COUNTIFS('OB History S2'!$B:$B,$A$38,'OB History S2'!Z:Z, 1)</f>
        <v>6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454</v>
      </c>
      <c r="I40" s="4">
        <f>AVERAGEIFS('OB History S2'!C:C,'OB History S2'!B:B,A40)</f>
        <v>20.636363636363637</v>
      </c>
      <c r="J40" s="35">
        <f t="array" ref="J40">MAX(IF('OB History S2'!B:B=A40, 'OB History S2'!C:C))</f>
        <v>51</v>
      </c>
      <c r="K40" s="34">
        <f>COUNTIFS('OB History S2'!B:B,A40,'OB History S2'!D:D, 1)</f>
        <v>9</v>
      </c>
      <c r="L40" s="2">
        <f>COUNTIFS('OB History S2'!B:B,A40,'OB History S2'!D:D, 0)</f>
        <v>13</v>
      </c>
      <c r="M40" s="88">
        <f>LOOKUP(2, 1/('OB History S2'!$B:$B=A40), 'OB History S2'!$AD:$AD)</f>
        <v>0.40909090909090912</v>
      </c>
      <c r="N40" s="34">
        <f>SUMIFS('OB History S2'!F:F,'OB History S2'!B:B,A40)</f>
        <v>42</v>
      </c>
      <c r="O40" s="2">
        <f>SUMIFS('OB History S2'!E:E,'OB History S2'!B:B,A40)-N40</f>
        <v>48</v>
      </c>
      <c r="P40" s="88">
        <f>LOOKUP(2, 1/('OB History S2'!$B:$B=A40), 'OB History S2'!$AB:$AB)</f>
        <v>0.4681818181818182</v>
      </c>
      <c r="Q40" s="34">
        <f>SUMIFS('OB History S2'!H:H,'OB History S2'!B:B,A40)</f>
        <v>183</v>
      </c>
      <c r="R40" s="2">
        <f>SUMIFS('OB History S2'!G:G,'OB History S2'!B:B,A40)-Q40</f>
        <v>194</v>
      </c>
      <c r="S40" s="88">
        <f>LOOKUP(2, 1/('OB History S2'!$B:$B=A40), 'OB History S2'!$AC:$AC)</f>
        <v>0.48409090909090896</v>
      </c>
      <c r="T40" s="2">
        <f>COUNTIFS('OB History S2'!$B:$B,$A$40,'OB History S2'!K:K, 1)</f>
        <v>6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3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5</v>
      </c>
      <c r="AH40" s="2">
        <f>COUNTIFS('OB History S2'!$B:$B,$A$40,'OB History S2'!Y:Y, 1)</f>
        <v>4</v>
      </c>
      <c r="AI40" s="2">
        <f>COUNTIFS('OB History S2'!$B:$B,$A$40,'OB History S2'!Z:Z, 1)</f>
        <v>5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218</v>
      </c>
      <c r="I41" s="4">
        <f>AVERAGEIFS('OB History S2'!C:C,'OB History S2'!B:B,A41)</f>
        <v>9.9090909090909083</v>
      </c>
      <c r="J41" s="35">
        <f t="array" ref="J41">MAX(IF('OB History S2'!B:B=A41, 'OB History S2'!C:C))</f>
        <v>28</v>
      </c>
      <c r="K41" s="34">
        <f>COUNTIFS('OB History S2'!B:B,A41,'OB History S2'!D:D, 1)</f>
        <v>10</v>
      </c>
      <c r="L41" s="2">
        <f>COUNTIFS('OB History S2'!B:B,A41,'OB History S2'!D:D, 0)</f>
        <v>12</v>
      </c>
      <c r="M41" s="88">
        <f>LOOKUP(2, 1/('OB History S2'!$B:$B=A41), 'OB History S2'!$AD:$AD)</f>
        <v>0.45454545454545453</v>
      </c>
      <c r="N41" s="34">
        <f>SUMIFS('OB History S2'!F:F,'OB History S2'!B:B,A41)</f>
        <v>43</v>
      </c>
      <c r="O41" s="2">
        <f>SUMIFS('OB History S2'!E:E,'OB History S2'!B:B,A41)-N41</f>
        <v>48</v>
      </c>
      <c r="P41" s="88">
        <f>LOOKUP(2, 1/('OB History S2'!$B:$B=A41), 'OB History S2'!$AB:$AB)</f>
        <v>0.45</v>
      </c>
      <c r="Q41" s="34">
        <f>SUMIFS('OB History S2'!H:H,'OB History S2'!B:B,A41)</f>
        <v>184</v>
      </c>
      <c r="R41" s="2">
        <f>SUMIFS('OB History S2'!G:G,'OB History S2'!B:B,A41)-Q41</f>
        <v>196</v>
      </c>
      <c r="S41" s="88">
        <f>LOOKUP(2, 1/('OB History S2'!$B:$B=A41), 'OB History S2'!$AC:$AC)</f>
        <v>0.47636363636363632</v>
      </c>
      <c r="T41" s="2">
        <f>COUNTIFS('OB History S2'!$B:$B,$A$41,'OB History S2'!K:K, 1)</f>
        <v>2</v>
      </c>
      <c r="U41" s="2">
        <f>COUNTIFS('OB History S2'!$B:$B,$A$41,'OB History S2'!L:L, 1)</f>
        <v>2</v>
      </c>
      <c r="V41" s="2">
        <f>COUNTIFS('OB History S2'!$B:$B,$A$41,'OB History S2'!M:M, 1)</f>
        <v>3</v>
      </c>
      <c r="W41" s="2">
        <f>COUNTIFS('OB History S2'!$B:$B,$A$41,'OB History S2'!N:N, 1)</f>
        <v>7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6</v>
      </c>
      <c r="AH41" s="2">
        <f>COUNTIFS('OB History S2'!$B:$B,$A$41,'OB History S2'!Y:Y, 1)</f>
        <v>4</v>
      </c>
      <c r="AI41" s="2">
        <f>COUNTIFS('OB History S2'!$B:$B,$A$41,'OB History S2'!Z:Z, 1)</f>
        <v>8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60</v>
      </c>
      <c r="I42" s="4">
        <f>AVERAGEIFS('OB History S2'!C:C,'OB History S2'!B:B,A42)</f>
        <v>7.5</v>
      </c>
      <c r="J42" s="35">
        <f t="array" ref="J42">MAX(IF('OB History S2'!B:B=A42, 'OB History S2'!C:C))</f>
        <v>16</v>
      </c>
      <c r="K42" s="34">
        <f>COUNTIFS('OB History S2'!B:B,A42,'OB History S2'!D:D, 1)</f>
        <v>1</v>
      </c>
      <c r="L42" s="2">
        <f>COUNTIFS('OB History S2'!B:B,A42,'OB History S2'!D:D, 0)</f>
        <v>7</v>
      </c>
      <c r="M42" s="88">
        <f>LOOKUP(2, 1/('OB History S2'!$B:$B=A42), 'OB History S2'!$AD:$AD)</f>
        <v>0.125</v>
      </c>
      <c r="N42" s="34">
        <f>SUMIFS('OB History S2'!F:F,'OB History S2'!B:B,A42)</f>
        <v>10</v>
      </c>
      <c r="O42" s="2">
        <f>SUMIFS('OB History S2'!E:E,'OB History S2'!B:B,A42)-N42</f>
        <v>22</v>
      </c>
      <c r="P42" s="88">
        <f>LOOKUP(2, 1/('OB History S2'!$B:$B=A42), 'OB History S2'!$AB:$AB)</f>
        <v>0.28749999999999998</v>
      </c>
      <c r="Q42" s="34">
        <f>SUMIFS('OB History S2'!H:H,'OB History S2'!B:B,A42)</f>
        <v>57</v>
      </c>
      <c r="R42" s="2">
        <f>SUMIFS('OB History S2'!G:G,'OB History S2'!B:B,A42)-Q42</f>
        <v>79</v>
      </c>
      <c r="S42" s="88">
        <f>LOOKUP(2, 1/('OB History S2'!$B:$B=A42), 'OB History S2'!$AC:$AC)</f>
        <v>0.40374999999999994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1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2</v>
      </c>
      <c r="AH42" s="2">
        <f>COUNTIFS('OB History S2'!$B:$B,$A$42,'OB History S2'!Y:Y, 1)</f>
        <v>1</v>
      </c>
      <c r="AI42" s="2">
        <f>COUNTIFS('OB History S2'!$B:$B,$A$42,'OB History S2'!Z:Z, 1)</f>
        <v>2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487</v>
      </c>
      <c r="I43" s="4">
        <f>AVERAGEIFS('OB History S2'!C:C,'OB History S2'!B:B,A43)</f>
        <v>18.73076923076923</v>
      </c>
      <c r="J43" s="35">
        <f t="array" ref="J43">MAX(IF('OB History S2'!B:B=A43, 'OB History S2'!C:C))</f>
        <v>33</v>
      </c>
      <c r="K43" s="34">
        <f>COUNTIFS('OB History S2'!B:B,A43,'OB History S2'!D:D, 1)</f>
        <v>13</v>
      </c>
      <c r="L43" s="2">
        <f>COUNTIFS('OB History S2'!B:B,A43,'OB History S2'!D:D, 0)</f>
        <v>13</v>
      </c>
      <c r="M43" s="88">
        <f>LOOKUP(2, 1/('OB History S2'!$B:$B=A43), 'OB History S2'!$AD:$AD)</f>
        <v>0.5</v>
      </c>
      <c r="N43" s="34">
        <f>SUMIFS('OB History S2'!F:F,'OB History S2'!B:B,A43)</f>
        <v>53</v>
      </c>
      <c r="O43" s="2">
        <f>SUMIFS('OB History S2'!E:E,'OB History S2'!B:B,A43)-N43</f>
        <v>54</v>
      </c>
      <c r="P43" s="88">
        <f>LOOKUP(2, 1/('OB History S2'!$B:$B=A43), 'OB History S2'!$AB:$AB)</f>
        <v>0.49999999999999994</v>
      </c>
      <c r="Q43" s="34">
        <f>SUMIFS('OB History S2'!H:H,'OB History S2'!B:B,A43)</f>
        <v>226</v>
      </c>
      <c r="R43" s="2">
        <f>SUMIFS('OB History S2'!G:G,'OB History S2'!B:B,A43)-Q43</f>
        <v>227</v>
      </c>
      <c r="S43" s="88">
        <f>LOOKUP(2, 1/('OB History S2'!$B:$B=A43), 'OB History S2'!$AC:$AC)</f>
        <v>0.50192307692307692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6</v>
      </c>
      <c r="X43" s="2">
        <f>COUNTIFS('OB History S2'!$B:$B,$A$43,'OB History S2'!O:O, 1)</f>
        <v>4</v>
      </c>
      <c r="Y43" s="2">
        <f>COUNTIFS('OB History S2'!$B:$B,$A$43,'OB History S2'!P:P, 1)</f>
        <v>1</v>
      </c>
      <c r="Z43" s="2">
        <f>COUNTIFS('OB History S2'!$B:$B,$A$43,'OB History S2'!Q:Q, 1)</f>
        <v>3</v>
      </c>
      <c r="AA43" s="2">
        <f>COUNTIFS('OB History S2'!$B:$B,$A$43,'OB History S2'!R:R, 1)</f>
        <v>4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5</v>
      </c>
      <c r="AG43" s="2">
        <f>COUNTIFS('OB History S2'!$B:$B,$A$43,'OB History S2'!X:X, 1)</f>
        <v>6</v>
      </c>
      <c r="AH43" s="2">
        <f>COUNTIFS('OB History S2'!$B:$B,$A$43,'OB History S2'!Y:Y, 1)</f>
        <v>9</v>
      </c>
      <c r="AI43" s="2">
        <f>COUNTIFS('OB History S2'!$B:$B,$A$43,'OB History S2'!Z:Z, 1)</f>
        <v>7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2</v>
      </c>
      <c r="E44" s="2"/>
      <c r="F44" s="2"/>
      <c r="G44" s="2"/>
      <c r="H44" s="34">
        <f>SUMIFS('OB History S2'!C:C,'OB History S2'!B:B,A44)</f>
        <v>435</v>
      </c>
      <c r="I44" s="4">
        <f>AVERAGEIFS('OB History S2'!C:C,'OB History S2'!B:B,A44)</f>
        <v>20.714285714285715</v>
      </c>
      <c r="J44" s="35">
        <f t="array" ref="J44">MAX(IF('OB History S2'!B:B=A44, 'OB History S2'!C:C))</f>
        <v>40</v>
      </c>
      <c r="K44" s="34">
        <f>COUNTIFS('OB History S2'!B:B,A44,'OB History S2'!D:D, 1)</f>
        <v>14</v>
      </c>
      <c r="L44" s="2">
        <f>COUNTIFS('OB History S2'!B:B,A44,'OB History S2'!D:D, 0)</f>
        <v>7</v>
      </c>
      <c r="M44" s="88">
        <f>LOOKUP(2, 1/('OB History S2'!$B:$B=A44), 'OB History S2'!$AD:$AD)</f>
        <v>0.66666666666666663</v>
      </c>
      <c r="N44" s="34">
        <f>SUMIFS('OB History S2'!F:F,'OB History S2'!B:B,A44)</f>
        <v>51</v>
      </c>
      <c r="O44" s="2">
        <f>SUMIFS('OB History S2'!E:E,'OB History S2'!B:B,A44)-N44</f>
        <v>34</v>
      </c>
      <c r="P44" s="88">
        <f>LOOKUP(2, 1/('OB History S2'!$B:$B=A44), 'OB History S2'!$AB:$AB)</f>
        <v>0.61428571428571421</v>
      </c>
      <c r="Q44" s="34">
        <f>SUMIFS('OB History S2'!H:H,'OB History S2'!B:B,A44)</f>
        <v>186</v>
      </c>
      <c r="R44" s="2">
        <f>SUMIFS('OB History S2'!G:G,'OB History S2'!B:B,A44)-Q44</f>
        <v>169</v>
      </c>
      <c r="S44" s="88">
        <f>LOOKUP(2, 1/('OB History S2'!$B:$B=A44), 'OB History S2'!$AC:$AC)</f>
        <v>0.52809523809523795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6</v>
      </c>
      <c r="W44" s="2">
        <f>COUNTIFS('OB History S2'!$B:$B,$A$44,'OB History S2'!N:N, 1)</f>
        <v>7</v>
      </c>
      <c r="X44" s="2">
        <f>COUNTIFS('OB History S2'!$B:$B,$A$44,'OB History S2'!O:O, 1)</f>
        <v>3</v>
      </c>
      <c r="Y44" s="2">
        <f>COUNTIFS('OB History S2'!$B:$B,$A$44,'OB History S2'!P:P, 1)</f>
        <v>3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3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8</v>
      </c>
      <c r="AH44" s="2">
        <f>COUNTIFS('OB History S2'!$B:$B,$A$44,'OB History S2'!Y:Y, 1)</f>
        <v>5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224</v>
      </c>
      <c r="I45" s="4">
        <f>AVERAGEIFS('OB History S2'!C:C,'OB History S2'!B:B,A45)</f>
        <v>17.23076923076923</v>
      </c>
      <c r="J45" s="35">
        <f t="array" ref="J45">MAX(IF('OB History S2'!B:B=A45, 'OB History S2'!C:C))</f>
        <v>35</v>
      </c>
      <c r="K45" s="34">
        <f>COUNTIFS('OB History S2'!B:B,A45,'OB History S2'!D:D, 1)</f>
        <v>8</v>
      </c>
      <c r="L45" s="2">
        <f>COUNTIFS('OB History S2'!B:B,A45,'OB History S2'!D:D, 0)</f>
        <v>5</v>
      </c>
      <c r="M45" s="88">
        <f>LOOKUP(2, 1/('OB History S2'!$B:$B=A45), 'OB History S2'!$AD:$AD)</f>
        <v>0.61538461538461542</v>
      </c>
      <c r="N45" s="34">
        <f>SUMIFS('OB History S2'!F:F,'OB History S2'!B:B,A45)</f>
        <v>26</v>
      </c>
      <c r="O45" s="2">
        <f>SUMIFS('OB History S2'!E:E,'OB History S2'!B:B,A45)-N45</f>
        <v>22</v>
      </c>
      <c r="P45" s="88">
        <f>LOOKUP(2, 1/('OB History S2'!$B:$B=A45), 'OB History S2'!$AB:$AB)</f>
        <v>0.51923076923076927</v>
      </c>
      <c r="Q45" s="34">
        <f>SUMIFS('OB History S2'!H:H,'OB History S2'!B:B,A45)</f>
        <v>106</v>
      </c>
      <c r="R45" s="2">
        <f>SUMIFS('OB History S2'!G:G,'OB History S2'!B:B,A45)-Q45</f>
        <v>100</v>
      </c>
      <c r="S45" s="88">
        <f>LOOKUP(2, 1/('OB History S2'!$B:$B=A45), 'OB History S2'!$AC:$AC)</f>
        <v>0.50538461538461543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4</v>
      </c>
      <c r="W45" s="2">
        <f>COUNTIFS('OB History S2'!$B:$B,$A$45,'OB History S2'!N:N, 1)</f>
        <v>5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18</v>
      </c>
      <c r="E46" s="2">
        <v>3</v>
      </c>
      <c r="F46" s="2"/>
      <c r="G46" s="2"/>
      <c r="H46" s="34">
        <f>SUMIFS('OB History S2'!C:C,'OB History S2'!B:B,A46)</f>
        <v>819</v>
      </c>
      <c r="I46" s="4">
        <f>AVERAGEIFS('OB History S2'!C:C,'OB History S2'!B:B,A46)</f>
        <v>24.088235294117649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21</v>
      </c>
      <c r="M46" s="88">
        <f>LOOKUP(2, 1/('OB History S2'!$B:$B=A46), 'OB History S2'!$AD:$AD)</f>
        <v>0.38235294117647056</v>
      </c>
      <c r="N46" s="34">
        <f>SUMIFS('OB History S2'!F:F,'OB History S2'!B:B,A46)</f>
        <v>57</v>
      </c>
      <c r="O46" s="2">
        <f>SUMIFS('OB History S2'!E:E,'OB History S2'!B:B,A46)-N46</f>
        <v>78</v>
      </c>
      <c r="P46" s="88">
        <f>LOOKUP(2, 1/('OB History S2'!$B:$B=A46), 'OB History S2'!$AB:$AB)</f>
        <v>0.40735294117647064</v>
      </c>
      <c r="Q46" s="34">
        <f>SUMIFS('OB History S2'!H:H,'OB History S2'!B:B,A46)</f>
        <v>267</v>
      </c>
      <c r="R46" s="2">
        <f>SUMIFS('OB History S2'!G:G,'OB History S2'!B:B,A46)-Q46</f>
        <v>292</v>
      </c>
      <c r="S46" s="88">
        <f>LOOKUP(2, 1/('OB History S2'!$B:$B=A46), 'OB History S2'!$AC:$AC)</f>
        <v>0.4729411764705882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4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14</v>
      </c>
      <c r="AH46" s="2">
        <f>COUNTIFS('OB History S2'!$B:$B,$A$46,'OB History S2'!Y:Y, 1)</f>
        <v>5</v>
      </c>
      <c r="AI46" s="2">
        <f>COUNTIFS('OB History S2'!$B:$B,$A$46,'OB History S2'!Z:Z, 1)</f>
        <v>8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924</v>
      </c>
      <c r="I47" s="4">
        <f>AVERAGEIFS('OB History S2'!C:C,'OB History S2'!B:B,A47)</f>
        <v>18.48</v>
      </c>
      <c r="J47" s="35">
        <f t="array" ref="J47">MAX(IF('OB History S2'!B:B=A47, 'OB History S2'!C:C))</f>
        <v>43</v>
      </c>
      <c r="K47" s="34">
        <f>COUNTIFS('OB History S2'!B:B,A47,'OB History S2'!D:D, 1)</f>
        <v>18</v>
      </c>
      <c r="L47" s="2">
        <f>COUNTIFS('OB History S2'!B:B,A47,'OB History S2'!D:D, 0)</f>
        <v>32</v>
      </c>
      <c r="M47" s="88">
        <f>LOOKUP(2, 1/('OB History S2'!$B:$B=A47), 'OB History S2'!$AD:$AD)</f>
        <v>0.36</v>
      </c>
      <c r="N47" s="34">
        <f>SUMIFS('OB History S2'!F:F,'OB History S2'!B:B,A47)</f>
        <v>82</v>
      </c>
      <c r="O47" s="2">
        <f>SUMIFS('OB History S2'!E:E,'OB History S2'!B:B,A47)-N47</f>
        <v>121</v>
      </c>
      <c r="P47" s="88">
        <f>LOOKUP(2, 1/('OB History S2'!$B:$B=A47), 'OB History S2'!$AB:$AB)</f>
        <v>0.37799999999999995</v>
      </c>
      <c r="Q47" s="34">
        <f>SUMIFS('OB History S2'!H:H,'OB History S2'!B:B,A47)</f>
        <v>391</v>
      </c>
      <c r="R47" s="2">
        <f>SUMIFS('OB History S2'!G:G,'OB History S2'!B:B,A47)-Q47</f>
        <v>454</v>
      </c>
      <c r="S47" s="88">
        <f>LOOKUP(2, 1/('OB History S2'!$B:$B=A47), 'OB History S2'!$AC:$AC)</f>
        <v>0.44900000000000001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4</v>
      </c>
      <c r="W47" s="2">
        <f>COUNTIFS('OB History S2'!$B:$B,$A$47,'OB History S2'!N:N, 1)</f>
        <v>12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2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7</v>
      </c>
      <c r="AG47" s="2">
        <f>COUNTIFS('OB History S2'!$B:$B,$A$47,'OB History S2'!X:X, 1)</f>
        <v>8</v>
      </c>
      <c r="AH47" s="2">
        <f>COUNTIFS('OB History S2'!$B:$B,$A$47,'OB History S2'!Y:Y, 1)</f>
        <v>10</v>
      </c>
      <c r="AI47" s="2">
        <f>COUNTIFS('OB History S2'!$B:$B,$A$47,'OB History S2'!Z:Z, 1)</f>
        <v>9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3</v>
      </c>
      <c r="E48" s="2">
        <v>1</v>
      </c>
      <c r="F48" s="2"/>
      <c r="G48" s="2"/>
      <c r="H48" s="34">
        <f>SUMIFS('OB History S2'!C:C,'OB History S2'!B:B,A48)</f>
        <v>700</v>
      </c>
      <c r="I48" s="4">
        <f>AVERAGEIFS('OB History S2'!C:C,'OB History S2'!B:B,A48)</f>
        <v>25</v>
      </c>
      <c r="J48" s="35">
        <f t="array" ref="J48">MAX(IF('OB History S2'!B:B=A48, 'OB History S2'!C:C))</f>
        <v>66</v>
      </c>
      <c r="K48" s="34">
        <f>COUNTIFS('OB History S2'!B:B,A48,'OB History S2'!D:D, 1)</f>
        <v>20</v>
      </c>
      <c r="L48" s="2">
        <f>COUNTIFS('OB History S2'!B:B,A48,'OB History S2'!D:D, 0)</f>
        <v>8</v>
      </c>
      <c r="M48" s="88">
        <f>LOOKUP(2, 1/('OB History S2'!$B:$B=A48), 'OB History S2'!$AD:$AD)</f>
        <v>0.7142857142857143</v>
      </c>
      <c r="N48" s="34">
        <f>SUMIFS('OB History S2'!F:F,'OB History S2'!B:B,A48)</f>
        <v>71</v>
      </c>
      <c r="O48" s="2">
        <f>SUMIFS('OB History S2'!E:E,'OB History S2'!B:B,A48)-N48</f>
        <v>40</v>
      </c>
      <c r="P48" s="88">
        <f>LOOKUP(2, 1/('OB History S2'!$B:$B=A48), 'OB History S2'!$AB:$AB)</f>
        <v>0.6696428571428571</v>
      </c>
      <c r="Q48" s="34">
        <f>SUMIFS('OB History S2'!H:H,'OB History S2'!B:B,A48)</f>
        <v>270</v>
      </c>
      <c r="R48" s="2">
        <f>SUMIFS('OB History S2'!G:G,'OB History S2'!B:B,A48)-Q48</f>
        <v>197</v>
      </c>
      <c r="S48" s="88">
        <f>LOOKUP(2, 1/('OB History S2'!$B:$B=A48), 'OB History S2'!$AC:$AC)</f>
        <v>0.59321428571428569</v>
      </c>
      <c r="T48" s="2">
        <f>COUNTIFS('OB History S2'!$B:$B,$A$48,'OB History S2'!K:K, 1)</f>
        <v>5</v>
      </c>
      <c r="U48" s="2">
        <f>COUNTIFS('OB History S2'!$B:$B,$A$48,'OB History S2'!L:L, 1)</f>
        <v>7</v>
      </c>
      <c r="V48" s="2">
        <f>COUNTIFS('OB History S2'!$B:$B,$A$48,'OB History S2'!M:M, 1)</f>
        <v>9</v>
      </c>
      <c r="W48" s="2">
        <f>COUNTIFS('OB History S2'!$B:$B,$A$48,'OB History S2'!N:N, 1)</f>
        <v>12</v>
      </c>
      <c r="X48" s="2">
        <f>COUNTIFS('OB History S2'!$B:$B,$A$48,'OB History S2'!O:O, 1)</f>
        <v>2</v>
      </c>
      <c r="Y48" s="2">
        <f>COUNTIFS('OB History S2'!$B:$B,$A$48,'OB History S2'!P:P, 1)</f>
        <v>3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2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3</v>
      </c>
      <c r="AG48" s="2">
        <f>COUNTIFS('OB History S2'!$B:$B,$A$48,'OB History S2'!X:X, 1)</f>
        <v>9</v>
      </c>
      <c r="AH48" s="2">
        <f>COUNTIFS('OB History S2'!$B:$B,$A$48,'OB History S2'!Y:Y, 1)</f>
        <v>5</v>
      </c>
      <c r="AI48" s="2">
        <f>COUNTIFS('OB History S2'!$B:$B,$A$48,'OB History S2'!Z:Z, 1)</f>
        <v>7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659</v>
      </c>
      <c r="I49" s="4">
        <f>AVERAGEIFS('OB History S2'!C:C,'OB History S2'!B:B,A49)</f>
        <v>25.346153846153847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13</v>
      </c>
      <c r="M49" s="88">
        <f>LOOKUP(2, 1/('OB History S2'!$B:$B=A49), 'OB History S2'!$AD:$AD)</f>
        <v>0.5</v>
      </c>
      <c r="N49" s="34">
        <f>SUMIFS('OB History S2'!F:F,'OB History S2'!B:B,A49)</f>
        <v>53</v>
      </c>
      <c r="O49" s="2">
        <f>SUMIFS('OB History S2'!E:E,'OB History S2'!B:B,A49)-N49</f>
        <v>52</v>
      </c>
      <c r="P49" s="88">
        <f>LOOKUP(2, 1/('OB History S2'!$B:$B=A49), 'OB History S2'!$AB:$AB)</f>
        <v>0.50576923076923075</v>
      </c>
      <c r="Q49" s="34">
        <f>SUMIFS('OB History S2'!H:H,'OB History S2'!B:B,A49)</f>
        <v>218</v>
      </c>
      <c r="R49" s="2">
        <f>SUMIFS('OB History S2'!G:G,'OB History S2'!B:B,A49)-Q49</f>
        <v>219</v>
      </c>
      <c r="S49" s="88">
        <f>LOOKUP(2, 1/('OB History S2'!$B:$B=A49), 'OB History S2'!$AC:$AC)</f>
        <v>0.50576923076923086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8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6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548</v>
      </c>
      <c r="I50" s="4">
        <f>AVERAGEIFS('OB History S2'!C:C,'OB History S2'!B:B,A50)</f>
        <v>21.92</v>
      </c>
      <c r="J50" s="35">
        <f t="array" ref="J50">MAX(IF('OB History S2'!B:B=A50, 'OB History S2'!C:C))</f>
        <v>50</v>
      </c>
      <c r="K50" s="34">
        <f>COUNTIFS('OB History S2'!B:B,A50,'OB History S2'!D:D, 1)</f>
        <v>17</v>
      </c>
      <c r="L50" s="2">
        <f>COUNTIFS('OB History S2'!B:B,A50,'OB History S2'!D:D, 0)</f>
        <v>8</v>
      </c>
      <c r="M50" s="88">
        <f>LOOKUP(2, 1/('OB History S2'!$B:$B=A50), 'OB History S2'!$AD:$AD)</f>
        <v>0.68</v>
      </c>
      <c r="N50" s="34">
        <f>SUMIFS('OB History S2'!F:F,'OB History S2'!B:B,A50)</f>
        <v>58</v>
      </c>
      <c r="O50" s="2">
        <f>SUMIFS('OB History S2'!E:E,'OB History S2'!B:B,A50)-N50</f>
        <v>40</v>
      </c>
      <c r="P50" s="88">
        <f>LOOKUP(2, 1/('OB History S2'!$B:$B=A50), 'OB History S2'!$AB:$AB)</f>
        <v>0.59399999999999997</v>
      </c>
      <c r="Q50" s="34">
        <f>SUMIFS('OB History S2'!H:H,'OB History S2'!B:B,A50)</f>
        <v>223</v>
      </c>
      <c r="R50" s="2">
        <f>SUMIFS('OB History S2'!G:G,'OB History S2'!B:B,A50)-Q50</f>
        <v>188</v>
      </c>
      <c r="S50" s="88">
        <f>LOOKUP(2, 1/('OB History S2'!$B:$B=A50), 'OB History S2'!$AC:$AC)</f>
        <v>0.54079999999999995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8</v>
      </c>
      <c r="W50" s="2">
        <f>COUNTIFS('OB History S2'!$B:$B,$A$50,'OB History S2'!N:N, 1)</f>
        <v>7</v>
      </c>
      <c r="X50" s="2">
        <f>COUNTIFS('OB History S2'!$B:$B,$A$50,'OB History S2'!O:O, 1)</f>
        <v>1</v>
      </c>
      <c r="Y50" s="2">
        <f>COUNTIFS('OB History S2'!$B:$B,$A$50,'OB History S2'!P:P, 1)</f>
        <v>3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4</v>
      </c>
      <c r="AG50" s="2">
        <f>COUNTIFS('OB History S2'!$B:$B,$A$50,'OB History S2'!X:X, 1)</f>
        <v>9</v>
      </c>
      <c r="AH50" s="2">
        <f>COUNTIFS('OB History S2'!$B:$B,$A$50,'OB History S2'!Y:Y, 1)</f>
        <v>4</v>
      </c>
      <c r="AI50" s="2">
        <f>COUNTIFS('OB History S2'!$B:$B,$A$50,'OB History S2'!Z:Z, 1)</f>
        <v>10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6" t="s">
        <v>124</v>
      </c>
      <c r="D52" s="3">
        <v>8</v>
      </c>
      <c r="E52" s="6">
        <v>3</v>
      </c>
      <c r="F52" s="6"/>
      <c r="G52" s="6"/>
      <c r="H52" s="34">
        <f>SUMIFS('OB History S2'!C:C,'OB History S2'!B:B,A52)</f>
        <v>805</v>
      </c>
      <c r="I52" s="4">
        <f>AVERAGEIFS('OB History S2'!C:C,'OB History S2'!B:B,A52)</f>
        <v>21.756756756756758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24</v>
      </c>
      <c r="M52" s="88">
        <f>LOOKUP(2, 1/('OB History S2'!$B:$B=A52), 'OB History S2'!$AD:$AD)</f>
        <v>0.35135135135135137</v>
      </c>
      <c r="N52" s="34">
        <f>SUMIFS('OB History S2'!F:F,'OB History S2'!B:B,A52)</f>
        <v>58</v>
      </c>
      <c r="O52" s="2">
        <f>SUMIFS('OB History S2'!E:E,'OB History S2'!B:B,A52)-N52</f>
        <v>86</v>
      </c>
      <c r="P52" s="88">
        <f>LOOKUP(2, 1/('OB History S2'!$B:$B=A52), 'OB History S2'!$AB:$AB)</f>
        <v>0.38513513513513514</v>
      </c>
      <c r="Q52" s="34">
        <f>SUMIFS('OB History S2'!H:H,'OB History S2'!B:B,A52)</f>
        <v>269</v>
      </c>
      <c r="R52" s="2">
        <f>SUMIFS('OB History S2'!G:G,'OB History S2'!B:B,A52)-Q52</f>
        <v>328</v>
      </c>
      <c r="S52" s="88">
        <f>LOOKUP(2, 1/('OB History S2'!$B:$B=A52), 'OB History S2'!$AC:$AC)</f>
        <v>0.44594594594594605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3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14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112</v>
      </c>
      <c r="I53" s="4">
        <f>AVERAGEIFS('OB History S2'!C:C,'OB History S2'!B:B,A53)</f>
        <v>16</v>
      </c>
      <c r="J53" s="35">
        <f t="array" ref="J53">MAX(IF('OB History S2'!B:B=A53, 'OB History S2'!C:C))</f>
        <v>27</v>
      </c>
      <c r="K53" s="34">
        <f>COUNTIFS('OB History S2'!B:B,A53,'OB History S2'!D:D, 1)</f>
        <v>5</v>
      </c>
      <c r="L53" s="2">
        <f>COUNTIFS('OB History S2'!B:B,A53,'OB History S2'!D:D, 0)</f>
        <v>2</v>
      </c>
      <c r="M53" s="88">
        <f>LOOKUP(2, 1/('OB History S2'!$B:$B=A53), 'OB History S2'!$AD:$AD)</f>
        <v>0.7142857142857143</v>
      </c>
      <c r="N53" s="34">
        <f>SUMIFS('OB History S2'!F:F,'OB History S2'!B:B,A53)</f>
        <v>18</v>
      </c>
      <c r="O53" s="2">
        <f>SUMIFS('OB History S2'!E:E,'OB History S2'!B:B,A53)-N53</f>
        <v>12</v>
      </c>
      <c r="P53" s="88">
        <f>LOOKUP(2, 1/('OB History S2'!$B:$B=A53), 'OB History S2'!$AB:$AB)</f>
        <v>0.63571428571428579</v>
      </c>
      <c r="Q53" s="34">
        <f>SUMIFS('OB History S2'!H:H,'OB History S2'!B:B,A53)</f>
        <v>70</v>
      </c>
      <c r="R53" s="2">
        <f>SUMIFS('OB History S2'!G:G,'OB History S2'!B:B,A53)-Q53</f>
        <v>57</v>
      </c>
      <c r="S53" s="88">
        <f>LOOKUP(2, 1/('OB History S2'!$B:$B=A53), 'OB History S2'!$AC:$AC)</f>
        <v>0.56285714285714283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3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2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3</v>
      </c>
      <c r="AI53" s="2">
        <f>COUNTIFS('OB History S2'!$B:$B,$A$53,'OB History S2'!Z:Z, 1)</f>
        <v>5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368</v>
      </c>
      <c r="I54" s="4">
        <f>AVERAGEIFS('OB History S2'!C:C,'OB History S2'!B:B,A54)</f>
        <v>23</v>
      </c>
      <c r="J54" s="35">
        <f t="array" ref="J54">MAX(IF('OB History S2'!B:B=A54, 'OB History S2'!C:C))</f>
        <v>46</v>
      </c>
      <c r="K54" s="34">
        <f>COUNTIFS('OB History S2'!B:B,A54,'OB History S2'!D:D, 1)</f>
        <v>8</v>
      </c>
      <c r="L54" s="2">
        <f>COUNTIFS('OB History S2'!B:B,A54,'OB History S2'!D:D, 0)</f>
        <v>8</v>
      </c>
      <c r="M54" s="88">
        <f>LOOKUP(2, 1/('OB History S2'!$B:$B=A54), 'OB History S2'!$AD:$AD)</f>
        <v>0.5</v>
      </c>
      <c r="N54" s="34">
        <f>SUMIFS('OB History S2'!F:F,'OB History S2'!B:B,A54)</f>
        <v>31</v>
      </c>
      <c r="O54" s="2">
        <f>SUMIFS('OB History S2'!E:E,'OB History S2'!B:B,A54)-N54</f>
        <v>34</v>
      </c>
      <c r="P54" s="88">
        <f>LOOKUP(2, 1/('OB History S2'!$B:$B=A54), 'OB History S2'!$AB:$AB)</f>
        <v>0.47500000000000003</v>
      </c>
      <c r="Q54" s="34">
        <f>SUMIFS('OB History S2'!H:H,'OB History S2'!B:B,A54)</f>
        <v>128</v>
      </c>
      <c r="R54" s="2">
        <f>SUMIFS('OB History S2'!G:G,'OB History S2'!B:B,A54)-Q54</f>
        <v>139</v>
      </c>
      <c r="S54" s="88">
        <f>LOOKUP(2, 1/('OB History S2'!$B:$B=A54), 'OB History S2'!$AC:$AC)</f>
        <v>0.47187499999999988</v>
      </c>
      <c r="T54" s="2">
        <f>COUNTIFS('OB History S2'!$B:$B,$A$54,'OB History S2'!K:K, 1)</f>
        <v>3</v>
      </c>
      <c r="U54" s="2">
        <f>COUNTIFS('OB History S2'!$B:$B,$A$54,'OB History S2'!L:L, 1)</f>
        <v>4</v>
      </c>
      <c r="V54" s="2">
        <f>COUNTIFS('OB History S2'!$B:$B,$A$54,'OB History S2'!M:M, 1)</f>
        <v>2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2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4</v>
      </c>
      <c r="AG54" s="2">
        <f>COUNTIFS('OB History S2'!$B:$B,$A$54,'OB History S2'!X:X, 1)</f>
        <v>5</v>
      </c>
      <c r="AH54" s="2">
        <f>COUNTIFS('OB History S2'!$B:$B,$A$54,'OB History S2'!Y:Y, 1)</f>
        <v>3</v>
      </c>
      <c r="AI54" s="2">
        <f>COUNTIFS('OB History S2'!$B:$B,$A$54,'OB History S2'!Z:Z, 1)</f>
        <v>4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914" activePane="bottomLeft" state="frozen"/>
      <selection pane="bottomLeft" activeCell="I962" sqref="I96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f>AVERAGEIFS($C$2:C810, $B$2:B810, B810)</f>
        <v>27</v>
      </c>
      <c r="AB810" s="86">
        <f>AVERAGEIFS($I$2:I810, $B$2:B810, B810)</f>
        <v>0.40714285714285714</v>
      </c>
      <c r="AC810" s="86">
        <f>AVERAGEIFS($J$2:J810, $B$2:B810, B810)</f>
        <v>0.44428571428571428</v>
      </c>
      <c r="AD810" s="86">
        <f>AVERAGEIFS($D$2:D810, $B$2:B810, B810)</f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f>AVERAGEIFS($C$2:C811, $B$2:B811, B811)</f>
        <v>24.489795918367346</v>
      </c>
      <c r="AB811" s="86">
        <f>AVERAGEIFS($I$2:I811, $B$2:B811, B811)</f>
        <v>0.55102040816326525</v>
      </c>
      <c r="AC811" s="86">
        <f>AVERAGEIFS($J$2:J811, $B$2:B811, B811)</f>
        <v>0.53489795918367344</v>
      </c>
      <c r="AD811" s="86">
        <f>AVERAGEIFS($D$2:D811, $B$2:B811, B811)</f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f>AVERAGEIFS($C$2:C812, $B$2:B812, B812)</f>
        <v>21.55</v>
      </c>
      <c r="AB812" s="86">
        <f>AVERAGEIFS($I$2:I812, $B$2:B812, B812)</f>
        <v>0.4425</v>
      </c>
      <c r="AC812" s="86">
        <f>AVERAGEIFS($J$2:J812, $B$2:B812, B812)</f>
        <v>0.47499999999999992</v>
      </c>
      <c r="AD812" s="86">
        <f>AVERAGEIFS($D$2:D812, $B$2:B812, B812)</f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f>AVERAGEIFS($C$2:C813, $B$2:B813, B813)</f>
        <v>17.761904761904763</v>
      </c>
      <c r="AB813" s="86">
        <f>AVERAGEIFS($I$2:I813, $B$2:B813, B813)</f>
        <v>0.45238095238095227</v>
      </c>
      <c r="AC813" s="86">
        <f>AVERAGEIFS($J$2:J813, $B$2:B813, B813)</f>
        <v>0.48666666666666669</v>
      </c>
      <c r="AD813" s="86">
        <f>AVERAGEIFS($D$2:D813, $B$2:B813, B813)</f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f>AVERAGEIFS($C$2:C814, $B$2:B814, B814)</f>
        <v>11.775</v>
      </c>
      <c r="AB814" s="86">
        <f>AVERAGEIFS($I$2:I814, $B$2:B814, B814)</f>
        <v>0.42625000000000002</v>
      </c>
      <c r="AC814" s="86">
        <f>AVERAGEIFS($J$2:J814, $B$2:B814, B814)</f>
        <v>0.48000000000000015</v>
      </c>
      <c r="AD814" s="86">
        <f>AVERAGEIFS($D$2:D814, $B$2:B814, B814)</f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f>AVERAGEIFS($C$2:C815, $B$2:B815, B815)</f>
        <v>17.333333333333332</v>
      </c>
      <c r="AB815" s="86">
        <f>AVERAGEIFS($I$2:I815, $B$2:B815, B815)</f>
        <v>0.57500000000000007</v>
      </c>
      <c r="AC815" s="86">
        <f>AVERAGEIFS($J$2:J815, $B$2:B815, B815)</f>
        <v>0.54166666666666663</v>
      </c>
      <c r="AD815" s="86">
        <f>AVERAGEIFS($D$2:D815, $B$2:B815, B815)</f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f>AVERAGEIFS($C$2:C816, $B$2:B816, B816)</f>
        <v>26.875</v>
      </c>
      <c r="AB816" s="86">
        <f>AVERAGEIFS($I$2:I816, $B$2:B816, B816)</f>
        <v>0.60937500000000011</v>
      </c>
      <c r="AC816" s="86">
        <f>AVERAGEIFS($J$2:J816, $B$2:B816, B816)</f>
        <v>0.53812500000000008</v>
      </c>
      <c r="AD816" s="86">
        <f>AVERAGEIFS($D$2:D816, $B$2:B816, B816)</f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f>AVERAGEIFS($C$2:C817, $B$2:B817, B817)</f>
        <v>25.346153846153847</v>
      </c>
      <c r="AB817" s="86">
        <f>AVERAGEIFS($I$2:I817, $B$2:B817, B817)</f>
        <v>0.50576923076923075</v>
      </c>
      <c r="AC817" s="86">
        <f>AVERAGEIFS($J$2:J817, $B$2:B817, B817)</f>
        <v>0.50576923076923086</v>
      </c>
      <c r="AD817" s="86">
        <f>AVERAGEIFS($D$2:D817, $B$2:B817, B817)</f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f>AVERAGEIFS($C$2:C818, $B$2:B818, B818)</f>
        <v>18.826086956521738</v>
      </c>
      <c r="AB818" s="86">
        <f>AVERAGEIFS($I$2:I818, $B$2:B818, B818)</f>
        <v>0.63478260869565217</v>
      </c>
      <c r="AC818" s="86">
        <f>AVERAGEIFS($J$2:J818, $B$2:B818, B818)</f>
        <v>0.56652173913043458</v>
      </c>
      <c r="AD818" s="86">
        <f>AVERAGEIFS($D$2:D818, $B$2:B818, B818)</f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f>AVERAGEIFS($C$2:C819, $B$2:B819, B819)</f>
        <v>20.476190476190474</v>
      </c>
      <c r="AB819" s="86">
        <f>AVERAGEIFS($I$2:I819, $B$2:B819, B819)</f>
        <v>0.51190476190476186</v>
      </c>
      <c r="AC819" s="86">
        <f>AVERAGEIFS($J$2:J819, $B$2:B819, B819)</f>
        <v>0.49095238095238097</v>
      </c>
      <c r="AD819" s="86">
        <f>AVERAGEIFS($D$2:D819, $B$2:B819, B819)</f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f>AVERAGEIFS($C$2:C820, $B$2:B820, B820)</f>
        <v>14.5</v>
      </c>
      <c r="AB820" s="86">
        <f>AVERAGEIFS($I$2:I820, $B$2:B820, B820)</f>
        <v>0.54166666666666663</v>
      </c>
      <c r="AC820" s="86">
        <f>AVERAGEIFS($J$2:J820, $B$2:B820, B820)</f>
        <v>0.51333333333333331</v>
      </c>
      <c r="AD820" s="86">
        <f>AVERAGEIFS($D$2:D820, $B$2:B820, B820)</f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f>AVERAGEIFS($C$2:C821, $B$2:B821, B821)</f>
        <v>9.2941176470588243</v>
      </c>
      <c r="AB821" s="86">
        <f>AVERAGEIFS($I$2:I821, $B$2:B821, B821)</f>
        <v>0.45735294117647063</v>
      </c>
      <c r="AC821" s="86">
        <f>AVERAGEIFS($J$2:J821, $B$2:B821, B821)</f>
        <v>0.47529411764705881</v>
      </c>
      <c r="AD821" s="86">
        <f>AVERAGEIFS($D$2:D821, $B$2:B821, B821)</f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f>AVERAGEIFS($C$2:C822, $B$2:B822, B822)</f>
        <v>25.25</v>
      </c>
      <c r="AB822" s="86">
        <f>AVERAGEIFS($I$2:I822, $B$2:B822, B822)</f>
        <v>0.65208333333333324</v>
      </c>
      <c r="AC822" s="86">
        <f>AVERAGEIFS($J$2:J822, $B$2:B822, B822)</f>
        <v>0.58041666666666658</v>
      </c>
      <c r="AD822" s="86">
        <f>AVERAGEIFS($D$2:D822, $B$2:B822, B822)</f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f>AVERAGEIFS($C$2:C823, $B$2:B823, B823)</f>
        <v>19.75</v>
      </c>
      <c r="AB823" s="86">
        <f>AVERAGEIFS($I$2:I823, $B$2:B823, B823)</f>
        <v>0.42499999999999999</v>
      </c>
      <c r="AC823" s="86">
        <f>AVERAGEIFS($J$2:J823, $B$2:B823, B823)</f>
        <v>0.47500000000000003</v>
      </c>
      <c r="AD823" s="86">
        <f>AVERAGEIFS($D$2:D823, $B$2:B823, B823)</f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f>AVERAGEIFS($C$2:C824, $B$2:B824, B824)</f>
        <v>15.833333333333334</v>
      </c>
      <c r="AB824" s="86">
        <f>AVERAGEIFS($I$2:I824, $B$2:B824, B824)</f>
        <v>0.82499999999999984</v>
      </c>
      <c r="AC824" s="86">
        <f>AVERAGEIFS($J$2:J824, $B$2:B824, B824)</f>
        <v>0.66</v>
      </c>
      <c r="AD824" s="86">
        <f>AVERAGEIFS($D$2:D824, $B$2:B824, B824)</f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f>AVERAGEIFS($C$2:C825, $B$2:B825, B825)</f>
        <v>13.107142857142858</v>
      </c>
      <c r="AB825" s="86">
        <f>AVERAGEIFS($I$2:I825, $B$2:B825, B825)</f>
        <v>0.5357142857142857</v>
      </c>
      <c r="AC825" s="86">
        <f>AVERAGEIFS($J$2:J825, $B$2:B825, B825)</f>
        <v>0.50285714285714289</v>
      </c>
      <c r="AD825" s="86">
        <f>AVERAGEIFS($D$2:D825, $B$2:B825, B825)</f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f>AVERAGEIFS($C$2:C826, $B$2:B826, B826)</f>
        <v>11.758620689655173</v>
      </c>
      <c r="AB826" s="86">
        <f>AVERAGEIFS($I$2:I826, $B$2:B826, B826)</f>
        <v>0.43103448275862066</v>
      </c>
      <c r="AC826" s="86">
        <f>AVERAGEIFS($J$2:J826, $B$2:B826, B826)</f>
        <v>0.48482758620689653</v>
      </c>
      <c r="AD826" s="86">
        <f>AVERAGEIFS($D$2:D826, $B$2:B826, B826)</f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f>AVERAGEIFS($C$2:C827, $B$2:B827, B827)</f>
        <v>15.6</v>
      </c>
      <c r="AB827" s="86">
        <f>AVERAGEIFS($I$2:I827, $B$2:B827, B827)</f>
        <v>0.52999999999999992</v>
      </c>
      <c r="AC827" s="86">
        <f>AVERAGEIFS($J$2:J827, $B$2:B827, B827)</f>
        <v>0.52800000000000002</v>
      </c>
      <c r="AD827" s="86">
        <f>AVERAGEIFS($D$2:D827, $B$2:B827, B827)</f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f>AVERAGEIFS($C$2:C828, $B$2:B828, B828)</f>
        <v>20.678571428571427</v>
      </c>
      <c r="AB828" s="86">
        <f>AVERAGEIFS($I$2:I828, $B$2:B828, B828)</f>
        <v>0.4767857142857142</v>
      </c>
      <c r="AC828" s="86">
        <f>AVERAGEIFS($J$2:J828, $B$2:B828, B828)</f>
        <v>0.49571428571428583</v>
      </c>
      <c r="AD828" s="86">
        <f>AVERAGEIFS($D$2:D828, $B$2:B828, B828)</f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f>AVERAGEIFS($C$2:C829, $B$2:B829, B829)</f>
        <v>16.166666666666668</v>
      </c>
      <c r="AB829" s="86">
        <f>AVERAGEIFS($I$2:I829, $B$2:B829, B829)</f>
        <v>0.52777777777777779</v>
      </c>
      <c r="AC829" s="86">
        <f>AVERAGEIFS($J$2:J829, $B$2:B829, B829)</f>
        <v>0.52166666666666672</v>
      </c>
      <c r="AD829" s="86">
        <f>AVERAGEIFS($D$2:D829, $B$2:B829, B829)</f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f>AVERAGEIFS($C$2:C830, $B$2:B830, B830)</f>
        <v>15.45</v>
      </c>
      <c r="AB830" s="86">
        <f>AVERAGEIFS($I$2:I830, $B$2:B830, B830)</f>
        <v>0.5475000000000001</v>
      </c>
      <c r="AC830" s="86">
        <f>AVERAGEIFS($J$2:J830, $B$2:B830, B830)</f>
        <v>0.48849999999999999</v>
      </c>
      <c r="AD830" s="86">
        <f>AVERAGEIFS($D$2:D830, $B$2:B830, B830)</f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f>AVERAGEIFS($C$2:C831, $B$2:B831, B831)</f>
        <v>12.263157894736842</v>
      </c>
      <c r="AB831" s="86">
        <f>AVERAGEIFS($I$2:I831, $B$2:B831, B831)</f>
        <v>0.62631578947368427</v>
      </c>
      <c r="AC831" s="86">
        <f>AVERAGEIFS($J$2:J831, $B$2:B831, B831)</f>
        <v>0.55105263157894735</v>
      </c>
      <c r="AD831" s="86">
        <f>AVERAGEIFS($D$2:D831, $B$2:B831, B831)</f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f>AVERAGEIFS($C$2:C832, $B$2:B832, B832)</f>
        <v>12.590909090909092</v>
      </c>
      <c r="AB832" s="86">
        <f>AVERAGEIFS($I$2:I832, $B$2:B832, B832)</f>
        <v>0.52727272727272723</v>
      </c>
      <c r="AC832" s="86">
        <f>AVERAGEIFS($J$2:J832, $B$2:B832, B832)</f>
        <v>0.51250000000000007</v>
      </c>
      <c r="AD832" s="86">
        <f>AVERAGEIFS($D$2:D832, $B$2:B832, B832)</f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f>AVERAGEIFS($C$2:C833, $B$2:B833, B833)</f>
        <v>9.7368421052631575</v>
      </c>
      <c r="AB833" s="86">
        <f>AVERAGEIFS($I$2:I833, $B$2:B833, B833)</f>
        <v>0.41052631578947374</v>
      </c>
      <c r="AC833" s="86">
        <f>AVERAGEIFS($J$2:J833, $B$2:B833, B833)</f>
        <v>0.45894736842105255</v>
      </c>
      <c r="AD833" s="86">
        <f>AVERAGEIFS($D$2:D833, $B$2:B833, B833)</f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f>AVERAGEIFS($C$2:C834, $B$2:B834, B834)</f>
        <v>9.2285714285714278</v>
      </c>
      <c r="AB834" s="86">
        <f>AVERAGEIFS($I$2:I834, $B$2:B834, B834)</f>
        <v>0.47285714285714286</v>
      </c>
      <c r="AC834" s="86">
        <f>AVERAGEIFS($J$2:J834, $B$2:B834, B834)</f>
        <v>0.48514285714285715</v>
      </c>
      <c r="AD834" s="86">
        <f>AVERAGEIFS($D$2:D834, $B$2:B834, B834)</f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f>AVERAGEIFS($C$2:C835, $B$2:B835, B835)</f>
        <v>21</v>
      </c>
      <c r="AB835" s="86">
        <f>AVERAGEIFS($I$2:I835, $B$2:B835, B835)</f>
        <v>0.6</v>
      </c>
      <c r="AC835" s="86">
        <f>AVERAGEIFS($J$2:J835, $B$2:B835, B835)</f>
        <v>0.51947368421052631</v>
      </c>
      <c r="AD835" s="86">
        <f>AVERAGEIFS($D$2:D835, $B$2:B835, B835)</f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f>AVERAGEIFS($C$2:C836, $B$2:B836, B836)</f>
        <v>18.541666666666668</v>
      </c>
      <c r="AB836" s="86">
        <f>AVERAGEIFS($I$2:I836, $B$2:B836, B836)</f>
        <v>0.65</v>
      </c>
      <c r="AC836" s="86">
        <f>AVERAGEIFS($J$2:J836, $B$2:B836, B836)</f>
        <v>0.57708333333333317</v>
      </c>
      <c r="AD836" s="86">
        <f>AVERAGEIFS($D$2:D836, $B$2:B836, B836)</f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f>AVERAGEIFS($C$2:C837, $B$2:B837, B837)</f>
        <v>24.52</v>
      </c>
      <c r="AB837" s="86">
        <f>AVERAGEIFS($I$2:I837, $B$2:B837, B837)</f>
        <v>0.66599999999999993</v>
      </c>
      <c r="AC837" s="86">
        <f>AVERAGEIFS($J$2:J837, $B$2:B837, B837)</f>
        <v>0.59</v>
      </c>
      <c r="AD837" s="86">
        <f>AVERAGEIFS($D$2:D837, $B$2:B837, B837)</f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f>AVERAGEIFS($C$2:C838, $B$2:B838, B838)</f>
        <v>15.571428571428571</v>
      </c>
      <c r="AB838" s="86">
        <f>AVERAGEIFS($I$2:I838, $B$2:B838, B838)</f>
        <v>0.84999999999999987</v>
      </c>
      <c r="AC838" s="86">
        <f>AVERAGEIFS($J$2:J838, $B$2:B838, B838)</f>
        <v>0.68285714285714294</v>
      </c>
      <c r="AD838" s="86">
        <f>AVERAGEIFS($D$2:D838, $B$2:B838, B838)</f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11.944444444444445</v>
      </c>
      <c r="AB839" s="86">
        <f>AVERAGEIFS($I$2:I839, $B$2:B839, B839)</f>
        <v>0.44166666666666665</v>
      </c>
      <c r="AC839" s="86">
        <f>AVERAGEIFS($J$2:J839, $B$2:B839, B839)</f>
        <v>0.48722222222222222</v>
      </c>
      <c r="AD839" s="86">
        <f>AVERAGEIFS($D$2:D839, $B$2:B839, B839)</f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11.658536585365853</v>
      </c>
      <c r="AB840" s="86">
        <f>AVERAGEIFS($I$2:I840, $B$2:B840, B840)</f>
        <v>0.4158536585365854</v>
      </c>
      <c r="AC840" s="86">
        <f>AVERAGEIFS($J$2:J840, $B$2:B840, B840)</f>
        <v>0.47268292682926843</v>
      </c>
      <c r="AD840" s="86">
        <f>AVERAGEIFS($D$2:D840, $B$2:B840, B840)</f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18.5</v>
      </c>
      <c r="AB841" s="86">
        <f>AVERAGEIFS($I$2:I841, $B$2:B841, B841)</f>
        <v>0.38181818181818178</v>
      </c>
      <c r="AC841" s="86">
        <f>AVERAGEIFS($J$2:J841, $B$2:B841, B841)</f>
        <v>0.45113636363636367</v>
      </c>
      <c r="AD841" s="86">
        <f>AVERAGEIFS($D$2:D841, $B$2:B841, B841)</f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20.517241379310345</v>
      </c>
      <c r="AB842" s="86">
        <f>AVERAGEIFS($I$2:I842, $B$2:B842, B842)</f>
        <v>0.46034482758620682</v>
      </c>
      <c r="AC842" s="86">
        <f>AVERAGEIFS($J$2:J842, $B$2:B842, B842)</f>
        <v>0.48482758620689664</v>
      </c>
      <c r="AD842" s="86">
        <f>AVERAGEIFS($D$2:D842, $B$2:B842, B842)</f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f>AVERAGEIFS($C$2:C843, $B$2:B843, B843)</f>
        <v>21.617647058823529</v>
      </c>
      <c r="AB843" s="86">
        <f>AVERAGEIFS($I$2:I843, $B$2:B843, B843)</f>
        <v>0.40441176470588236</v>
      </c>
      <c r="AC843" s="86">
        <f>AVERAGEIFS($J$2:J843, $B$2:B843, B843)</f>
        <v>0.45205882352941179</v>
      </c>
      <c r="AD843" s="86">
        <f>AVERAGEIFS($D$2:D843, $B$2:B843, B843)</f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f>AVERAGEIFS($C$2:C844, $B$2:B844, B844)</f>
        <v>12.758620689655173</v>
      </c>
      <c r="AB844" s="86">
        <f>AVERAGEIFS($I$2:I844, $B$2:B844, B844)</f>
        <v>0.51724137931034475</v>
      </c>
      <c r="AC844" s="86">
        <f>AVERAGEIFS($J$2:J844, $B$2:B844, B844)</f>
        <v>0.49620689655172423</v>
      </c>
      <c r="AD844" s="86">
        <f>AVERAGEIFS($D$2:D844, $B$2:B844, B844)</f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f>AVERAGEIFS($C$2:C845, $B$2:B845, B845)</f>
        <v>15.684210526315789</v>
      </c>
      <c r="AB845" s="86">
        <f>AVERAGEIFS($I$2:I845, $B$2:B845, B845)</f>
        <v>0.5</v>
      </c>
      <c r="AC845" s="86">
        <f>AVERAGEIFS($J$2:J845, $B$2:B845, B845)</f>
        <v>0.51052631578947372</v>
      </c>
      <c r="AD845" s="86">
        <f>AVERAGEIFS($D$2:D845, $B$2:B845, B845)</f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f>AVERAGEIFS($C$2:C846, $B$2:B846, B846)</f>
        <v>18.288888888888888</v>
      </c>
      <c r="AB846" s="86">
        <f>AVERAGEIFS($I$2:I846, $B$2:B846, B846)</f>
        <v>0.37333333333333329</v>
      </c>
      <c r="AC846" s="86">
        <f>AVERAGEIFS($J$2:J846, $B$2:B846, B846)</f>
        <v>0.44800000000000001</v>
      </c>
      <c r="AD846" s="86">
        <f>AVERAGEIFS($D$2:D846, $B$2:B846, B846)</f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f>AVERAGEIFS($C$2:C847, $B$2:B847, B847)</f>
        <v>20.2</v>
      </c>
      <c r="AB847" s="86">
        <f>AVERAGEIFS($I$2:I847, $B$2:B847, B847)</f>
        <v>0.44499999999999995</v>
      </c>
      <c r="AC847" s="86">
        <f>AVERAGEIFS($J$2:J847, $B$2:B847, B847)</f>
        <v>0.47900000000000009</v>
      </c>
      <c r="AD847" s="86">
        <f>AVERAGEIFS($D$2:D847, $B$2:B847, B847)</f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f>AVERAGEIFS($C$2:C848, $B$2:B848, B848)</f>
        <v>11.8</v>
      </c>
      <c r="AB848" s="86">
        <f>AVERAGEIFS($I$2:I848, $B$2:B848, B848)</f>
        <v>0.59499999999999997</v>
      </c>
      <c r="AC848" s="86">
        <f>AVERAGEIFS($J$2:J848, $B$2:B848, B848)</f>
        <v>0.53900000000000003</v>
      </c>
      <c r="AD848" s="86">
        <f>AVERAGEIFS($D$2:D848, $B$2:B848, B848)</f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f>AVERAGEIFS($C$2:C849, $B$2:B849, B849)</f>
        <v>21.885714285714286</v>
      </c>
      <c r="AB849" s="86">
        <f>AVERAGEIFS($I$2:I849, $B$2:B849, B849)</f>
        <v>0.39285714285714285</v>
      </c>
      <c r="AC849" s="86">
        <f>AVERAGEIFS($J$2:J849, $B$2:B849, B849)</f>
        <v>0.44800000000000006</v>
      </c>
      <c r="AD849" s="86">
        <f>AVERAGEIFS($D$2:D849, $B$2:B849, B849)</f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f>AVERAGEIFS($C$2:C850, $B$2:B850, B850)</f>
        <v>21</v>
      </c>
      <c r="AB850" s="86">
        <f>AVERAGEIFS($I$2:I850, $B$2:B850, B850)</f>
        <v>0.46904761904761905</v>
      </c>
      <c r="AC850" s="86">
        <f>AVERAGEIFS($J$2:J850, $B$2:B850, B850)</f>
        <v>0.48523809523809514</v>
      </c>
      <c r="AD850" s="86">
        <f>AVERAGEIFS($D$2:D850, $B$2:B850, B850)</f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f>AVERAGEIFS($C$2:C851, $B$2:B851, B851)</f>
        <v>24.44</v>
      </c>
      <c r="AB851" s="86">
        <f>AVERAGEIFS($I$2:I851, $B$2:B851, B851)</f>
        <v>0.56000000000000005</v>
      </c>
      <c r="AC851" s="86">
        <f>AVERAGEIFS($J$2:J851, $B$2:B851, B851)</f>
        <v>0.53799999999999992</v>
      </c>
      <c r="AD851" s="86">
        <f>AVERAGEIFS($D$2:D851, $B$2:B851, B851)</f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f>AVERAGEIFS($C$2:C852, $B$2:B852, B852)</f>
        <v>26.125</v>
      </c>
      <c r="AB852" s="86">
        <f>AVERAGEIFS($I$2:I852, $B$2:B852, B852)</f>
        <v>0.48125000000000001</v>
      </c>
      <c r="AC852" s="86">
        <f>AVERAGEIFS($J$2:J852, $B$2:B852, B852)</f>
        <v>0.47499999999999998</v>
      </c>
      <c r="AD852" s="86">
        <f>AVERAGEIFS($D$2:D852, $B$2:B852, B852)</f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f>AVERAGEIFS($C$2:C853, $B$2:B853, B853)</f>
        <v>17.59090909090909</v>
      </c>
      <c r="AB853" s="86">
        <f>AVERAGEIFS($I$2:I853, $B$2:B853, B853)</f>
        <v>0.47727272727272718</v>
      </c>
      <c r="AC853" s="86">
        <f>AVERAGEIFS($J$2:J853, $B$2:B853, B853)</f>
        <v>0.49590909090909091</v>
      </c>
      <c r="AD853" s="86">
        <f>AVERAGEIFS($D$2:D853, $B$2:B853, B853)</f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f>AVERAGEIFS($C$2:C854, $B$2:B854, B854)</f>
        <v>11.571428571428571</v>
      </c>
      <c r="AB854" s="86">
        <f>AVERAGEIFS($I$2:I854, $B$2:B854, B854)</f>
        <v>0.42976190476190479</v>
      </c>
      <c r="AC854" s="86">
        <f>AVERAGEIFS($J$2:J854, $B$2:B854, B854)</f>
        <v>0.47785714285714304</v>
      </c>
      <c r="AD854" s="86">
        <f>AVERAGEIFS($D$2:D854, $B$2:B854, B854)</f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f>AVERAGEIFS($C$2:C855, $B$2:B855, B855)</f>
        <v>16</v>
      </c>
      <c r="AB855" s="86">
        <f>AVERAGEIFS($I$2:I855, $B$2:B855, B855)</f>
        <v>0.63571428571428579</v>
      </c>
      <c r="AC855" s="86">
        <f>AVERAGEIFS($J$2:J855, $B$2:B855, B855)</f>
        <v>0.56285714285714283</v>
      </c>
      <c r="AD855" s="86">
        <f>AVERAGEIFS($D$2:D855, $B$2:B855, B855)</f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f>AVERAGEIFS($C$2:C856, $B$2:B856, B856)</f>
        <v>18.217391304347824</v>
      </c>
      <c r="AB856" s="86">
        <f>AVERAGEIFS($I$2:I856, $B$2:B856, B856)</f>
        <v>0.48913043478260859</v>
      </c>
      <c r="AC856" s="86">
        <f>AVERAGEIFS($J$2:J856, $B$2:B856, B856)</f>
        <v>0.50173913043478269</v>
      </c>
      <c r="AD856" s="86">
        <f>AVERAGEIFS($D$2:D856, $B$2:B856, B856)</f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f>AVERAGEIFS($C$2:C857, $B$2:B857, B857)</f>
        <v>27.058823529411764</v>
      </c>
      <c r="AB857" s="86">
        <f>AVERAGEIFS($I$2:I857, $B$2:B857, B857)</f>
        <v>0.61764705882352955</v>
      </c>
      <c r="AC857" s="86">
        <f>AVERAGEIFS($J$2:J857, $B$2:B857, B857)</f>
        <v>0.54352941176470604</v>
      </c>
      <c r="AD857" s="86">
        <f>AVERAGEIFS($D$2:D857, $B$2:B857, B857)</f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f>AVERAGEIFS($C$2:C858, $B$2:B858, B858)</f>
        <v>21</v>
      </c>
      <c r="AB858" s="86">
        <f>AVERAGEIFS($I$2:I858, $B$2:B858, B858)</f>
        <v>0.58809523809523812</v>
      </c>
      <c r="AC858" s="86">
        <f>AVERAGEIFS($J$2:J858, $B$2:B858, B858)</f>
        <v>0.53428571428571436</v>
      </c>
      <c r="AD858" s="86">
        <f>AVERAGEIFS($D$2:D858, $B$2:B858, B858)</f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f>AVERAGEIFS($C$2:C859, $B$2:B859, B859)</f>
        <v>9.5277777777777786</v>
      </c>
      <c r="AB859" s="86">
        <f>AVERAGEIFS($I$2:I859, $B$2:B859, B859)</f>
        <v>0.48055555555555557</v>
      </c>
      <c r="AC859" s="86">
        <f>AVERAGEIFS($J$2:J859, $B$2:B859, B859)</f>
        <v>0.48916666666666664</v>
      </c>
      <c r="AD859" s="86">
        <f>AVERAGEIFS($D$2:D859, $B$2:B859, B859)</f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f>AVERAGEIFS($C$2:C860, $B$2:B860, B860)</f>
        <v>20.90909090909091</v>
      </c>
      <c r="AB860" s="86">
        <f>AVERAGEIFS($I$2:I860, $B$2:B860, B860)</f>
        <v>0.48181818181818181</v>
      </c>
      <c r="AC860" s="86">
        <f>AVERAGEIFS($J$2:J860, $B$2:B860, B860)</f>
        <v>0.49181818181818177</v>
      </c>
      <c r="AD860" s="86">
        <f>AVERAGEIFS($D$2:D860, $B$2:B860, B860)</f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f>AVERAGEIFS($C$2:C861, $B$2:B861, B861)</f>
        <v>11.744186046511627</v>
      </c>
      <c r="AB861" s="86">
        <f>AVERAGEIFS($I$2:I861, $B$2:B861, B861)</f>
        <v>0.43720930232558142</v>
      </c>
      <c r="AC861" s="86">
        <f>AVERAGEIFS($J$2:J861, $B$2:B861, B861)</f>
        <v>0.48139534883720947</v>
      </c>
      <c r="AD861" s="86">
        <f>AVERAGEIFS($D$2:D861, $B$2:B861, B861)</f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f>AVERAGEIFS($C$2:C862, $B$2:B862, B862)</f>
        <v>21.53846153846154</v>
      </c>
      <c r="AB862" s="86">
        <f>AVERAGEIFS($I$2:I862, $B$2:B862, B862)</f>
        <v>0.47692307692307695</v>
      </c>
      <c r="AC862" s="86">
        <f>AVERAGEIFS($J$2:J862, $B$2:B862, B862)</f>
        <v>0.47461538461538455</v>
      </c>
      <c r="AD862" s="86">
        <f>AVERAGEIFS($D$2:D862, $B$2:B862, B862)</f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f>AVERAGEIFS($C$2:C863, $B$2:B863, B863)</f>
        <v>4.666666666666667</v>
      </c>
      <c r="AB863" s="86">
        <f>AVERAGEIFS($I$2:I863, $B$2:B863, B863)</f>
        <v>0.58333333333333337</v>
      </c>
      <c r="AC863" s="86">
        <f>AVERAGEIFS($J$2:J863, $B$2:B863, B863)</f>
        <v>0.55666666666666664</v>
      </c>
      <c r="AD863" s="86">
        <f>AVERAGEIFS($D$2:D863, $B$2:B863, B863)</f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24.705882352941178</v>
      </c>
      <c r="AB864" s="86">
        <f>AVERAGEIFS($I$2:I864, $B$2:B864, B864)</f>
        <v>0.55392156862745101</v>
      </c>
      <c r="AC864" s="86">
        <f>AVERAGEIFS($J$2:J864, $B$2:B864, B864)</f>
        <v>0.53490196078431362</v>
      </c>
      <c r="AD864" s="86">
        <f>AVERAGEIFS($D$2:D864, $B$2:B864, B864)</f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13</v>
      </c>
      <c r="AB865" s="86">
        <f>AVERAGEIFS($I$2:I865, $B$2:B865, B865)</f>
        <v>0.52111111111111097</v>
      </c>
      <c r="AC865" s="86">
        <f>AVERAGEIFS($J$2:J865, $B$2:B865, B865)</f>
        <v>0.50955555555555554</v>
      </c>
      <c r="AD865" s="86">
        <f>AVERAGEIFS($D$2:D865, $B$2:B865, B865)</f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23.40625</v>
      </c>
      <c r="AB866" s="86">
        <f>AVERAGEIFS($I$2:I866, $B$2:B866, B866)</f>
        <v>0.41250000000000003</v>
      </c>
      <c r="AC866" s="86">
        <f>AVERAGEIFS($J$2:J866, $B$2:B866, B866)</f>
        <v>0.47218749999999993</v>
      </c>
      <c r="AD866" s="86">
        <f>AVERAGEIFS($D$2:D866, $B$2:B866, B866)</f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f>AVERAGEIFS($C$2:C867, $B$2:B867, B867)</f>
        <v>18.260869565217391</v>
      </c>
      <c r="AB867" s="86">
        <f>AVERAGEIFS($I$2:I867, $B$2:B867, B867)</f>
        <v>0.37065217391304339</v>
      </c>
      <c r="AC867" s="86">
        <f>AVERAGEIFS($J$2:J867, $B$2:B867, B867)</f>
        <v>0.44652173913043475</v>
      </c>
      <c r="AD867" s="86">
        <f>AVERAGEIFS($D$2:D867, $B$2:B867, B867)</f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f>AVERAGEIFS($C$2:C868, $B$2:B868, B868)</f>
        <v>11.9</v>
      </c>
      <c r="AB868" s="86">
        <f>AVERAGEIFS($I$2:I868, $B$2:B868, B868)</f>
        <v>0.42499999999999999</v>
      </c>
      <c r="AC868" s="86">
        <f>AVERAGEIFS($J$2:J868, $B$2:B868, B868)</f>
        <v>0.48133333333333334</v>
      </c>
      <c r="AD868" s="86">
        <f>AVERAGEIFS($D$2:D868, $B$2:B868, B868)</f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f>AVERAGEIFS($C$2:C869, $B$2:B869, B869)</f>
        <v>12</v>
      </c>
      <c r="AB869" s="86">
        <f>AVERAGEIFS($I$2:I869, $B$2:B869, B869)</f>
        <v>0.5625</v>
      </c>
      <c r="AC869" s="86">
        <f>AVERAGEIFS($J$2:J869, $B$2:B869, B869)</f>
        <v>0.55499999999999994</v>
      </c>
      <c r="AD869" s="86">
        <f>AVERAGEIFS($D$2:D869, $B$2:B869, B869)</f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f>AVERAGEIFS($C$2:C870, $B$2:B870, B870)</f>
        <v>12.566666666666666</v>
      </c>
      <c r="AB870" s="86">
        <f>AVERAGEIFS($I$2:I870, $B$2:B870, B870)</f>
        <v>0.5083333333333333</v>
      </c>
      <c r="AC870" s="86">
        <f>AVERAGEIFS($J$2:J870, $B$2:B870, B870)</f>
        <v>0.49233333333333346</v>
      </c>
      <c r="AD870" s="86">
        <f>AVERAGEIFS($D$2:D870, $B$2:B870, B870)</f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f>AVERAGEIFS($C$2:C871, $B$2:B871, B871)</f>
        <v>5</v>
      </c>
      <c r="AB871" s="86">
        <f>AVERAGEIFS($I$2:I871, $B$2:B871, B871)</f>
        <v>0.25</v>
      </c>
      <c r="AC871" s="86">
        <f>AVERAGEIFS($J$2:J871, $B$2:B871, B871)</f>
        <v>0.38</v>
      </c>
      <c r="AD871" s="86">
        <f>AVERAGEIFS($D$2:D871, $B$2:B871, B871)</f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f>AVERAGEIFS($C$2:C872, $B$2:B872, B872)</f>
        <v>18.458333333333332</v>
      </c>
      <c r="AB872" s="86">
        <f>AVERAGEIFS($I$2:I872, $B$2:B872, B872)</f>
        <v>0.49999999999999994</v>
      </c>
      <c r="AC872" s="86">
        <f>AVERAGEIFS($J$2:J872, $B$2:B872, B872)</f>
        <v>0.50291666666666668</v>
      </c>
      <c r="AD872" s="86">
        <f>AVERAGEIFS($D$2:D872, $B$2:B872, B872)</f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f>AVERAGEIFS($C$2:C873, $B$2:B873, B873)</f>
        <v>26.833333333333332</v>
      </c>
      <c r="AB873" s="86">
        <f>AVERAGEIFS($I$2:I873, $B$2:B873, B873)</f>
        <v>0.62500000000000011</v>
      </c>
      <c r="AC873" s="86">
        <f>AVERAGEIFS($J$2:J873, $B$2:B873, B873)</f>
        <v>0.5427777777777778</v>
      </c>
      <c r="AD873" s="86">
        <f>AVERAGEIFS($D$2:D873, $B$2:B873, B873)</f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f>AVERAGEIFS($C$2:C874, $B$2:B874, B874)</f>
        <v>15.428571428571429</v>
      </c>
      <c r="AB874" s="86">
        <f>AVERAGEIFS($I$2:I874, $B$2:B874, B874)</f>
        <v>0.5714285714285714</v>
      </c>
      <c r="AC874" s="86">
        <f>AVERAGEIFS($J$2:J874, $B$2:B874, B874)</f>
        <v>0.51571428571428568</v>
      </c>
      <c r="AD874" s="86">
        <f>AVERAGEIFS($D$2:D874, $B$2:B874, B874)</f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f>AVERAGEIFS($C$2:C875, $B$2:B875, B875)</f>
        <v>20.85</v>
      </c>
      <c r="AB875" s="86">
        <f>AVERAGEIFS($I$2:I875, $B$2:B875, B875)</f>
        <v>0.48250000000000004</v>
      </c>
      <c r="AC875" s="86">
        <f>AVERAGEIFS($J$2:J875, $B$2:B875, B875)</f>
        <v>0.49199999999999983</v>
      </c>
      <c r="AD875" s="86">
        <f>AVERAGEIFS($D$2:D875, $B$2:B875, B875)</f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f>AVERAGEIFS($C$2:C876, $B$2:B876, B876)</f>
        <v>13.4</v>
      </c>
      <c r="AB876" s="86">
        <f>AVERAGEIFS($I$2:I876, $B$2:B876, B876)</f>
        <v>0.4366666666666667</v>
      </c>
      <c r="AC876" s="86">
        <f>AVERAGEIFS($J$2:J876, $B$2:B876, B876)</f>
        <v>0.48066666666666669</v>
      </c>
      <c r="AD876" s="86">
        <f>AVERAGEIFS($D$2:D876, $B$2:B876, B876)</f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f>AVERAGEIFS($C$2:C877, $B$2:B877, B877)</f>
        <v>20.75</v>
      </c>
      <c r="AB877" s="86">
        <f>AVERAGEIFS($I$2:I877, $B$2:B877, B877)</f>
        <v>0.60749999999999993</v>
      </c>
      <c r="AC877" s="86">
        <f>AVERAGEIFS($J$2:J877, $B$2:B877, B877)</f>
        <v>0.51999999999999991</v>
      </c>
      <c r="AD877" s="86">
        <f>AVERAGEIFS($D$2:D877, $B$2:B877, B877)</f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f>AVERAGEIFS($C$2:C878, $B$2:B878, B878)</f>
        <v>22.5</v>
      </c>
      <c r="AB878" s="86">
        <f>AVERAGEIFS($I$2:I878, $B$2:B878, B878)</f>
        <v>0.57499999999999996</v>
      </c>
      <c r="AC878" s="86">
        <f>AVERAGEIFS($J$2:J878, $B$2:B878, B878)</f>
        <v>0.45500000000000002</v>
      </c>
      <c r="AD878" s="86">
        <f>AVERAGEIFS($D$2:D878, $B$2:B878, B878)</f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f>AVERAGEIFS($C$2:C879, $B$2:B879, B879)</f>
        <v>11.838709677419354</v>
      </c>
      <c r="AB879" s="86">
        <f>AVERAGEIFS($I$2:I879, $B$2:B879, B879)</f>
        <v>0.43548387096774194</v>
      </c>
      <c r="AC879" s="86">
        <f>AVERAGEIFS($J$2:J879, $B$2:B879, B879)</f>
        <v>0.48290322580645156</v>
      </c>
      <c r="AD879" s="86">
        <f>AVERAGEIFS($D$2:D879, $B$2:B879, B879)</f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f>AVERAGEIFS($C$2:C880, $B$2:B880, B880)</f>
        <v>23.636363636363637</v>
      </c>
      <c r="AB880" s="86">
        <f>AVERAGEIFS($I$2:I880, $B$2:B880, B880)</f>
        <v>0.40757575757575759</v>
      </c>
      <c r="AC880" s="86">
        <f>AVERAGEIFS($J$2:J880, $B$2:B880, B880)</f>
        <v>0.47212121212121205</v>
      </c>
      <c r="AD880" s="86">
        <f>AVERAGEIFS($D$2:D880, $B$2:B880, B880)</f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f>AVERAGEIFS($C$2:C881, $B$2:B881, B881)</f>
        <v>24.4</v>
      </c>
      <c r="AB881" s="86">
        <f>AVERAGEIFS($I$2:I881, $B$2:B881, B881)</f>
        <v>0.42000000000000004</v>
      </c>
      <c r="AC881" s="86">
        <f>AVERAGEIFS($J$2:J881, $B$2:B881, B881)</f>
        <v>0.49800000000000005</v>
      </c>
      <c r="AD881" s="86">
        <f>AVERAGEIFS($D$2:D881, $B$2:B881, B881)</f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18.25531914893617</v>
      </c>
      <c r="AB882" s="86">
        <f>AVERAGEIFS($I$2:I882, $B$2:B882, B882)</f>
        <v>0.36808510638297864</v>
      </c>
      <c r="AC882" s="86">
        <f>AVERAGEIFS($J$2:J882, $B$2:B882, B882)</f>
        <v>0.44702127659574464</v>
      </c>
      <c r="AD882" s="86">
        <f>AVERAGEIFS($D$2:D882, $B$2:B882, B882)</f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11.886363636363637</v>
      </c>
      <c r="AB883" s="86">
        <f>AVERAGEIFS($I$2:I883, $B$2:B883, B883)</f>
        <v>0.43295454545454548</v>
      </c>
      <c r="AC883" s="86">
        <f>AVERAGEIFS($J$2:J883, $B$2:B883, B883)</f>
        <v>0.48113636363636375</v>
      </c>
      <c r="AD883" s="86">
        <f>AVERAGEIFS($D$2:D883, $B$2:B883, B883)</f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21.75</v>
      </c>
      <c r="AB884" s="86">
        <f>AVERAGEIFS($I$2:I884, $B$2:B884, B884)</f>
        <v>0.3888888888888889</v>
      </c>
      <c r="AC884" s="86">
        <f>AVERAGEIFS($J$2:J884, $B$2:B884, B884)</f>
        <v>0.44861111111111118</v>
      </c>
      <c r="AD884" s="86">
        <f>AVERAGEIFS($D$2:D884, $B$2:B884, B884)</f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13.043478260869565</v>
      </c>
      <c r="AB885" s="86">
        <f>AVERAGEIFS($I$2:I885, $B$2:B885, B885)</f>
        <v>0.51521739130434774</v>
      </c>
      <c r="AC885" s="86">
        <f>AVERAGEIFS($J$2:J885, $B$2:B885, B885)</f>
        <v>0.50869565217391299</v>
      </c>
      <c r="AD885" s="86">
        <f>AVERAGEIFS($D$2:D885, $B$2:B885, B885)</f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24.384615384615383</v>
      </c>
      <c r="AB886" s="86">
        <f>AVERAGEIFS($I$2:I886, $B$2:B886, B886)</f>
        <v>0.54807692307692313</v>
      </c>
      <c r="AC886" s="86">
        <f>AVERAGEIFS($J$2:J886, $B$2:B886, B886)</f>
        <v>0.53365384615384603</v>
      </c>
      <c r="AD886" s="86">
        <f>AVERAGEIFS($D$2:D886, $B$2:B886, B886)</f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5.166666666666667</v>
      </c>
      <c r="AB887" s="86">
        <f>AVERAGEIFS($I$2:I887, $B$2:B887, B887)</f>
        <v>0.19166666666666665</v>
      </c>
      <c r="AC887" s="86">
        <f>AVERAGEIFS($J$2:J887, $B$2:B887, B887)</f>
        <v>0.35666666666666663</v>
      </c>
      <c r="AD887" s="86">
        <f>AVERAGEIFS($D$2:D887, $B$2:B887, B887)</f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f>AVERAGEIFS($C$2:C888, $B$2:B888, B888)</f>
        <v>15.428571428571429</v>
      </c>
      <c r="AB888" s="86">
        <f>AVERAGEIFS($I$2:I888, $B$2:B888, B888)</f>
        <v>0.55000000000000004</v>
      </c>
      <c r="AC888" s="86">
        <f>AVERAGEIFS($J$2:J888, $B$2:B888, B888)</f>
        <v>0.48999999999999994</v>
      </c>
      <c r="AD888" s="86">
        <f>AVERAGEIFS($D$2:D888, $B$2:B888, B888)</f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f>AVERAGEIFS($C$2:C889, $B$2:B889, B889)</f>
        <v>24.415094339622641</v>
      </c>
      <c r="AB889" s="86">
        <f>AVERAGEIFS($I$2:I889, $B$2:B889, B889)</f>
        <v>0.54905660377358489</v>
      </c>
      <c r="AC889" s="86">
        <f>AVERAGEIFS($J$2:J889, $B$2:B889, B889)</f>
        <v>0.53339622641509421</v>
      </c>
      <c r="AD889" s="86">
        <f>AVERAGEIFS($D$2:D889, $B$2:B889, B889)</f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f>AVERAGEIFS($C$2:C890, $B$2:B890, B890)</f>
        <v>24.73076923076923</v>
      </c>
      <c r="AB890" s="86">
        <f>AVERAGEIFS($I$2:I890, $B$2:B890, B890)</f>
        <v>0.66346153846153844</v>
      </c>
      <c r="AC890" s="86">
        <f>AVERAGEIFS($J$2:J890, $B$2:B890, B890)</f>
        <v>0.5873076923076922</v>
      </c>
      <c r="AD890" s="86">
        <f>AVERAGEIFS($D$2:D890, $B$2:B890, B890)</f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f>AVERAGEIFS($C$2:C891, $B$2:B891, B891)</f>
        <v>20.826086956521738</v>
      </c>
      <c r="AB891" s="86">
        <f>AVERAGEIFS($I$2:I891, $B$2:B891, B891)</f>
        <v>0.4869565217391304</v>
      </c>
      <c r="AC891" s="86">
        <f>AVERAGEIFS($J$2:J891, $B$2:B891, B891)</f>
        <v>0.49304347826086947</v>
      </c>
      <c r="AD891" s="86">
        <f>AVERAGEIFS($D$2:D891, $B$2:B891, B891)</f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f>AVERAGEIFS($C$2:C892, $B$2:B892, B892)</f>
        <v>21.136363636363637</v>
      </c>
      <c r="AB892" s="86">
        <f>AVERAGEIFS($I$2:I892, $B$2:B892, B892)</f>
        <v>0.58863636363636362</v>
      </c>
      <c r="AC892" s="86">
        <f>AVERAGEIFS($J$2:J892, $B$2:B892, B892)</f>
        <v>0.53363636363636369</v>
      </c>
      <c r="AD892" s="86">
        <f>AVERAGEIFS($D$2:D892, $B$2:B892, B892)</f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f>AVERAGEIFS($C$2:C893, $B$2:B893, B893)</f>
        <v>13.148936170212766</v>
      </c>
      <c r="AB893" s="86">
        <f>AVERAGEIFS($I$2:I893, $B$2:B893, B893)</f>
        <v>0.51702127659574459</v>
      </c>
      <c r="AC893" s="86">
        <f>AVERAGEIFS($J$2:J893, $B$2:B893, B893)</f>
        <v>0.50893617021276594</v>
      </c>
      <c r="AD893" s="86">
        <f>AVERAGEIFS($D$2:D893, $B$2:B893, B893)</f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f>AVERAGEIFS($C$2:C894, $B$2:B894, B894)</f>
        <v>13.333333333333334</v>
      </c>
      <c r="AB894" s="86">
        <f>AVERAGEIFS($I$2:I894, $B$2:B894, B894)</f>
        <v>0.33333333333333331</v>
      </c>
      <c r="AC894" s="86">
        <f>AVERAGEIFS($J$2:J894, $B$2:B894, B894)</f>
        <v>0.39999999999999997</v>
      </c>
      <c r="AD894" s="86">
        <f>AVERAGEIFS($D$2:D894, $B$2:B894, B894)</f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f>AVERAGEIFS($C$2:C895, $B$2:B895, B895)</f>
        <v>9.85</v>
      </c>
      <c r="AB895" s="86">
        <f>AVERAGEIFS($I$2:I895, $B$2:B895, B895)</f>
        <v>0.42000000000000004</v>
      </c>
      <c r="AC895" s="86">
        <f>AVERAGEIFS($J$2:J895, $B$2:B895, B895)</f>
        <v>0.46199999999999991</v>
      </c>
      <c r="AD895" s="86">
        <f>AVERAGEIFS($D$2:D895, $B$2:B895, B895)</f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f>AVERAGEIFS($C$2:C896, $B$2:B896, B896)</f>
        <v>15.6</v>
      </c>
      <c r="AB896" s="86">
        <f>AVERAGEIFS($I$2:I896, $B$2:B896, B896)</f>
        <v>0.495</v>
      </c>
      <c r="AC896" s="86">
        <f>AVERAGEIFS($J$2:J896, $B$2:B896, B896)</f>
        <v>0.50900000000000012</v>
      </c>
      <c r="AD896" s="86">
        <f>AVERAGEIFS($D$2:D896, $B$2:B896, B896)</f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f>AVERAGEIFS($C$2:C897, $B$2:B897, B897)</f>
        <v>20.580645161290324</v>
      </c>
      <c r="AB897" s="86">
        <f>AVERAGEIFS($I$2:I897, $B$2:B897, B897)</f>
        <v>0.44354838709677413</v>
      </c>
      <c r="AC897" s="86">
        <f>AVERAGEIFS($J$2:J897, $B$2:B897, B897)</f>
        <v>0.47903225806451621</v>
      </c>
      <c r="AD897" s="86">
        <f>AVERAGEIFS($D$2:D897, $B$2:B897, B897)</f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f>AVERAGEIFS($C$2:C898, $B$2:B898, B898)</f>
        <v>23.5</v>
      </c>
      <c r="AB898" s="86">
        <f>AVERAGEIFS($I$2:I898, $B$2:B898, B898)</f>
        <v>0.41666666666666669</v>
      </c>
      <c r="AC898" s="86">
        <f>AVERAGEIFS($J$2:J898, $B$2:B898, B898)</f>
        <v>0.49500000000000005</v>
      </c>
      <c r="AD898" s="86">
        <f>AVERAGEIFS($D$2:D898, $B$2:B898, B898)</f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f>AVERAGEIFS($C$2:C899, $B$2:B899, B899)</f>
        <v>22.5</v>
      </c>
      <c r="AB899" s="86">
        <f>AVERAGEIFS($I$2:I899, $B$2:B899, B899)</f>
        <v>0.47142857142857147</v>
      </c>
      <c r="AC899" s="86">
        <f>AVERAGEIFS($J$2:J899, $B$2:B899, B899)</f>
        <v>0.47499999999999992</v>
      </c>
      <c r="AD899" s="86">
        <f>AVERAGEIFS($D$2:D899, $B$2:B899, B899)</f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f>AVERAGEIFS($C$2:C900, $B$2:B900, B900)</f>
        <v>18.64</v>
      </c>
      <c r="AB900" s="86">
        <f>AVERAGEIFS($I$2:I900, $B$2:B900, B900)</f>
        <v>0.49599999999999994</v>
      </c>
      <c r="AC900" s="86">
        <f>AVERAGEIFS($J$2:J900, $B$2:B900, B900)</f>
        <v>0.502</v>
      </c>
      <c r="AD900" s="86">
        <f>AVERAGEIFS($D$2:D900, $B$2:B900, B900)</f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f>AVERAGEIFS($C$2:C901, $B$2:B901, B901)</f>
        <v>11.90625</v>
      </c>
      <c r="AB901" s="86">
        <f>AVERAGEIFS($I$2:I901, $B$2:B901, B901)</f>
        <v>0.43437500000000001</v>
      </c>
      <c r="AC901" s="86">
        <f>AVERAGEIFS($J$2:J901, $B$2:B901, B901)</f>
        <v>0.48281249999999998</v>
      </c>
      <c r="AD901" s="86">
        <f>AVERAGEIFS($D$2:D901, $B$2:B901, B901)</f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f>AVERAGEIFS($C$2:C902, $B$2:B902, B902)</f>
        <v>8.75</v>
      </c>
      <c r="AB902" s="86">
        <f>AVERAGEIFS($I$2:I902, $B$2:B902, B902)</f>
        <v>0.75</v>
      </c>
      <c r="AC902" s="86">
        <f>AVERAGEIFS($J$2:J902, $B$2:B902, B902)</f>
        <v>0.58750000000000002</v>
      </c>
      <c r="AD902" s="86">
        <f>AVERAGEIFS($D$2:D902, $B$2:B902, B902)</f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f>AVERAGEIFS($C$2:C903, $B$2:B903, B903)</f>
        <v>10</v>
      </c>
      <c r="AB903" s="86">
        <f>AVERAGEIFS($I$2:I903, $B$2:B903, B903)</f>
        <v>0.4</v>
      </c>
      <c r="AC903" s="86">
        <f>AVERAGEIFS($J$2:J903, $B$2:B903, B903)</f>
        <v>0.48</v>
      </c>
      <c r="AD903" s="86">
        <f>AVERAGEIFS($D$2:D903, $B$2:B903, B903)</f>
        <v>0</v>
      </c>
    </row>
    <row r="904" spans="1:30" x14ac:dyDescent="0.25">
      <c r="A904" s="85">
        <v>46195</v>
      </c>
      <c r="B904" t="s">
        <v>29</v>
      </c>
      <c r="C904">
        <v>6</v>
      </c>
      <c r="D904" s="86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86">
        <f>AVERAGEIFS($C$2:C904, $B$2:B904, B904)</f>
        <v>11.755555555555556</v>
      </c>
      <c r="AB904" s="86">
        <f>AVERAGEIFS($I$2:I904, $B$2:B904, B904)</f>
        <v>0.42888888888888893</v>
      </c>
      <c r="AC904" s="86">
        <f>AVERAGEIFS($J$2:J904, $B$2:B904, B904)</f>
        <v>0.47822222222222238</v>
      </c>
      <c r="AD904" s="86">
        <f>AVERAGEIFS($D$2:D904, $B$2:B904, B904)</f>
        <v>0.37777777777777777</v>
      </c>
    </row>
    <row r="905" spans="1:30" x14ac:dyDescent="0.25">
      <c r="A905" s="85">
        <v>46195</v>
      </c>
      <c r="B905" t="s">
        <v>14</v>
      </c>
      <c r="C905">
        <v>22</v>
      </c>
      <c r="D905" s="86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86">
        <f>AVERAGEIFS($C$2:C905, $B$2:B905, B905)</f>
        <v>21.756756756756758</v>
      </c>
      <c r="AB905" s="86">
        <f>AVERAGEIFS($I$2:I905, $B$2:B905, B905)</f>
        <v>0.38513513513513514</v>
      </c>
      <c r="AC905" s="86">
        <f>AVERAGEIFS($J$2:J905, $B$2:B905, B905)</f>
        <v>0.44594594594594605</v>
      </c>
      <c r="AD905" s="86">
        <f>AVERAGEIFS($D$2:D905, $B$2:B905, B905)</f>
        <v>0.35135135135135137</v>
      </c>
    </row>
    <row r="906" spans="1:30" x14ac:dyDescent="0.25">
      <c r="A906" s="85">
        <v>46195</v>
      </c>
      <c r="B906" t="s">
        <v>155</v>
      </c>
      <c r="C906">
        <v>20</v>
      </c>
      <c r="D906" s="86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86">
        <f>AVERAGEIFS($C$2:C906, $B$2:B906, B906)</f>
        <v>18.291666666666668</v>
      </c>
      <c r="AB906" s="86">
        <f>AVERAGEIFS($I$2:I906, $B$2:B906, B906)</f>
        <v>0.36562499999999992</v>
      </c>
      <c r="AC906" s="86">
        <f>AVERAGEIFS($J$2:J906, $B$2:B906, B906)</f>
        <v>0.44500000000000001</v>
      </c>
      <c r="AD906" s="86">
        <f>AVERAGEIFS($D$2:D906, $B$2:B906, B906)</f>
        <v>0.33333333333333331</v>
      </c>
    </row>
    <row r="907" spans="1:30" x14ac:dyDescent="0.25">
      <c r="A907" s="85">
        <v>46195</v>
      </c>
      <c r="B907" t="s">
        <v>148</v>
      </c>
      <c r="C907">
        <v>21</v>
      </c>
      <c r="D907" s="86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86">
        <f>AVERAGEIFS($C$2:C907, $B$2:B907, B907)</f>
        <v>13.3125</v>
      </c>
      <c r="AB907" s="86">
        <f>AVERAGEIFS($I$2:I907, $B$2:B907, B907)</f>
        <v>0.51145833333333324</v>
      </c>
      <c r="AC907" s="86">
        <f>AVERAGEIFS($J$2:J907, $B$2:B907, B907)</f>
        <v>0.50562499999999999</v>
      </c>
      <c r="AD907" s="86">
        <f>AVERAGEIFS($D$2:D907, $B$2:B907, B907)</f>
        <v>0.47916666666666669</v>
      </c>
    </row>
    <row r="908" spans="1:30" x14ac:dyDescent="0.25">
      <c r="A908" s="85">
        <v>46195</v>
      </c>
      <c r="B908" t="s">
        <v>35</v>
      </c>
      <c r="C908">
        <v>8</v>
      </c>
      <c r="D908" s="86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86">
        <f>AVERAGEIFS($C$2:C908, $B$2:B908, B908)</f>
        <v>12.419354838709678</v>
      </c>
      <c r="AB908" s="86">
        <f>AVERAGEIFS($I$2:I908, $B$2:B908, B908)</f>
        <v>0.49999999999999994</v>
      </c>
      <c r="AC908" s="86">
        <f>AVERAGEIFS($J$2:J908, $B$2:B908, B908)</f>
        <v>0.48774193548387107</v>
      </c>
      <c r="AD908" s="86">
        <f>AVERAGEIFS($D$2:D908, $B$2:B908, B908)</f>
        <v>0.54838709677419351</v>
      </c>
    </row>
    <row r="909" spans="1:30" x14ac:dyDescent="0.25">
      <c r="A909" s="85">
        <v>46195</v>
      </c>
      <c r="B909" t="s">
        <v>257</v>
      </c>
      <c r="C909">
        <v>6</v>
      </c>
      <c r="D909" s="86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86">
        <f>AVERAGEIFS($C$2:C909, $B$2:B909, B909)</f>
        <v>6</v>
      </c>
      <c r="AB909" s="86">
        <f>AVERAGEIFS($I$2:I909, $B$2:B909, B909)</f>
        <v>0.25</v>
      </c>
      <c r="AC909" s="86">
        <f>AVERAGEIFS($J$2:J909, $B$2:B909, B909)</f>
        <v>0.35</v>
      </c>
      <c r="AD909" s="86">
        <f>AVERAGEIFS($D$2:D909, $B$2:B909, B909)</f>
        <v>0</v>
      </c>
    </row>
    <row r="910" spans="1:30" x14ac:dyDescent="0.25">
      <c r="A910" s="85">
        <v>46195</v>
      </c>
      <c r="B910" t="s">
        <v>38</v>
      </c>
      <c r="C910">
        <v>10</v>
      </c>
      <c r="D910" s="86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86">
        <f>AVERAGEIFS($C$2:C910, $B$2:B910, B910)</f>
        <v>9.8571428571428577</v>
      </c>
      <c r="AB910" s="86">
        <f>AVERAGEIFS($I$2:I910, $B$2:B910, B910)</f>
        <v>0.43571428571428572</v>
      </c>
      <c r="AC910" s="86">
        <f>AVERAGEIFS($J$2:J910, $B$2:B910, B910)</f>
        <v>0.4709523809523809</v>
      </c>
      <c r="AD910" s="86">
        <f>AVERAGEIFS($D$2:D910, $B$2:B910, B910)</f>
        <v>0.42857142857142855</v>
      </c>
    </row>
    <row r="911" spans="1:30" x14ac:dyDescent="0.25">
      <c r="A911" s="85">
        <v>46195</v>
      </c>
      <c r="B911" t="s">
        <v>6</v>
      </c>
      <c r="C911">
        <v>33</v>
      </c>
      <c r="D911" s="86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86">
        <f>AVERAGEIFS($C$2:C911, $B$2:B911, B911)</f>
        <v>25.037037037037038</v>
      </c>
      <c r="AB911" s="86">
        <f>AVERAGEIFS($I$2:I911, $B$2:B911, B911)</f>
        <v>0.66666666666666663</v>
      </c>
      <c r="AC911" s="86">
        <f>AVERAGEIFS($J$2:J911, $B$2:B911, B911)</f>
        <v>0.58962962962962961</v>
      </c>
      <c r="AD911" s="86">
        <f>AVERAGEIFS($D$2:D911, $B$2:B911, B911)</f>
        <v>0.70370370370370372</v>
      </c>
    </row>
    <row r="912" spans="1:30" x14ac:dyDescent="0.25">
      <c r="A912" s="85">
        <v>46195</v>
      </c>
      <c r="B912" t="s">
        <v>3</v>
      </c>
      <c r="C912">
        <v>17</v>
      </c>
      <c r="D912" s="86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86">
        <f>AVERAGEIFS($C$2:C912, $B$2:B912, B912)</f>
        <v>22.571428571428573</v>
      </c>
      <c r="AB912" s="86">
        <f>AVERAGEIFS($I$2:I912, $B$2:B912, B912)</f>
        <v>0.4642857142857143</v>
      </c>
      <c r="AC912" s="86">
        <f>AVERAGEIFS($J$2:J912, $B$2:B912, B912)</f>
        <v>0.51714285714285713</v>
      </c>
      <c r="AD912" s="86">
        <f>AVERAGEIFS($D$2:D912, $B$2:B912, B912)</f>
        <v>0.42857142857142855</v>
      </c>
    </row>
    <row r="913" spans="1:30" x14ac:dyDescent="0.25">
      <c r="A913" s="85">
        <v>46195</v>
      </c>
      <c r="B913" t="s">
        <v>154</v>
      </c>
      <c r="C913">
        <v>11</v>
      </c>
      <c r="D913" s="86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86">
        <f>AVERAGEIFS($C$2:C913, $B$2:B913, B913)</f>
        <v>11.894736842105264</v>
      </c>
      <c r="AB913" s="86">
        <f>AVERAGEIFS($I$2:I913, $B$2:B913, B913)</f>
        <v>0.45789473684210524</v>
      </c>
      <c r="AC913" s="86">
        <f>AVERAGEIFS($J$2:J913, $B$2:B913, B913)</f>
        <v>0.4957894736842105</v>
      </c>
      <c r="AD913" s="86">
        <f>AVERAGEIFS($D$2:D913, $B$2:B913, B913)</f>
        <v>0.52631578947368418</v>
      </c>
    </row>
    <row r="914" spans="1:30" x14ac:dyDescent="0.25">
      <c r="A914" s="85">
        <v>46195</v>
      </c>
      <c r="B914" t="s">
        <v>247</v>
      </c>
      <c r="C914">
        <v>6</v>
      </c>
      <c r="D914" s="86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86">
        <f>AVERAGEIFS($C$2:C914, $B$2:B914, B914)</f>
        <v>5</v>
      </c>
      <c r="AB914" s="86">
        <f>AVERAGEIFS($I$2:I914, $B$2:B914, B914)</f>
        <v>0.625</v>
      </c>
      <c r="AC914" s="86">
        <f>AVERAGEIFS($J$2:J914, $B$2:B914, B914)</f>
        <v>0.57999999999999996</v>
      </c>
      <c r="AD914" s="86">
        <f>AVERAGEIFS($D$2:D914, $B$2:B914, B914)</f>
        <v>0.75</v>
      </c>
    </row>
    <row r="915" spans="1:30" x14ac:dyDescent="0.25">
      <c r="A915" s="85">
        <v>46195</v>
      </c>
      <c r="B915" t="s">
        <v>28</v>
      </c>
      <c r="C915">
        <v>21</v>
      </c>
      <c r="D915" s="86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86">
        <f>AVERAGEIFS($C$2:C915, $B$2:B915, B915)</f>
        <v>19.888888888888889</v>
      </c>
      <c r="AB915" s="86">
        <f>AVERAGEIFS($I$2:I915, $B$2:B915, B915)</f>
        <v>0.46111111111111114</v>
      </c>
      <c r="AC915" s="86">
        <f>AVERAGEIFS($J$2:J915, $B$2:B915, B915)</f>
        <v>0.49444444444444446</v>
      </c>
      <c r="AD915" s="86">
        <f>AVERAGEIFS($D$2:D915, $B$2:B915, B915)</f>
        <v>0.44444444444444442</v>
      </c>
    </row>
    <row r="916" spans="1:30" x14ac:dyDescent="0.25">
      <c r="A916" s="85">
        <v>46197</v>
      </c>
      <c r="B916" t="s">
        <v>148</v>
      </c>
      <c r="C916">
        <v>22</v>
      </c>
      <c r="D916" s="86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86">
        <f>AVERAGEIFS($C$2:C916, $B$2:B916, B916)</f>
        <v>13.489795918367347</v>
      </c>
      <c r="AB916" s="86">
        <f>AVERAGEIFS($I$2:I916, $B$2:B916, B916)</f>
        <v>0.5061224489795918</v>
      </c>
      <c r="AC916" s="86">
        <f>AVERAGEIFS($J$2:J916, $B$2:B916, B916)</f>
        <v>0.50367346938775515</v>
      </c>
      <c r="AD916" s="86">
        <f>AVERAGEIFS($D$2:D916, $B$2:B916, B916)</f>
        <v>0.46938775510204084</v>
      </c>
    </row>
    <row r="917" spans="1:30" x14ac:dyDescent="0.25">
      <c r="A917" s="85">
        <v>46197</v>
      </c>
      <c r="B917" t="s">
        <v>13</v>
      </c>
      <c r="C917">
        <v>27</v>
      </c>
      <c r="D917" s="86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86">
        <f>AVERAGEIFS($C$2:C917, $B$2:B917, B917)</f>
        <v>24.462962962962962</v>
      </c>
      <c r="AB917" s="86">
        <f>AVERAGEIFS($I$2:I917, $B$2:B917, B917)</f>
        <v>0.54351851851851851</v>
      </c>
      <c r="AC917" s="86">
        <f>AVERAGEIFS($J$2:J917, $B$2:B917, B917)</f>
        <v>0.53111111111111109</v>
      </c>
      <c r="AD917" s="86">
        <f>AVERAGEIFS($D$2:D917, $B$2:B917, B917)</f>
        <v>0.55555555555555558</v>
      </c>
    </row>
    <row r="918" spans="1:30" x14ac:dyDescent="0.25">
      <c r="A918" s="85">
        <v>46197</v>
      </c>
      <c r="B918" t="s">
        <v>3</v>
      </c>
      <c r="C918">
        <v>25</v>
      </c>
      <c r="D918" s="86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86">
        <f>AVERAGEIFS($C$2:C918, $B$2:B918, B918)</f>
        <v>22.875</v>
      </c>
      <c r="AB918" s="86">
        <f>AVERAGEIFS($I$2:I918, $B$2:B918, B918)</f>
        <v>0.4375</v>
      </c>
      <c r="AC918" s="86">
        <f>AVERAGEIFS($J$2:J918, $B$2:B918, B918)</f>
        <v>0.50375000000000003</v>
      </c>
      <c r="AD918" s="86">
        <f>AVERAGEIFS($D$2:D918, $B$2:B918, B918)</f>
        <v>0.375</v>
      </c>
    </row>
    <row r="919" spans="1:30" x14ac:dyDescent="0.25">
      <c r="A919" s="85">
        <v>46197</v>
      </c>
      <c r="B919" t="s">
        <v>139</v>
      </c>
      <c r="C919">
        <v>8</v>
      </c>
      <c r="D919" s="86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86">
        <f>AVERAGEIFS($C$2:C919, $B$2:B919, B919)</f>
        <v>11.787878787878787</v>
      </c>
      <c r="AB919" s="86">
        <f>AVERAGEIFS($I$2:I919, $B$2:B919, B919)</f>
        <v>0.42878787878787877</v>
      </c>
      <c r="AC919" s="86">
        <f>AVERAGEIFS($J$2:J919, $B$2:B919, B919)</f>
        <v>0.48060606060606059</v>
      </c>
      <c r="AD919" s="86">
        <f>AVERAGEIFS($D$2:D919, $B$2:B919, B919)</f>
        <v>0.45454545454545453</v>
      </c>
    </row>
    <row r="920" spans="1:30" x14ac:dyDescent="0.25">
      <c r="A920" s="85">
        <v>46197</v>
      </c>
      <c r="B920" t="s">
        <v>29</v>
      </c>
      <c r="C920">
        <v>9</v>
      </c>
      <c r="D920" s="86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86">
        <f>AVERAGEIFS($C$2:C920, $B$2:B920, B920)</f>
        <v>11.695652173913043</v>
      </c>
      <c r="AB920" s="86">
        <f>AVERAGEIFS($I$2:I920, $B$2:B920, B920)</f>
        <v>0.42499999999999999</v>
      </c>
      <c r="AC920" s="86">
        <f>AVERAGEIFS($J$2:J920, $B$2:B920, B920)</f>
        <v>0.47673913043478278</v>
      </c>
      <c r="AD920" s="86">
        <f>AVERAGEIFS($D$2:D920, $B$2:B920, B920)</f>
        <v>0.36956521739130432</v>
      </c>
    </row>
    <row r="921" spans="1:30" x14ac:dyDescent="0.25">
      <c r="A921" s="85">
        <v>46197</v>
      </c>
      <c r="B921" t="s">
        <v>214</v>
      </c>
      <c r="C921">
        <v>21</v>
      </c>
      <c r="D921" s="86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86">
        <f>AVERAGEIFS($C$2:C921, $B$2:B921, B921)</f>
        <v>11.2</v>
      </c>
      <c r="AB921" s="86">
        <f>AVERAGEIFS($I$2:I921, $B$2:B921, B921)</f>
        <v>0.65</v>
      </c>
      <c r="AC921" s="86">
        <f>AVERAGEIFS($J$2:J921, $B$2:B921, B921)</f>
        <v>0.55200000000000005</v>
      </c>
      <c r="AD921" s="86">
        <f>AVERAGEIFS($D$2:D921, $B$2:B921, B921)</f>
        <v>0.6</v>
      </c>
    </row>
    <row r="922" spans="1:30" x14ac:dyDescent="0.25">
      <c r="A922" s="85">
        <v>46197</v>
      </c>
      <c r="B922" t="s">
        <v>137</v>
      </c>
      <c r="C922">
        <v>7</v>
      </c>
      <c r="D922" s="86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86">
        <f>AVERAGEIFS($C$2:C922, $B$2:B922, B922)</f>
        <v>9.75</v>
      </c>
      <c r="AB922" s="86">
        <f>AVERAGEIFS($I$2:I922, $B$2:B922, B922)</f>
        <v>0.41249999999999998</v>
      </c>
      <c r="AC922" s="86">
        <f>AVERAGEIFS($J$2:J922, $B$2:B922, B922)</f>
        <v>0.44</v>
      </c>
      <c r="AD922" s="86">
        <f>AVERAGEIFS($D$2:D922, $B$2:B922, B922)</f>
        <v>0.25</v>
      </c>
    </row>
    <row r="923" spans="1:30" x14ac:dyDescent="0.25">
      <c r="A923" s="85">
        <v>46197</v>
      </c>
      <c r="B923" t="s">
        <v>155</v>
      </c>
      <c r="C923">
        <v>25</v>
      </c>
      <c r="D923" s="86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86">
        <f>AVERAGEIFS($C$2:C923, $B$2:B923, B923)</f>
        <v>18.428571428571427</v>
      </c>
      <c r="AB923" s="86">
        <f>AVERAGEIFS($I$2:I923, $B$2:B923, B923)</f>
        <v>0.37346938775510197</v>
      </c>
      <c r="AC923" s="86">
        <f>AVERAGEIFS($J$2:J923, $B$2:B923, B923)</f>
        <v>0.44795918367346937</v>
      </c>
      <c r="AD923" s="86">
        <f>AVERAGEIFS($D$2:D923, $B$2:B923, B923)</f>
        <v>0.34693877551020408</v>
      </c>
    </row>
    <row r="924" spans="1:30" x14ac:dyDescent="0.25">
      <c r="A924" s="85">
        <v>46197</v>
      </c>
      <c r="B924" t="s">
        <v>4</v>
      </c>
      <c r="C924">
        <v>30</v>
      </c>
      <c r="D924" s="86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86">
        <f>AVERAGEIFS($C$2:C924, $B$2:B924, B924)</f>
        <v>23</v>
      </c>
      <c r="AB924" s="86">
        <f>AVERAGEIFS($I$2:I924, $B$2:B924, B924)</f>
        <v>0.49000000000000005</v>
      </c>
      <c r="AC924" s="86">
        <f>AVERAGEIFS($J$2:J924, $B$2:B924, B924)</f>
        <v>0.48266666666666658</v>
      </c>
      <c r="AD924" s="86">
        <f>AVERAGEIFS($D$2:D924, $B$2:B924, B924)</f>
        <v>0.53333333333333333</v>
      </c>
    </row>
    <row r="925" spans="1:30" x14ac:dyDescent="0.25">
      <c r="A925" s="85">
        <v>46197</v>
      </c>
      <c r="B925" t="s">
        <v>113</v>
      </c>
      <c r="C925">
        <v>31</v>
      </c>
      <c r="D925" s="86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86">
        <f>AVERAGEIFS($C$2:C925, $B$2:B925, B925)</f>
        <v>21.565217391304348</v>
      </c>
      <c r="AB925" s="86">
        <f>AVERAGEIFS($I$2:I925, $B$2:B925, B925)</f>
        <v>0.59565217391304348</v>
      </c>
      <c r="AC925" s="86">
        <f>AVERAGEIFS($J$2:J925, $B$2:B925, B925)</f>
        <v>0.5360869565217391</v>
      </c>
      <c r="AD925" s="86">
        <f>AVERAGEIFS($D$2:D925, $B$2:B925, B925)</f>
        <v>0.69565217391304346</v>
      </c>
    </row>
    <row r="926" spans="1:30" x14ac:dyDescent="0.25">
      <c r="A926" s="85">
        <v>46197</v>
      </c>
      <c r="B926" t="s">
        <v>26</v>
      </c>
      <c r="C926">
        <v>15</v>
      </c>
      <c r="D926" s="86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86">
        <f>AVERAGEIFS($C$2:C926, $B$2:B926, B926)</f>
        <v>15.409090909090908</v>
      </c>
      <c r="AB926" s="86">
        <f>AVERAGEIFS($I$2:I926, $B$2:B926, B926)</f>
        <v>0.55909090909090908</v>
      </c>
      <c r="AC926" s="86">
        <f>AVERAGEIFS($J$2:J926, $B$2:B926, B926)</f>
        <v>0.49454545454545451</v>
      </c>
      <c r="AD926" s="86">
        <f>AVERAGEIFS($D$2:D926, $B$2:B926, B926)</f>
        <v>0.54545454545454541</v>
      </c>
    </row>
    <row r="927" spans="1:30" x14ac:dyDescent="0.25">
      <c r="A927" s="85">
        <v>46197</v>
      </c>
      <c r="B927" t="s">
        <v>140</v>
      </c>
      <c r="C927">
        <v>10</v>
      </c>
      <c r="D927" s="86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86">
        <f>AVERAGEIFS($C$2:C927, $B$2:B927, B927)</f>
        <v>9.5405405405405403</v>
      </c>
      <c r="AB927" s="86">
        <f>AVERAGEIFS($I$2:I927, $B$2:B927, B927)</f>
        <v>0.48783783783783785</v>
      </c>
      <c r="AC927" s="86">
        <f>AVERAGEIFS($J$2:J927, $B$2:B927, B927)</f>
        <v>0.49189189189189186</v>
      </c>
      <c r="AD927" s="86">
        <f>AVERAGEIFS($D$2:D927, $B$2:B927, B927)</f>
        <v>0.45945945945945948</v>
      </c>
    </row>
    <row r="928" spans="1:30" x14ac:dyDescent="0.25">
      <c r="A928" s="85">
        <v>46197</v>
      </c>
      <c r="B928" t="s">
        <v>38</v>
      </c>
      <c r="C928">
        <v>11</v>
      </c>
      <c r="D928" s="86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86">
        <f>AVERAGEIFS($C$2:C928, $B$2:B928, B928)</f>
        <v>9.9090909090909083</v>
      </c>
      <c r="AB928" s="86">
        <f>AVERAGEIFS($I$2:I928, $B$2:B928, B928)</f>
        <v>0.45</v>
      </c>
      <c r="AC928" s="86">
        <f>AVERAGEIFS($J$2:J928, $B$2:B928, B928)</f>
        <v>0.47636363636363632</v>
      </c>
      <c r="AD928" s="86">
        <f>AVERAGEIFS($D$2:D928, $B$2:B928, B928)</f>
        <v>0.45454545454545453</v>
      </c>
    </row>
    <row r="929" spans="1:30" x14ac:dyDescent="0.25">
      <c r="A929" s="85">
        <v>46197</v>
      </c>
      <c r="B929" t="s">
        <v>242</v>
      </c>
      <c r="C929">
        <v>16</v>
      </c>
      <c r="D929" s="86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86">
        <f>AVERAGEIFS($C$2:C929, $B$2:B929, B929)</f>
        <v>6.7142857142857144</v>
      </c>
      <c r="AB929" s="86">
        <f>AVERAGEIFS($I$2:I929, $B$2:B929, B929)</f>
        <v>0.27142857142857141</v>
      </c>
      <c r="AC929" s="86">
        <f>AVERAGEIFS($J$2:J929, $B$2:B929, B929)</f>
        <v>0.38999999999999996</v>
      </c>
      <c r="AD929" s="86">
        <f>AVERAGEIFS($D$2:D929, $B$2:B929, B929)</f>
        <v>0.14285714285714285</v>
      </c>
    </row>
    <row r="930" spans="1:30" x14ac:dyDescent="0.25">
      <c r="A930" s="85">
        <v>46198</v>
      </c>
      <c r="B930" t="s">
        <v>6</v>
      </c>
      <c r="C930">
        <v>24</v>
      </c>
      <c r="D930" s="86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86">
        <f>AVERAGEIFS($C$2:C930, $B$2:B930, B930)</f>
        <v>25</v>
      </c>
      <c r="AB930" s="86">
        <f>AVERAGEIFS($I$2:I930, $B$2:B930, B930)</f>
        <v>0.6696428571428571</v>
      </c>
      <c r="AC930" s="86">
        <f>AVERAGEIFS($J$2:J930, $B$2:B930, B930)</f>
        <v>0.59321428571428569</v>
      </c>
      <c r="AD930" s="86">
        <f>AVERAGEIFS($D$2:D930, $B$2:B930, B930)</f>
        <v>0.7142857142857143</v>
      </c>
    </row>
    <row r="931" spans="1:30" x14ac:dyDescent="0.25">
      <c r="A931" s="85">
        <v>46198</v>
      </c>
      <c r="B931" t="s">
        <v>40</v>
      </c>
      <c r="C931">
        <v>20</v>
      </c>
      <c r="D931" s="86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86">
        <f>AVERAGEIFS($C$2:C931, $B$2:B931, B931)</f>
        <v>20.714285714285715</v>
      </c>
      <c r="AB931" s="86">
        <f>AVERAGEIFS($I$2:I931, $B$2:B931, B931)</f>
        <v>0.61428571428571421</v>
      </c>
      <c r="AC931" s="86">
        <f>AVERAGEIFS($J$2:J931, $B$2:B931, B931)</f>
        <v>0.52809523809523795</v>
      </c>
      <c r="AD931" s="86">
        <f>AVERAGEIFS($D$2:D931, $B$2:B931, B931)</f>
        <v>0.66666666666666663</v>
      </c>
    </row>
    <row r="932" spans="1:30" x14ac:dyDescent="0.25">
      <c r="A932" s="85">
        <v>46198</v>
      </c>
      <c r="B932" t="s">
        <v>113</v>
      </c>
      <c r="C932">
        <v>25</v>
      </c>
      <c r="D932" s="86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86">
        <f>AVERAGEIFS($C$2:C932, $B$2:B932, B932)</f>
        <v>21.708333333333332</v>
      </c>
      <c r="AB932" s="86">
        <f>AVERAGEIFS($I$2:I932, $B$2:B932, B932)</f>
        <v>0.6020833333333333</v>
      </c>
      <c r="AC932" s="86">
        <f>AVERAGEIFS($J$2:J932, $B$2:B932, B932)</f>
        <v>0.54249999999999998</v>
      </c>
      <c r="AD932" s="86">
        <f>AVERAGEIFS($D$2:D932, $B$2:B932, B932)</f>
        <v>0.70833333333333337</v>
      </c>
    </row>
    <row r="933" spans="1:30" x14ac:dyDescent="0.25">
      <c r="A933" s="85">
        <v>46198</v>
      </c>
      <c r="B933" t="s">
        <v>147</v>
      </c>
      <c r="C933">
        <v>12</v>
      </c>
      <c r="D933" s="86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86">
        <f>AVERAGEIFS($C$2:C933, $B$2:B933, B933)</f>
        <v>17.23076923076923</v>
      </c>
      <c r="AB933" s="86">
        <f>AVERAGEIFS($I$2:I933, $B$2:B933, B933)</f>
        <v>0.51923076923076927</v>
      </c>
      <c r="AC933" s="86">
        <f>AVERAGEIFS($J$2:J933, $B$2:B933, B933)</f>
        <v>0.50538461538461543</v>
      </c>
      <c r="AD933" s="86">
        <f>AVERAGEIFS($D$2:D933, $B$2:B933, B933)</f>
        <v>0.61538461538461542</v>
      </c>
    </row>
    <row r="934" spans="1:30" x14ac:dyDescent="0.25">
      <c r="A934" s="85">
        <v>46198</v>
      </c>
      <c r="B934" t="s">
        <v>146</v>
      </c>
      <c r="C934">
        <v>19</v>
      </c>
      <c r="D934" s="86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86">
        <f>AVERAGEIFS($C$2:C934, $B$2:B934, B934)</f>
        <v>13.75</v>
      </c>
      <c r="AB934" s="86">
        <f>AVERAGEIFS($I$2:I934, $B$2:B934, B934)</f>
        <v>0.45625000000000004</v>
      </c>
      <c r="AC934" s="86">
        <f>AVERAGEIFS($J$2:J934, $B$2:B934, B934)</f>
        <v>0.49375000000000002</v>
      </c>
      <c r="AD934" s="86">
        <f>AVERAGEIFS($D$2:D934, $B$2:B934, B934)</f>
        <v>0.4375</v>
      </c>
    </row>
    <row r="935" spans="1:30" x14ac:dyDescent="0.25">
      <c r="A935" s="85">
        <v>46198</v>
      </c>
      <c r="B935" t="s">
        <v>154</v>
      </c>
      <c r="C935">
        <v>7</v>
      </c>
      <c r="D935" s="86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86">
        <f>AVERAGEIFS($C$2:C935, $B$2:B935, B935)</f>
        <v>11.65</v>
      </c>
      <c r="AB935" s="86">
        <f>AVERAGEIFS($I$2:I935, $B$2:B935, B935)</f>
        <v>0.47249999999999998</v>
      </c>
      <c r="AC935" s="86">
        <f>AVERAGEIFS($J$2:J935, $B$2:B935, B935)</f>
        <v>0.50549999999999995</v>
      </c>
      <c r="AD935" s="86">
        <f>AVERAGEIFS($D$2:D935, $B$2:B935, B935)</f>
        <v>0.55000000000000004</v>
      </c>
    </row>
    <row r="936" spans="1:30" x14ac:dyDescent="0.25">
      <c r="A936" s="85">
        <v>46198</v>
      </c>
      <c r="B936" t="s">
        <v>5</v>
      </c>
      <c r="C936">
        <v>13</v>
      </c>
      <c r="D936" s="86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86">
        <f>AVERAGEIFS($C$2:C936, $B$2:B936, B936)</f>
        <v>20.476190476190474</v>
      </c>
      <c r="AB936" s="86">
        <f>AVERAGEIFS($I$2:I936, $B$2:B936, B936)</f>
        <v>0.47142857142857142</v>
      </c>
      <c r="AC936" s="86">
        <f>AVERAGEIFS($J$2:J936, $B$2:B936, B936)</f>
        <v>0.48333333333333317</v>
      </c>
      <c r="AD936" s="86">
        <f>AVERAGEIFS($D$2:D936, $B$2:B936, B936)</f>
        <v>0.42857142857142855</v>
      </c>
    </row>
    <row r="937" spans="1:30" x14ac:dyDescent="0.25">
      <c r="A937" s="85">
        <v>46198</v>
      </c>
      <c r="B937" t="s">
        <v>4</v>
      </c>
      <c r="C937">
        <v>23</v>
      </c>
      <c r="D937" s="86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23</v>
      </c>
      <c r="AB937" s="86">
        <f>AVERAGEIFS($I$2:I937, $B$2:B937, B937)</f>
        <v>0.47500000000000003</v>
      </c>
      <c r="AC937" s="86">
        <f>AVERAGEIFS($J$2:J937, $B$2:B937, B937)</f>
        <v>0.47187499999999988</v>
      </c>
      <c r="AD937" s="86">
        <f>AVERAGEIFS($D$2:D937, $B$2:B937, B937)</f>
        <v>0.5</v>
      </c>
    </row>
    <row r="938" spans="1:30" x14ac:dyDescent="0.25">
      <c r="A938" s="85">
        <v>46198</v>
      </c>
      <c r="B938" t="s">
        <v>42</v>
      </c>
      <c r="C938">
        <v>15</v>
      </c>
      <c r="D938" s="86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13.571428571428571</v>
      </c>
      <c r="AB938" s="86">
        <f>AVERAGEIFS($I$2:I938, $B$2:B938, B938)</f>
        <v>0.32142857142857145</v>
      </c>
      <c r="AC938" s="86">
        <f>AVERAGEIFS($J$2:J938, $B$2:B938, B938)</f>
        <v>0.38714285714285712</v>
      </c>
      <c r="AD938" s="86">
        <f>AVERAGEIFS($D$2:D938, $B$2:B938, B938)</f>
        <v>0.2857142857142857</v>
      </c>
    </row>
    <row r="939" spans="1:30" x14ac:dyDescent="0.25">
      <c r="A939" s="85">
        <v>46198</v>
      </c>
      <c r="B939" t="s">
        <v>53</v>
      </c>
      <c r="C939">
        <v>9</v>
      </c>
      <c r="D939" s="86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14.8</v>
      </c>
      <c r="AB939" s="86">
        <f>AVERAGEIFS($I$2:I939, $B$2:B939, B939)</f>
        <v>0.55000000000000004</v>
      </c>
      <c r="AC939" s="86">
        <f>AVERAGEIFS($J$2:J939, $B$2:B939, B939)</f>
        <v>0.50600000000000001</v>
      </c>
      <c r="AD939" s="86">
        <f>AVERAGEIFS($D$2:D939, $B$2:B939, B939)</f>
        <v>0.6</v>
      </c>
    </row>
    <row r="940" spans="1:30" x14ac:dyDescent="0.25">
      <c r="A940" s="85">
        <v>46198</v>
      </c>
      <c r="B940" t="s">
        <v>20</v>
      </c>
      <c r="C940">
        <v>11</v>
      </c>
      <c r="D940" s="86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15.181818181818182</v>
      </c>
      <c r="AB940" s="86">
        <f>AVERAGEIFS($I$2:I940, $B$2:B940, B940)</f>
        <v>0.50454545454545441</v>
      </c>
      <c r="AC940" s="86">
        <f>AVERAGEIFS($J$2:J940, $B$2:B940, B940)</f>
        <v>0.50818181818181818</v>
      </c>
      <c r="AD940" s="86">
        <f>AVERAGEIFS($D$2:D940, $B$2:B940, B940)</f>
        <v>0.45454545454545453</v>
      </c>
    </row>
    <row r="941" spans="1:30" x14ac:dyDescent="0.25">
      <c r="A941" s="85">
        <v>46198</v>
      </c>
      <c r="B941" t="s">
        <v>137</v>
      </c>
      <c r="C941">
        <v>6</v>
      </c>
      <c r="D941" s="86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9</v>
      </c>
      <c r="AB941" s="86">
        <f>AVERAGEIFS($I$2:I941, $B$2:B941, B941)</f>
        <v>0.38</v>
      </c>
      <c r="AC941" s="86">
        <f>AVERAGEIFS($J$2:J941, $B$2:B941, B941)</f>
        <v>0.41399999999999998</v>
      </c>
      <c r="AD941" s="86">
        <f>AVERAGEIFS($D$2:D941, $B$2:B941, B941)</f>
        <v>0.2</v>
      </c>
    </row>
    <row r="942" spans="1:30" x14ac:dyDescent="0.25">
      <c r="A942" s="85">
        <v>46201</v>
      </c>
      <c r="B942" t="s">
        <v>140</v>
      </c>
      <c r="C942">
        <v>12</v>
      </c>
      <c r="D942" s="86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86">
        <f>AVERAGEIFS($C$2:C942, $B$2:B942, B942)</f>
        <v>9.6052631578947363</v>
      </c>
      <c r="AB942" s="86">
        <f>AVERAGEIFS($I$2:I942, $B$2:B942, B942)</f>
        <v>0.49078947368421061</v>
      </c>
      <c r="AC942" s="86">
        <f>AVERAGEIFS($J$2:J942, $B$2:B942, B942)</f>
        <v>0.49210526315789471</v>
      </c>
      <c r="AD942" s="86">
        <f>AVERAGEIFS($D$2:D942, $B$2:B942, B942)</f>
        <v>0.47368421052631576</v>
      </c>
    </row>
    <row r="943" spans="1:30" x14ac:dyDescent="0.25">
      <c r="A943" s="85">
        <v>46201</v>
      </c>
      <c r="B943" t="s">
        <v>141</v>
      </c>
      <c r="C943">
        <v>21</v>
      </c>
      <c r="D943" s="86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86">
        <f>AVERAGEIFS($C$2:C943, $B$2:B943, B943)</f>
        <v>18.73076923076923</v>
      </c>
      <c r="AB943" s="86">
        <f>AVERAGEIFS($I$2:I943, $B$2:B943, B943)</f>
        <v>0.49999999999999994</v>
      </c>
      <c r="AC943" s="86">
        <f>AVERAGEIFS($J$2:J943, $B$2:B943, B943)</f>
        <v>0.50192307692307692</v>
      </c>
      <c r="AD943" s="86">
        <f>AVERAGEIFS($D$2:D943, $B$2:B943, B943)</f>
        <v>0.5</v>
      </c>
    </row>
    <row r="944" spans="1:30" x14ac:dyDescent="0.25">
      <c r="A944" s="85">
        <v>46201</v>
      </c>
      <c r="B944" t="s">
        <v>139</v>
      </c>
      <c r="C944">
        <v>18</v>
      </c>
      <c r="D944" s="86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86">
        <f>AVERAGEIFS($C$2:C944, $B$2:B944, B944)</f>
        <v>11.970588235294118</v>
      </c>
      <c r="AB944" s="86">
        <f>AVERAGEIFS($I$2:I944, $B$2:B944, B944)</f>
        <v>0.43382352941176472</v>
      </c>
      <c r="AC944" s="86">
        <f>AVERAGEIFS($J$2:J944, $B$2:B944, B944)</f>
        <v>0.48117647058823526</v>
      </c>
      <c r="AD944" s="86">
        <f>AVERAGEIFS($D$2:D944, $B$2:B944, B944)</f>
        <v>0.47058823529411764</v>
      </c>
    </row>
    <row r="945" spans="1:30" x14ac:dyDescent="0.25">
      <c r="A945" s="85">
        <v>46201</v>
      </c>
      <c r="B945" t="s">
        <v>29</v>
      </c>
      <c r="C945">
        <v>22</v>
      </c>
      <c r="D945" s="86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86">
        <f>AVERAGEIFS($C$2:C945, $B$2:B945, B945)</f>
        <v>11.914893617021276</v>
      </c>
      <c r="AB945" s="86">
        <f>AVERAGEIFS($I$2:I945, $B$2:B945, B945)</f>
        <v>0.42872340425531918</v>
      </c>
      <c r="AC945" s="86">
        <f>AVERAGEIFS($J$2:J945, $B$2:B945, B945)</f>
        <v>0.47723404255319163</v>
      </c>
      <c r="AD945" s="86">
        <f>AVERAGEIFS($D$2:D945, $B$2:B945, B945)</f>
        <v>0.38297872340425532</v>
      </c>
    </row>
    <row r="946" spans="1:30" x14ac:dyDescent="0.25">
      <c r="A946" s="85">
        <v>46201</v>
      </c>
      <c r="B946" t="s">
        <v>15</v>
      </c>
      <c r="C946">
        <v>28</v>
      </c>
      <c r="D946" s="86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86">
        <f>AVERAGEIFS($C$2:C946, $B$2:B946, B946)</f>
        <v>20.8125</v>
      </c>
      <c r="AB946" s="86">
        <f>AVERAGEIFS($I$2:I946, $B$2:B946, B946)</f>
        <v>0.44843749999999993</v>
      </c>
      <c r="AC946" s="86">
        <f>AVERAGEIFS($J$2:J946, $B$2:B946, B946)</f>
        <v>0.4796875000000001</v>
      </c>
      <c r="AD946" s="86">
        <f>AVERAGEIFS($D$2:D946, $B$2:B946, B946)</f>
        <v>0.46875</v>
      </c>
    </row>
    <row r="947" spans="1:30" x14ac:dyDescent="0.25">
      <c r="A947" s="85">
        <v>46201</v>
      </c>
      <c r="B947" t="s">
        <v>13</v>
      </c>
      <c r="C947">
        <v>38</v>
      </c>
      <c r="D947" s="86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86">
        <f>AVERAGEIFS($C$2:C947, $B$2:B947, B947)</f>
        <v>24.709090909090911</v>
      </c>
      <c r="AB947" s="86">
        <f>AVERAGEIFS($I$2:I947, $B$2:B947, B947)</f>
        <v>0.54454545454545455</v>
      </c>
      <c r="AC947" s="86">
        <f>AVERAGEIFS($J$2:J947, $B$2:B947, B947)</f>
        <v>0.53054545454545443</v>
      </c>
      <c r="AD947" s="86">
        <f>AVERAGEIFS($D$2:D947, $B$2:B947, B947)</f>
        <v>0.5636363636363636</v>
      </c>
    </row>
    <row r="948" spans="1:30" x14ac:dyDescent="0.25">
      <c r="A948" s="85">
        <v>46201</v>
      </c>
      <c r="B948" t="s">
        <v>3</v>
      </c>
      <c r="C948">
        <v>23</v>
      </c>
      <c r="D948" s="86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86">
        <f>AVERAGEIFS($C$2:C948, $B$2:B948, B948)</f>
        <v>22.888888888888889</v>
      </c>
      <c r="AB948" s="86">
        <f>AVERAGEIFS($I$2:I948, $B$2:B948, B948)</f>
        <v>0.45555555555555549</v>
      </c>
      <c r="AC948" s="86">
        <f>AVERAGEIFS($J$2:J948, $B$2:B948, B948)</f>
        <v>0.50333333333333341</v>
      </c>
      <c r="AD948" s="86">
        <f>AVERAGEIFS($D$2:D948, $B$2:B948, B948)</f>
        <v>0.44444444444444442</v>
      </c>
    </row>
    <row r="949" spans="1:30" x14ac:dyDescent="0.25">
      <c r="A949" s="85">
        <v>46201</v>
      </c>
      <c r="B949" t="s">
        <v>155</v>
      </c>
      <c r="C949">
        <v>21</v>
      </c>
      <c r="D949" s="86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86">
        <f>AVERAGEIFS($C$2:C949, $B$2:B949, B949)</f>
        <v>18.48</v>
      </c>
      <c r="AB949" s="86">
        <f>AVERAGEIFS($I$2:I949, $B$2:B949, B949)</f>
        <v>0.37799999999999995</v>
      </c>
      <c r="AC949" s="86">
        <f>AVERAGEIFS($J$2:J949, $B$2:B949, B949)</f>
        <v>0.44900000000000001</v>
      </c>
      <c r="AD949" s="86">
        <f>AVERAGEIFS($D$2:D949, $B$2:B949, B949)</f>
        <v>0.36</v>
      </c>
    </row>
    <row r="950" spans="1:30" x14ac:dyDescent="0.25">
      <c r="A950" s="85">
        <v>46201</v>
      </c>
      <c r="B950" t="s">
        <v>26</v>
      </c>
      <c r="C950">
        <v>25</v>
      </c>
      <c r="D950" s="86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86">
        <f>AVERAGEIFS($C$2:C950, $B$2:B950, B950)</f>
        <v>15.826086956521738</v>
      </c>
      <c r="AB950" s="86">
        <f>AVERAGEIFS($I$2:I950, $B$2:B950, B950)</f>
        <v>0.55217391304347829</v>
      </c>
      <c r="AC950" s="86">
        <f>AVERAGEIFS($J$2:J950, $B$2:B950, B950)</f>
        <v>0.4947826086956521</v>
      </c>
      <c r="AD950" s="86">
        <f>AVERAGEIFS($D$2:D950, $B$2:B950, B950)</f>
        <v>0.52173913043478259</v>
      </c>
    </row>
    <row r="951" spans="1:30" x14ac:dyDescent="0.25">
      <c r="A951" s="85">
        <v>46201</v>
      </c>
      <c r="B951" t="s">
        <v>113</v>
      </c>
      <c r="C951">
        <v>27</v>
      </c>
      <c r="D951" s="86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86">
        <f>AVERAGEIFS($C$2:C951, $B$2:B951, B951)</f>
        <v>21.92</v>
      </c>
      <c r="AB951" s="86">
        <f>AVERAGEIFS($I$2:I951, $B$2:B951, B951)</f>
        <v>0.59399999999999997</v>
      </c>
      <c r="AC951" s="86">
        <f>AVERAGEIFS($J$2:J951, $B$2:B951, B951)</f>
        <v>0.54079999999999995</v>
      </c>
      <c r="AD951" s="86">
        <f>AVERAGEIFS($D$2:D951, $B$2:B951, B951)</f>
        <v>0.68</v>
      </c>
    </row>
    <row r="952" spans="1:30" x14ac:dyDescent="0.25">
      <c r="A952" s="85">
        <v>46201</v>
      </c>
      <c r="B952" t="s">
        <v>17</v>
      </c>
      <c r="C952">
        <v>39</v>
      </c>
      <c r="D952" s="86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86">
        <f>AVERAGEIFS($C$2:C952, $B$2:B952, B952)</f>
        <v>24.088235294117649</v>
      </c>
      <c r="AB952" s="86">
        <f>AVERAGEIFS($I$2:I952, $B$2:B952, B952)</f>
        <v>0.40735294117647064</v>
      </c>
      <c r="AC952" s="86">
        <f>AVERAGEIFS($J$2:J952, $B$2:B952, B952)</f>
        <v>0.4729411764705882</v>
      </c>
      <c r="AD952" s="86">
        <f>AVERAGEIFS($D$2:D952, $B$2:B952, B952)</f>
        <v>0.38235294117647056</v>
      </c>
    </row>
    <row r="953" spans="1:30" x14ac:dyDescent="0.25">
      <c r="A953" s="85">
        <v>46201</v>
      </c>
      <c r="B953" t="s">
        <v>242</v>
      </c>
      <c r="C953">
        <v>13</v>
      </c>
      <c r="D953" s="86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86">
        <f>AVERAGEIFS($C$2:C953, $B$2:B953, B953)</f>
        <v>7.5</v>
      </c>
      <c r="AB953" s="86">
        <f>AVERAGEIFS($I$2:I953, $B$2:B953, B953)</f>
        <v>0.28749999999999998</v>
      </c>
      <c r="AC953" s="86">
        <f>AVERAGEIFS($J$2:J953, $B$2:B953, B953)</f>
        <v>0.40374999999999994</v>
      </c>
      <c r="AD953" s="86">
        <f>AVERAGEIFS($D$2:D953, $B$2:B953, B953)</f>
        <v>0.125</v>
      </c>
    </row>
    <row r="954" spans="1:30" x14ac:dyDescent="0.25">
      <c r="A954" s="85">
        <v>46201</v>
      </c>
      <c r="B954" t="s">
        <v>148</v>
      </c>
      <c r="C954">
        <v>24</v>
      </c>
      <c r="D954" s="86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86">
        <f>AVERAGEIFS($C$2:C954, $B$2:B954, B954)</f>
        <v>13.7</v>
      </c>
      <c r="AB954" s="86">
        <f>AVERAGEIFS($I$2:I954, $B$2:B954, B954)</f>
        <v>0.50399999999999989</v>
      </c>
      <c r="AC954" s="86">
        <f>AVERAGEIFS($J$2:J954, $B$2:B954, B954)</f>
        <v>0.50360000000000005</v>
      </c>
      <c r="AD954" s="86">
        <f>AVERAGEIFS($D$2:D954, $B$2:B954, B954)</f>
        <v>0.46</v>
      </c>
    </row>
    <row r="955" spans="1:30" x14ac:dyDescent="0.25">
      <c r="A955" s="85">
        <v>46201</v>
      </c>
      <c r="B955" t="s">
        <v>27</v>
      </c>
      <c r="C955">
        <v>22</v>
      </c>
      <c r="D955" s="86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86">
        <f>AVERAGEIFS($C$2:C955, $B$2:B955, B955)</f>
        <v>15.904761904761905</v>
      </c>
      <c r="AB955" s="86">
        <f>AVERAGEIFS($I$2:I955, $B$2:B955, B955)</f>
        <v>0.49047619047619051</v>
      </c>
      <c r="AC955" s="86">
        <f>AVERAGEIFS($J$2:J955, $B$2:B955, B955)</f>
        <v>0.50857142857142867</v>
      </c>
      <c r="AD955" s="86">
        <f>AVERAGEIFS($D$2:D955, $B$2:B955, B955)</f>
        <v>0.47619047619047616</v>
      </c>
    </row>
    <row r="956" spans="1:30" x14ac:dyDescent="0.25">
      <c r="A956" s="85">
        <v>46201</v>
      </c>
      <c r="B956" t="s">
        <v>5</v>
      </c>
      <c r="C956">
        <v>24</v>
      </c>
      <c r="D956" s="86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86">
        <f>AVERAGEIFS($C$2:C956, $B$2:B956, B956)</f>
        <v>20.636363636363637</v>
      </c>
      <c r="AB956" s="86">
        <f>AVERAGEIFS($I$2:I956, $B$2:B956, B956)</f>
        <v>0.4681818181818182</v>
      </c>
      <c r="AC956" s="86">
        <f>AVERAGEIFS($J$2:J956, $B$2:B956, B956)</f>
        <v>0.48409090909090896</v>
      </c>
      <c r="AD956" s="86">
        <f>AVERAGEIFS($D$2:D956, $B$2:B956, B956)</f>
        <v>0.40909090909090912</v>
      </c>
    </row>
    <row r="957" spans="1:30" x14ac:dyDescent="0.25">
      <c r="A957" s="85">
        <v>46201</v>
      </c>
      <c r="B957" t="s">
        <v>51</v>
      </c>
      <c r="C957">
        <v>16</v>
      </c>
      <c r="D957" s="86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86">
        <f>AVERAGEIFS($C$2:C957, $B$2:B957, B957)</f>
        <v>16</v>
      </c>
      <c r="AB957" s="86">
        <f>AVERAGEIFS($I$2:I957, $B$2:B957, B957)</f>
        <v>0.4</v>
      </c>
      <c r="AC957" s="86">
        <f>AVERAGEIFS($J$2:J957, $B$2:B957, B957)</f>
        <v>0.5</v>
      </c>
      <c r="AD957" s="86">
        <f>AVERAGEIFS($D$2:D957, $B$2:B957, B957)</f>
        <v>0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5" sqref="P5:AE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77</v>
      </c>
      <c r="E2" s="4">
        <f>AVERAGEIFS('Tourney History'!C:C,'Tourney History'!B:B,A2)</f>
        <v>19.25</v>
      </c>
      <c r="F2" s="35">
        <f t="array" ref="F2">MAX(IF('Tourney History'!B:B=A2, 'Tourney History'!C:C))</f>
        <v>35</v>
      </c>
      <c r="G2" s="34">
        <f>COUNTIFS('Tourney History'!B:B,A2,'Tourney History'!D:D, 1)</f>
        <v>3</v>
      </c>
      <c r="H2" s="2">
        <f>COUNTIFS('Tourney History'!B:B,A2,'Tourney History'!D:D, 0)</f>
        <v>1</v>
      </c>
      <c r="I2" s="88">
        <f>LOOKUP(2, 1/('Tourney History'!$B:$B=A2), 'Tourney History'!$AD:$AD)</f>
        <v>0.75</v>
      </c>
      <c r="J2" s="34">
        <f>SUMIFS('Tourney History'!F:F,'Tourney History'!B:B,A2)</f>
        <v>11</v>
      </c>
      <c r="K2" s="2">
        <f>SUMIFS('Tourney History'!E:E,'Tourney History'!B:B,A2)-J2</f>
        <v>7</v>
      </c>
      <c r="L2" s="88">
        <f>LOOKUP(2, 1/('Tourney History'!$B:$B=A2), 'Tourney History'!$AB:$AB)</f>
        <v>0.625</v>
      </c>
      <c r="M2" s="34">
        <f>SUMIFS('Tourney History'!H:H,'Tourney History'!B:B,A2)</f>
        <v>43</v>
      </c>
      <c r="N2" s="2">
        <f>SUMIFS('Tourney History'!G:G,'Tourney History'!B:B,A2)-M2</f>
        <v>36</v>
      </c>
      <c r="O2" s="88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220</v>
      </c>
      <c r="E4" s="4">
        <f>AVERAGEIFS('Tourney History'!C:C,'Tourney History'!B:B,A4)</f>
        <v>22</v>
      </c>
      <c r="F4" s="35">
        <f t="array" ref="F4">MAX(IF('Tourney History'!B:B=A4, 'Tourney History'!C:C))</f>
        <v>33</v>
      </c>
      <c r="G4" s="34">
        <f>COUNTIFS('Tourney History'!B:B,A4,'Tourney History'!D:D, 1)</f>
        <v>5</v>
      </c>
      <c r="H4" s="2">
        <f>COUNTIFS('Tourney History'!B:B,A4,'Tourney History'!D:D, 0)</f>
        <v>5</v>
      </c>
      <c r="I4" s="88">
        <f>LOOKUP(2, 1/('Tourney History'!$B:$B=A4), 'Tourney History'!$AD:$AD)</f>
        <v>0.5</v>
      </c>
      <c r="J4" s="34">
        <f>SUMIFS('Tourney History'!F:F,'Tourney History'!B:B,A4)</f>
        <v>20</v>
      </c>
      <c r="K4" s="2">
        <f>SUMIFS('Tourney History'!E:E,'Tourney History'!B:B,A4)-J4</f>
        <v>22</v>
      </c>
      <c r="L4" s="88">
        <f>LOOKUP(2, 1/('Tourney History'!$B:$B=A4), 'Tourney History'!$AB:$AB)</f>
        <v>0.47000000000000003</v>
      </c>
      <c r="M4" s="34">
        <f>SUMIFS('Tourney History'!H:H,'Tourney History'!B:B,A4)</f>
        <v>84</v>
      </c>
      <c r="N4" s="2">
        <f>SUMIFS('Tourney History'!G:G,'Tourney History'!B:B,A4)-M4</f>
        <v>85</v>
      </c>
      <c r="O4" s="88">
        <f>LOOKUP(2, 1/('Tourney History'!$B:$B=A4), 'Tourney History'!$AC:$AC)</f>
        <v>0.49000000000000005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3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3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45</v>
      </c>
      <c r="E8" s="4">
        <f>AVERAGEIFS('Tourney History'!C:C,'Tourney History'!B:B,A8)</f>
        <v>11.25</v>
      </c>
      <c r="F8" s="35">
        <f t="array" ref="F8">MAX(IF('Tourney History'!B:B=A8, 'Tourney History'!C:C))</f>
        <v>15</v>
      </c>
      <c r="G8" s="34">
        <f>COUNTIFS('Tourney History'!B:B,A8,'Tourney History'!D:D, 1)</f>
        <v>3</v>
      </c>
      <c r="H8" s="2">
        <f>COUNTIFS('Tourney History'!B:B,A8,'Tourney History'!D:D, 0)</f>
        <v>1</v>
      </c>
      <c r="I8" s="88">
        <f>LOOKUP(2, 1/('Tourney History'!$B:$B=A8), 'Tourney History'!$AD:$AD)</f>
        <v>0.75</v>
      </c>
      <c r="J8" s="34">
        <f>SUMIFS('Tourney History'!F:F,'Tourney History'!B:B,A8)</f>
        <v>10</v>
      </c>
      <c r="K8" s="2">
        <f>SUMIFS('Tourney History'!E:E,'Tourney History'!B:B,A8)-J8</f>
        <v>6</v>
      </c>
      <c r="L8" s="88">
        <f>LOOKUP(2, 1/('Tourney History'!$B:$B=A8), 'Tourney History'!$AB:$AB)</f>
        <v>0.65</v>
      </c>
      <c r="M8" s="34">
        <f>SUMIFS('Tourney History'!H:H,'Tourney History'!B:B,A8)</f>
        <v>34</v>
      </c>
      <c r="N8" s="2">
        <f>SUMIFS('Tourney History'!G:G,'Tourney History'!B:B,A8)-M8</f>
        <v>29</v>
      </c>
      <c r="O8" s="88">
        <f>LOOKUP(2, 1/('Tourney History'!$B:$B=A8), 'Tourney History'!$AC:$AC)</f>
        <v>0.5625</v>
      </c>
      <c r="P8" s="2">
        <f>COUNTIFS('Tourney History'!$B:$B,$A$8,'Tourney History'!K:K, 1)</f>
        <v>2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1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102</v>
      </c>
      <c r="E10" s="4">
        <f>AVERAGEIFS('Tourney History'!C:C,'Tourney History'!B:B,A10)</f>
        <v>20.399999999999999</v>
      </c>
      <c r="F10" s="35">
        <f t="array" ref="F10">MAX(IF('Tourney History'!B:B=A10, 'Tourney History'!C:C))</f>
        <v>27</v>
      </c>
      <c r="G10" s="34">
        <f>COUNTIFS('Tourney History'!B:B,A10,'Tourney History'!D:D, 1)</f>
        <v>3</v>
      </c>
      <c r="H10" s="2">
        <f>COUNTIFS('Tourney History'!B:B,A10,'Tourney History'!D:D, 0)</f>
        <v>2</v>
      </c>
      <c r="I10" s="88">
        <f>LOOKUP(2, 1/('Tourney History'!$B:$B=A10), 'Tourney History'!$AD:$AD)</f>
        <v>0.6</v>
      </c>
      <c r="J10" s="34">
        <f>SUMIFS('Tourney History'!F:F,'Tourney History'!B:B,A10)</f>
        <v>13</v>
      </c>
      <c r="K10" s="2">
        <f>SUMIFS('Tourney History'!E:E,'Tourney History'!B:B,A10)-J10</f>
        <v>10</v>
      </c>
      <c r="L10" s="88">
        <f>LOOKUP(2, 1/('Tourney History'!$B:$B=A10), 'Tourney History'!$AB:$AB)</f>
        <v>0.57999999999999996</v>
      </c>
      <c r="M10" s="34">
        <f>SUMIFS('Tourney History'!H:H,'Tourney History'!B:B,A10)</f>
        <v>51</v>
      </c>
      <c r="N10" s="2">
        <f>SUMIFS('Tourney History'!G:G,'Tourney History'!B:B,A10)-M10</f>
        <v>48</v>
      </c>
      <c r="O10" s="88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168</v>
      </c>
      <c r="E17" s="4">
        <f>AVERAGEIFS('Tourney History'!C:C,'Tourney History'!B:B,A17)</f>
        <v>12.923076923076923</v>
      </c>
      <c r="F17" s="35">
        <f t="array" ref="F17">MAX(IF('Tourney History'!B:B=A17, 'Tourney History'!C:C))</f>
        <v>21</v>
      </c>
      <c r="G17" s="34">
        <f>COUNTIFS('Tourney History'!B:B,A17,'Tourney History'!D:D, 1)</f>
        <v>11</v>
      </c>
      <c r="H17" s="2">
        <f>COUNTIFS('Tourney History'!B:B,A17,'Tourney History'!D:D, 0)</f>
        <v>2</v>
      </c>
      <c r="I17" s="88">
        <f>LOOKUP(2, 1/('Tourney History'!$B:$B=A17), 'Tourney History'!$AD:$AD)</f>
        <v>0.84615384615384615</v>
      </c>
      <c r="J17" s="34">
        <f>SUMIFS('Tourney History'!F:F,'Tourney History'!B:B,A17)</f>
        <v>35</v>
      </c>
      <c r="K17" s="2">
        <f>SUMIFS('Tourney History'!E:E,'Tourney History'!B:B,A17)-J17</f>
        <v>21</v>
      </c>
      <c r="L17" s="88">
        <f>LOOKUP(2, 1/('Tourney History'!$B:$B=A17), 'Tourney History'!$AB:$AB)</f>
        <v>0.64230769230769214</v>
      </c>
      <c r="M17" s="34">
        <f>SUMIFS('Tourney History'!H:H,'Tourney History'!B:B,A17)</f>
        <v>133</v>
      </c>
      <c r="N17" s="2">
        <f>SUMIFS('Tourney History'!G:G,'Tourney History'!B:B,A17)-M17</f>
        <v>98</v>
      </c>
      <c r="O17" s="88">
        <f>LOOKUP(2, 1/('Tourney History'!$B:$B=A17), 'Tourney History'!$AC:$AC)</f>
        <v>0.58692307692307688</v>
      </c>
      <c r="P17" s="2">
        <f>COUNTIFS('Tourney History'!$B:$B,$A$17,'Tourney History'!K:K, 1)</f>
        <v>1</v>
      </c>
      <c r="Q17" s="2">
        <f>COUNTIFS('Tourney History'!$B:$B,$A$17,'Tourney History'!L:L, 1)</f>
        <v>4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6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3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306</v>
      </c>
      <c r="E18" s="4">
        <f>AVERAGEIFS('Tourney History'!C:C,'Tourney History'!B:B,A18)</f>
        <v>30.6</v>
      </c>
      <c r="F18" s="35">
        <f t="array" ref="F18">MAX(IF('Tourney History'!B:B=A18, 'Tourney History'!C:C))</f>
        <v>48</v>
      </c>
      <c r="G18" s="34">
        <f>COUNTIFS('Tourney History'!B:B,A18,'Tourney History'!D:D, 1)</f>
        <v>8</v>
      </c>
      <c r="H18" s="2">
        <f>COUNTIFS('Tourney History'!B:B,A18,'Tourney History'!D:D, 0)</f>
        <v>2</v>
      </c>
      <c r="I18" s="88">
        <f>LOOKUP(2, 1/('Tourney History'!$B:$B=A18), 'Tourney History'!$AD:$AD)</f>
        <v>0.8</v>
      </c>
      <c r="J18" s="34">
        <f>SUMIFS('Tourney History'!F:F,'Tourney History'!B:B,A18)</f>
        <v>27</v>
      </c>
      <c r="K18" s="2">
        <f>SUMIFS('Tourney History'!E:E,'Tourney History'!B:B,A18)-J18</f>
        <v>16</v>
      </c>
      <c r="L18" s="88">
        <f>LOOKUP(2, 1/('Tourney History'!$B:$B=A18), 'Tourney History'!$AB:$AB)</f>
        <v>0.65499999999999992</v>
      </c>
      <c r="M18" s="34">
        <f>SUMIFS('Tourney History'!H:H,'Tourney History'!B:B,A18)</f>
        <v>102</v>
      </c>
      <c r="N18" s="2">
        <f>SUMIFS('Tourney History'!G:G,'Tourney History'!B:B,A18)-M18</f>
        <v>81</v>
      </c>
      <c r="O18" s="88">
        <f>LOOKUP(2, 1/('Tourney History'!$B:$B=A18), 'Tourney History'!$AC:$AC)</f>
        <v>0.57499999999999996</v>
      </c>
      <c r="P18" s="2">
        <f>COUNTIFS('Tourney History'!$B:$B,$A$18,'Tourney History'!K:K, 1)</f>
        <v>0</v>
      </c>
      <c r="Q18" s="2">
        <f>COUNTIFS('Tourney History'!$B:$B,$A$18,'Tourney History'!L:L, 1)</f>
        <v>3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4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5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64</v>
      </c>
      <c r="E22" s="4">
        <f>AVERAGEIFS('Tourney History'!C:C,'Tourney History'!B:B,A22)</f>
        <v>12.8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10</v>
      </c>
      <c r="K22" s="2">
        <f>SUMIFS('Tourney History'!E:E,'Tourney History'!B:B,A22)-J22</f>
        <v>11</v>
      </c>
      <c r="L22" s="88">
        <f>LOOKUP(2, 1/('Tourney History'!$B:$B=A22), 'Tourney History'!$AB:$AB)</f>
        <v>0.44000000000000006</v>
      </c>
      <c r="M22" s="34">
        <f>SUMIFS('Tourney History'!H:H,'Tourney History'!B:B,A22)</f>
        <v>41</v>
      </c>
      <c r="N22" s="2">
        <f>SUMIFS('Tourney History'!G:G,'Tourney History'!B:B,A22)-M22</f>
        <v>43</v>
      </c>
      <c r="O22" s="88">
        <f>LOOKUP(2, 1/('Tourney History'!$B:$B=A22), 'Tourney History'!$AC:$AC)</f>
        <v>0.47400000000000003</v>
      </c>
      <c r="P22" s="2">
        <f>COUNTIFS('Tourney History'!$B:$B,$A$22,'Tourney History'!K:K, 1)</f>
        <v>2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84</v>
      </c>
      <c r="E23" s="4">
        <f>AVERAGEIFS('Tourney History'!C:C,'Tourney History'!B:B,A23)</f>
        <v>16.8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2</v>
      </c>
      <c r="I23" s="88">
        <f>LOOKUP(2, 1/('Tourney History'!$B:$B=A23), 'Tourney History'!$AD:$AD)</f>
        <v>0.6</v>
      </c>
      <c r="J23" s="34">
        <f>SUMIFS('Tourney History'!F:F,'Tourney History'!B:B,A23)</f>
        <v>12</v>
      </c>
      <c r="K23" s="2">
        <f>SUMIFS('Tourney History'!E:E,'Tourney History'!B:B,A23)-J23</f>
        <v>8</v>
      </c>
      <c r="L23" s="88">
        <f>LOOKUP(2, 1/('Tourney History'!$B:$B=A23), 'Tourney History'!$AB:$AB)</f>
        <v>0.63</v>
      </c>
      <c r="M23" s="34">
        <f>SUMIFS('Tourney History'!H:H,'Tourney History'!B:B,A23)</f>
        <v>41</v>
      </c>
      <c r="N23" s="2">
        <f>SUMIFS('Tourney History'!G:G,'Tourney History'!B:B,A23)-M23</f>
        <v>40</v>
      </c>
      <c r="O23" s="88">
        <f>LOOKUP(2, 1/('Tourney History'!$B:$B=A23), 'Tourney History'!$AC:$AC)</f>
        <v>0.51600000000000001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194</v>
      </c>
      <c r="E24" s="4">
        <f>AVERAGEIFS('Tourney History'!C:C,'Tourney History'!B:B,A24)</f>
        <v>17.636363636363637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7</v>
      </c>
      <c r="I24" s="88">
        <f>LOOKUP(2, 1/('Tourney History'!$B:$B=A24), 'Tourney History'!$AD:$AD)</f>
        <v>0.36363636363636365</v>
      </c>
      <c r="J24" s="34">
        <f>SUMIFS('Tourney History'!F:F,'Tourney History'!B:B,A24)</f>
        <v>23</v>
      </c>
      <c r="K24" s="2">
        <f>SUMIFS('Tourney History'!E:E,'Tourney History'!B:B,A24)-J24</f>
        <v>25</v>
      </c>
      <c r="L24" s="88">
        <f>LOOKUP(2, 1/('Tourney History'!$B:$B=A24), 'Tourney History'!$AB:$AB)</f>
        <v>0.48636363636363633</v>
      </c>
      <c r="M24" s="34">
        <f>SUMIFS('Tourney History'!H:H,'Tourney History'!B:B,A24)</f>
        <v>97</v>
      </c>
      <c r="N24" s="2">
        <f>SUMIFS('Tourney History'!G:G,'Tourney History'!B:B,A24)-M24</f>
        <v>101</v>
      </c>
      <c r="O24" s="88">
        <f>LOOKUP(2, 1/('Tourney History'!$B:$B=A24), 'Tourney History'!$AC:$AC)</f>
        <v>0.49727272727272714</v>
      </c>
      <c r="P24" s="2">
        <f>COUNTIFS('Tourney History'!$B:$B,$A$24,'Tourney History'!K:K, 1)</f>
        <v>3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68</v>
      </c>
      <c r="E25" s="4">
        <f>AVERAGEIFS('Tourney History'!C:C,'Tourney History'!B:B,A25)</f>
        <v>9.7142857142857135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13</v>
      </c>
      <c r="K25" s="2">
        <f>SUMIFS('Tourney History'!E:E,'Tourney History'!B:B,A25)-J25</f>
        <v>15</v>
      </c>
      <c r="L25" s="88">
        <f>LOOKUP(2, 1/('Tourney History'!$B:$B=A25), 'Tourney History'!$AB:$AB)</f>
        <v>0.4642857142857143</v>
      </c>
      <c r="M25" s="34">
        <f>SUMIFS('Tourney History'!H:H,'Tourney History'!B:B,A25)</f>
        <v>56</v>
      </c>
      <c r="N25" s="2">
        <f>SUMIFS('Tourney History'!G:G,'Tourney History'!B:B,A25)-M25</f>
        <v>61</v>
      </c>
      <c r="O25" s="88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184</v>
      </c>
      <c r="E26" s="4">
        <f>AVERAGEIFS('Tourney History'!C:C,'Tourney History'!B:B,A26)</f>
        <v>30.666666666666668</v>
      </c>
      <c r="F26" s="35">
        <f t="array" ref="F26">MAX(IF('Tourney History'!B:B=A26, 'Tourney History'!C:C))</f>
        <v>44</v>
      </c>
      <c r="G26" s="34">
        <f>COUNTIFS('Tourney History'!B:B,A26,'Tourney History'!D:D, 1)</f>
        <v>4</v>
      </c>
      <c r="H26" s="2">
        <f>COUNTIFS('Tourney History'!B:B,A26,'Tourney History'!D:D, 0)</f>
        <v>2</v>
      </c>
      <c r="I26" s="88">
        <f>LOOKUP(2, 1/('Tourney History'!$B:$B=A26), 'Tourney History'!$AD:$AD)</f>
        <v>0.66666666666666663</v>
      </c>
      <c r="J26" s="34">
        <f>SUMIFS('Tourney History'!F:F,'Tourney History'!B:B,A26)</f>
        <v>14</v>
      </c>
      <c r="K26" s="2">
        <f>SUMIFS('Tourney History'!E:E,'Tourney History'!B:B,A26)-J26</f>
        <v>13</v>
      </c>
      <c r="L26" s="88">
        <f>LOOKUP(2, 1/('Tourney History'!$B:$B=A26), 'Tourney History'!$AB:$AB)</f>
        <v>0.50833333333333341</v>
      </c>
      <c r="M26" s="34">
        <f>SUMIFS('Tourney History'!H:H,'Tourney History'!B:B,A26)</f>
        <v>57</v>
      </c>
      <c r="N26" s="2">
        <f>SUMIFS('Tourney History'!G:G,'Tourney History'!B:B,A26)-M26</f>
        <v>53</v>
      </c>
      <c r="O26" s="88">
        <f>LOOKUP(2, 1/('Tourney History'!$B:$B=A26), 'Tourney History'!$AC:$AC)</f>
        <v>0.51666666666666661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3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3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233</v>
      </c>
      <c r="E32" s="4">
        <f>AVERAGEIFS('Tourney History'!C:C,'Tourney History'!B:B,A32)</f>
        <v>29.125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2</v>
      </c>
      <c r="I32" s="88">
        <f>LOOKUP(2, 1/('Tourney History'!$B:$B=A32), 'Tourney History'!$AD:$AD)</f>
        <v>0.75</v>
      </c>
      <c r="J32" s="34">
        <f>SUMIFS('Tourney History'!F:F,'Tourney History'!B:B,A32)</f>
        <v>20</v>
      </c>
      <c r="K32" s="2">
        <f>SUMIFS('Tourney History'!E:E,'Tourney History'!B:B,A32)-J32</f>
        <v>15</v>
      </c>
      <c r="L32" s="88">
        <f>LOOKUP(2, 1/('Tourney History'!$B:$B=A32), 'Tourney History'!$AB:$AB)</f>
        <v>0.56875000000000009</v>
      </c>
      <c r="M32" s="34">
        <f>SUMIFS('Tourney History'!H:H,'Tourney History'!B:B,A32)</f>
        <v>77</v>
      </c>
      <c r="N32" s="2">
        <f>SUMIFS('Tourney History'!G:G,'Tourney History'!B:B,A32)-M32</f>
        <v>70</v>
      </c>
      <c r="O32" s="88">
        <f>LOOKUP(2, 1/('Tourney History'!$B:$B=A32), 'Tourney History'!$AC:$AC)</f>
        <v>0.51749999999999996</v>
      </c>
      <c r="P32" s="2">
        <f>COUNTIFS('Tourney History'!$B:$B,$A$32,'Tourney History'!K:K, 1)</f>
        <v>3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1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79</v>
      </c>
      <c r="E34" s="4">
        <f>AVERAGEIFS('Tourney History'!C:C,'Tourney History'!B:B,A34)</f>
        <v>19.75</v>
      </c>
      <c r="F34" s="35">
        <f t="array" ref="F34">MAX(IF('Tourney History'!B:B=A34, 'Tourney History'!C:C))</f>
        <v>31</v>
      </c>
      <c r="G34" s="34">
        <f>COUNTIFS('Tourney History'!B:B,A34,'Tourney History'!D:D, 1)</f>
        <v>3</v>
      </c>
      <c r="H34" s="2">
        <f>COUNTIFS('Tourney History'!B:B,A34,'Tourney History'!D:D, 0)</f>
        <v>1</v>
      </c>
      <c r="I34" s="88">
        <f>LOOKUP(2, 1/('Tourney History'!$B:$B=A34), 'Tourney History'!$AD:$AD)</f>
        <v>0.75</v>
      </c>
      <c r="J34" s="34">
        <f>SUMIFS('Tourney History'!F:F,'Tourney History'!B:B,A34)</f>
        <v>10</v>
      </c>
      <c r="K34" s="2">
        <f>SUMIFS('Tourney History'!E:E,'Tourney History'!B:B,A34)-J34</f>
        <v>7</v>
      </c>
      <c r="L34" s="88">
        <f>LOOKUP(2, 1/('Tourney History'!$B:$B=A34), 'Tourney History'!$AB:$AB)</f>
        <v>0.61250000000000004</v>
      </c>
      <c r="M34" s="34">
        <f>SUMIFS('Tourney History'!H:H,'Tourney History'!B:B,A34)</f>
        <v>39</v>
      </c>
      <c r="N34" s="2">
        <f>SUMIFS('Tourney History'!G:G,'Tourney History'!B:B,A34)-M34</f>
        <v>30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3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191</v>
      </c>
      <c r="E35" s="4">
        <f>AVERAGEIFS('Tourney History'!C:C,'Tourney History'!B:B,A35)</f>
        <v>27.285714285714285</v>
      </c>
      <c r="F35" s="35">
        <f t="array" ref="F35">MAX(IF('Tourney History'!B:B=A35, 'Tourney History'!C:C))</f>
        <v>40</v>
      </c>
      <c r="G35" s="34">
        <f>COUNTIFS('Tourney History'!B:B,A35,'Tourney History'!D:D, 1)</f>
        <v>4</v>
      </c>
      <c r="H35" s="2">
        <f>COUNTIFS('Tourney History'!B:B,A35,'Tourney History'!D:D, 0)</f>
        <v>3</v>
      </c>
      <c r="I35" s="88">
        <f>LOOKUP(2, 1/('Tourney History'!$B:$B=A35), 'Tourney History'!$AD:$AD)</f>
        <v>0.5714285714285714</v>
      </c>
      <c r="J35" s="34">
        <f>SUMIFS('Tourney History'!F:F,'Tourney History'!B:B,A35)</f>
        <v>17</v>
      </c>
      <c r="K35" s="2">
        <f>SUMIFS('Tourney History'!E:E,'Tourney History'!B:B,A35)-J35</f>
        <v>15</v>
      </c>
      <c r="L35" s="88">
        <f>LOOKUP(2, 1/('Tourney History'!$B:$B=A35), 'Tourney History'!$AB:$AB)</f>
        <v>0.5357142857142857</v>
      </c>
      <c r="M35" s="34">
        <f>SUMIFS('Tourney History'!H:H,'Tourney History'!B:B,A35)</f>
        <v>71</v>
      </c>
      <c r="N35" s="2">
        <f>SUMIFS('Tourney History'!G:G,'Tourney History'!B:B,A35)-M35</f>
        <v>67</v>
      </c>
      <c r="O35" s="88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134</v>
      </c>
      <c r="E36" s="4">
        <f>AVERAGEIFS('Tourney History'!C:C,'Tourney History'!B:B,A36)</f>
        <v>26.8</v>
      </c>
      <c r="F36" s="35">
        <f t="array" ref="F36">MAX(IF('Tourney History'!B:B=A36, 'Tourney History'!C:C))</f>
        <v>35</v>
      </c>
      <c r="G36" s="34">
        <f>COUNTIFS('Tourney History'!B:B,A36,'Tourney History'!D:D, 1)</f>
        <v>3</v>
      </c>
      <c r="H36" s="2">
        <f>COUNTIFS('Tourney History'!B:B,A36,'Tourney History'!D:D, 0)</f>
        <v>2</v>
      </c>
      <c r="I36" s="88">
        <f>LOOKUP(2, 1/('Tourney History'!$B:$B=A36), 'Tourney History'!$AD:$AD)</f>
        <v>0.6</v>
      </c>
      <c r="J36" s="34">
        <f>SUMIFS('Tourney History'!F:F,'Tourney History'!B:B,A36)</f>
        <v>13</v>
      </c>
      <c r="K36" s="2">
        <f>SUMIFS('Tourney History'!E:E,'Tourney History'!B:B,A36)-J36</f>
        <v>10</v>
      </c>
      <c r="L36" s="88">
        <f>LOOKUP(2, 1/('Tourney History'!$B:$B=A36), 'Tourney History'!$AB:$AB)</f>
        <v>0.57999999999999996</v>
      </c>
      <c r="M36" s="34">
        <f>SUMIFS('Tourney History'!H:H,'Tourney History'!B:B,A36)</f>
        <v>51</v>
      </c>
      <c r="N36" s="2">
        <f>SUMIFS('Tourney History'!G:G,'Tourney History'!B:B,A36)-M36</f>
        <v>48</v>
      </c>
      <c r="O36" s="88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349</v>
      </c>
      <c r="E39" s="4">
        <f>AVERAGEIFS('Tourney History'!C:C,'Tourney History'!B:B,A39)</f>
        <v>31.727272727272727</v>
      </c>
      <c r="F39" s="35">
        <f t="array" ref="F39">MAX(IF('Tourney History'!B:B=A39, 'Tourney History'!C:C))</f>
        <v>66</v>
      </c>
      <c r="G39" s="34">
        <f>COUNTIFS('Tourney History'!B:B,A39,'Tourney History'!D:D, 1)</f>
        <v>8</v>
      </c>
      <c r="H39" s="2">
        <f>COUNTIFS('Tourney History'!B:B,A39,'Tourney History'!D:D, 0)</f>
        <v>3</v>
      </c>
      <c r="I39" s="88">
        <f>LOOKUP(2, 1/('Tourney History'!$B:$B=A39), 'Tourney History'!$AD:$AD)</f>
        <v>0.72727272727272729</v>
      </c>
      <c r="J39" s="34">
        <f>SUMIFS('Tourney History'!F:F,'Tourney History'!B:B,A39)</f>
        <v>29</v>
      </c>
      <c r="K39" s="2">
        <f>SUMIFS('Tourney History'!E:E,'Tourney History'!B:B,A39)-J39</f>
        <v>17</v>
      </c>
      <c r="L39" s="88">
        <f>LOOKUP(2, 1/('Tourney History'!$B:$B=A39), 'Tourney History'!$AB:$AB)</f>
        <v>0.65909090909090906</v>
      </c>
      <c r="M39" s="34">
        <f>SUMIFS('Tourney History'!H:H,'Tourney History'!B:B,A39)</f>
        <v>106</v>
      </c>
      <c r="N39" s="2">
        <f>SUMIFS('Tourney History'!G:G,'Tourney History'!B:B,A39)-M39</f>
        <v>90</v>
      </c>
      <c r="O39" s="88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170</v>
      </c>
      <c r="E41" s="4">
        <f>AVERAGEIFS('Tourney History'!C:C,'Tourney History'!B:B,A41)</f>
        <v>42.5</v>
      </c>
      <c r="F41" s="35">
        <f t="array" ref="F41">MAX(IF('Tourney History'!B:B=A41, 'Tourney History'!C:C))</f>
        <v>50</v>
      </c>
      <c r="G41" s="34">
        <f>COUNTIFS('Tourney History'!B:B,A41,'Tourney History'!D:D, 1)</f>
        <v>3</v>
      </c>
      <c r="H41" s="2">
        <f>COUNTIFS('Tourney History'!B:B,A41,'Tourney History'!D:D, 0)</f>
        <v>1</v>
      </c>
      <c r="I41" s="88">
        <f>LOOKUP(2, 1/('Tourney History'!$B:$B=A41), 'Tourney History'!$AD:$AD)</f>
        <v>0.75</v>
      </c>
      <c r="J41" s="34">
        <f>SUMIFS('Tourney History'!F:F,'Tourney History'!B:B,A41)</f>
        <v>11</v>
      </c>
      <c r="K41" s="2">
        <f>SUMIFS('Tourney History'!E:E,'Tourney History'!B:B,A41)-J41</f>
        <v>7</v>
      </c>
      <c r="L41" s="88">
        <f>LOOKUP(2, 1/('Tourney History'!$B:$B=A41), 'Tourney History'!$AB:$AB)</f>
        <v>0.625</v>
      </c>
      <c r="M41" s="34">
        <f>SUMIFS('Tourney History'!H:H,'Tourney History'!B:B,A41)</f>
        <v>43</v>
      </c>
      <c r="N41" s="2">
        <f>SUMIFS('Tourney History'!G:G,'Tourney History'!B:B,A41)-M41</f>
        <v>36</v>
      </c>
      <c r="O41" s="88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130</v>
      </c>
      <c r="E43" s="4">
        <f>AVERAGEIFS('Tourney History'!C:C,'Tourney History'!B:B,A43)</f>
        <v>18.571428571428573</v>
      </c>
      <c r="F43" s="35">
        <f t="array" ref="F43">MAX(IF('Tourney History'!B:B=A43, 'Tourney History'!C:C))</f>
        <v>27</v>
      </c>
      <c r="G43" s="34">
        <f>COUNTIFS('Tourney History'!B:B,A43,'Tourney History'!D:D, 1)</f>
        <v>4</v>
      </c>
      <c r="H43" s="2">
        <f>COUNTIFS('Tourney History'!B:B,A43,'Tourney History'!D:D, 0)</f>
        <v>3</v>
      </c>
      <c r="I43" s="88">
        <f>LOOKUP(2, 1/('Tourney History'!$B:$B=A43), 'Tourney History'!$AD:$AD)</f>
        <v>0.5714285714285714</v>
      </c>
      <c r="J43" s="34">
        <f>SUMIFS('Tourney History'!F:F,'Tourney History'!B:B,A43)</f>
        <v>17</v>
      </c>
      <c r="K43" s="2">
        <f>SUMIFS('Tourney History'!E:E,'Tourney History'!B:B,A43)-J43</f>
        <v>15</v>
      </c>
      <c r="L43" s="88">
        <f>LOOKUP(2, 1/('Tourney History'!$B:$B=A43), 'Tourney History'!$AB:$AB)</f>
        <v>0.55000000000000004</v>
      </c>
      <c r="M43" s="34">
        <f>SUMIFS('Tourney History'!H:H,'Tourney History'!B:B,A43)</f>
        <v>71</v>
      </c>
      <c r="N43" s="2">
        <f>SUMIFS('Tourney History'!G:G,'Tourney History'!B:B,A43)-M43</f>
        <v>63</v>
      </c>
      <c r="O43" s="88">
        <f>LOOKUP(2, 1/('Tourney History'!$B:$B=A43), 'Tourney History'!$AC:$AC)</f>
        <v>0.53999999999999992</v>
      </c>
      <c r="P43" s="2">
        <f>COUNTIFS('Tourney History'!$B:$B,$A$43,'Tourney History'!K:K, 1)</f>
        <v>1</v>
      </c>
      <c r="Q43" s="2">
        <f>COUNTIFS('Tourney History'!$B:$B,$A$43,'Tourney History'!L:L, 1)</f>
        <v>0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3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183</v>
      </c>
      <c r="E44" s="4">
        <f>AVERAGEIFS('Tourney History'!C:C,'Tourney History'!B:B,A44)</f>
        <v>26.142857142857142</v>
      </c>
      <c r="F44" s="35">
        <f t="array" ref="F44">MAX(IF('Tourney History'!B:B=A44, 'Tourney History'!C:C))</f>
        <v>46</v>
      </c>
      <c r="G44" s="34">
        <f>COUNTIFS('Tourney History'!B:B,A44,'Tourney History'!D:D, 1)</f>
        <v>5</v>
      </c>
      <c r="H44" s="2">
        <f>COUNTIFS('Tourney History'!B:B,A44,'Tourney History'!D:D, 0)</f>
        <v>2</v>
      </c>
      <c r="I44" s="88">
        <f>LOOKUP(2, 1/('Tourney History'!$B:$B=A44), 'Tourney History'!$AD:$AD)</f>
        <v>0.7142857142857143</v>
      </c>
      <c r="J44" s="34">
        <f>SUMIFS('Tourney History'!F:F,'Tourney History'!B:B,A44)</f>
        <v>16</v>
      </c>
      <c r="K44" s="2">
        <f>SUMIFS('Tourney History'!E:E,'Tourney History'!B:B,A44)-J44</f>
        <v>14</v>
      </c>
      <c r="L44" s="88">
        <f>LOOKUP(2, 1/('Tourney History'!$B:$B=A44), 'Tourney History'!$AB:$AB)</f>
        <v>0.50714285714285723</v>
      </c>
      <c r="M44" s="34">
        <f>SUMIFS('Tourney History'!H:H,'Tourney History'!B:B,A44)</f>
        <v>61</v>
      </c>
      <c r="N44" s="2">
        <f>SUMIFS('Tourney History'!G:G,'Tourney History'!B:B,A44)-M44</f>
        <v>59</v>
      </c>
      <c r="O44" s="88">
        <f>LOOKUP(2, 1/('Tourney History'!$B:$B=A44), 'Tourney History'!$AC:$AC)</f>
        <v>0.48571428571428571</v>
      </c>
      <c r="P44" s="2">
        <f>COUNTIFS('Tourney History'!$B:$B,$A$44,'Tourney History'!K:K, 1)</f>
        <v>3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91"/>
  <sheetViews>
    <sheetView topLeftCell="C263" workbookViewId="0">
      <selection activeCell="AA296" sqref="AA296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  <row r="280" spans="1:30" x14ac:dyDescent="0.25">
      <c r="A280" s="85">
        <v>46198</v>
      </c>
      <c r="B280" t="s">
        <v>6</v>
      </c>
      <c r="C280">
        <v>24</v>
      </c>
      <c r="D280" s="86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31.727272727272727</v>
      </c>
      <c r="AB280" s="86">
        <f>AVERAGEIFS($I$2:I280, $B$2:B280, B280)</f>
        <v>0.65909090909090906</v>
      </c>
      <c r="AC280" s="86">
        <f>AVERAGEIFS($J$2:J280, $B$2:B280, B280)</f>
        <v>0.55727272727272714</v>
      </c>
      <c r="AD280" s="86">
        <f>AVERAGEIFS($D$2:D280, $B$2:B280, B280)</f>
        <v>0.72727272727272729</v>
      </c>
    </row>
    <row r="281" spans="1:30" x14ac:dyDescent="0.25">
      <c r="A281" s="85">
        <v>46198</v>
      </c>
      <c r="B281" t="s">
        <v>40</v>
      </c>
      <c r="C281">
        <v>20</v>
      </c>
      <c r="D281" s="86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27.285714285714285</v>
      </c>
      <c r="AB281" s="86">
        <f>AVERAGEIFS($I$2:I281, $B$2:B281, B281)</f>
        <v>0.5357142857142857</v>
      </c>
      <c r="AC281" s="86">
        <f>AVERAGEIFS($J$2:J281, $B$2:B281, B281)</f>
        <v>0.51857142857142857</v>
      </c>
      <c r="AD281" s="86">
        <f>AVERAGEIFS($D$2:D281, $B$2:B281, B281)</f>
        <v>0.5714285714285714</v>
      </c>
    </row>
    <row r="282" spans="1:30" x14ac:dyDescent="0.25">
      <c r="A282" s="85">
        <v>46198</v>
      </c>
      <c r="B282" t="s">
        <v>113</v>
      </c>
      <c r="C282">
        <v>25</v>
      </c>
      <c r="D282" s="86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86">
        <f>AVERAGEIFS($C$2:C282, $B$2:B282, B282)</f>
        <v>42.5</v>
      </c>
      <c r="AB282" s="86">
        <f>AVERAGEIFS($I$2:I282, $B$2:B282, B282)</f>
        <v>0.625</v>
      </c>
      <c r="AC282" s="86">
        <f>AVERAGEIFS($J$2:J282, $B$2:B282, B282)</f>
        <v>0.55499999999999994</v>
      </c>
      <c r="AD282" s="86">
        <f>AVERAGEIFS($D$2:D282, $B$2:B282, B282)</f>
        <v>0.75</v>
      </c>
    </row>
    <row r="283" spans="1:30" x14ac:dyDescent="0.25">
      <c r="A283" s="85">
        <v>46198</v>
      </c>
      <c r="B283" t="s">
        <v>147</v>
      </c>
      <c r="C283">
        <v>12</v>
      </c>
      <c r="D283" s="86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86">
        <f>AVERAGEIFS($C$2:C283, $B$2:B283, B283)</f>
        <v>26.8</v>
      </c>
      <c r="AB283" s="86">
        <f>AVERAGEIFS($I$2:I283, $B$2:B283, B283)</f>
        <v>0.57999999999999996</v>
      </c>
      <c r="AC283" s="86">
        <f>AVERAGEIFS($J$2:J283, $B$2:B283, B283)</f>
        <v>0.52400000000000002</v>
      </c>
      <c r="AD283" s="86">
        <f>AVERAGEIFS($D$2:D283, $B$2:B283, B283)</f>
        <v>0.6</v>
      </c>
    </row>
    <row r="284" spans="1:30" x14ac:dyDescent="0.25">
      <c r="A284" s="85">
        <v>46198</v>
      </c>
      <c r="B284" t="s">
        <v>146</v>
      </c>
      <c r="C284">
        <v>19</v>
      </c>
      <c r="D284" s="86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86">
        <f>AVERAGEIFS($C$2:C284, $B$2:B284, B284)</f>
        <v>20.399999999999999</v>
      </c>
      <c r="AB284" s="86">
        <f>AVERAGEIFS($I$2:I284, $B$2:B284, B284)</f>
        <v>0.57999999999999996</v>
      </c>
      <c r="AC284" s="86">
        <f>AVERAGEIFS($J$2:J284, $B$2:B284, B284)</f>
        <v>0.52400000000000002</v>
      </c>
      <c r="AD284" s="86">
        <f>AVERAGEIFS($D$2:D284, $B$2:B284, B284)</f>
        <v>0.6</v>
      </c>
    </row>
    <row r="285" spans="1:30" x14ac:dyDescent="0.25">
      <c r="A285" s="85">
        <v>46198</v>
      </c>
      <c r="B285" t="s">
        <v>154</v>
      </c>
      <c r="C285">
        <v>7</v>
      </c>
      <c r="D285" s="86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86">
        <f>AVERAGEIFS($C$2:C285, $B$2:B285, B285)</f>
        <v>19.25</v>
      </c>
      <c r="AB285" s="86">
        <f>AVERAGEIFS($I$2:I285, $B$2:B285, B285)</f>
        <v>0.625</v>
      </c>
      <c r="AC285" s="86">
        <f>AVERAGEIFS($J$2:J285, $B$2:B285, B285)</f>
        <v>0.55499999999999994</v>
      </c>
      <c r="AD285" s="86">
        <f>AVERAGEIFS($D$2:D285, $B$2:B285, B285)</f>
        <v>0.75</v>
      </c>
    </row>
    <row r="286" spans="1:30" x14ac:dyDescent="0.25">
      <c r="A286" s="85">
        <v>46198</v>
      </c>
      <c r="B286" t="s">
        <v>5</v>
      </c>
      <c r="C286">
        <v>13</v>
      </c>
      <c r="D286" s="86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86">
        <f>AVERAGEIFS($C$2:C286, $B$2:B286, B286)</f>
        <v>29.125</v>
      </c>
      <c r="AB286" s="86">
        <f>AVERAGEIFS($I$2:I286, $B$2:B286, B286)</f>
        <v>0.56875000000000009</v>
      </c>
      <c r="AC286" s="86">
        <f>AVERAGEIFS($J$2:J286, $B$2:B286, B286)</f>
        <v>0.51749999999999996</v>
      </c>
      <c r="AD286" s="86">
        <f>AVERAGEIFS($D$2:D286, $B$2:B286, B286)</f>
        <v>0.75</v>
      </c>
    </row>
    <row r="287" spans="1:30" x14ac:dyDescent="0.25">
      <c r="A287" s="85">
        <v>46198</v>
      </c>
      <c r="B287" t="s">
        <v>4</v>
      </c>
      <c r="C287">
        <v>23</v>
      </c>
      <c r="D287" s="86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86">
        <f>AVERAGEIFS($C$2:C287, $B$2:B287, B287)</f>
        <v>26.142857142857142</v>
      </c>
      <c r="AB287" s="86">
        <f>AVERAGEIFS($I$2:I287, $B$2:B287, B287)</f>
        <v>0.50714285714285723</v>
      </c>
      <c r="AC287" s="86">
        <f>AVERAGEIFS($J$2:J287, $B$2:B287, B287)</f>
        <v>0.48571428571428571</v>
      </c>
      <c r="AD287" s="86">
        <f>AVERAGEIFS($D$2:D287, $B$2:B287, B287)</f>
        <v>0.7142857142857143</v>
      </c>
    </row>
    <row r="288" spans="1:30" x14ac:dyDescent="0.25">
      <c r="A288" s="85">
        <v>46198</v>
      </c>
      <c r="B288" t="s">
        <v>42</v>
      </c>
      <c r="C288">
        <v>15</v>
      </c>
      <c r="D288" s="86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11.25</v>
      </c>
      <c r="AB288" s="86">
        <f>AVERAGEIFS($I$2:I288, $B$2:B288, B288)</f>
        <v>0.65</v>
      </c>
      <c r="AC288" s="86">
        <f>AVERAGEIFS($J$2:J288, $B$2:B288, B288)</f>
        <v>0.5625</v>
      </c>
      <c r="AD288" s="86">
        <f>AVERAGEIFS($D$2:D288, $B$2:B288, B288)</f>
        <v>0.75</v>
      </c>
    </row>
    <row r="289" spans="1:30" x14ac:dyDescent="0.25">
      <c r="A289" s="85">
        <v>46198</v>
      </c>
      <c r="B289" t="s">
        <v>53</v>
      </c>
      <c r="C289">
        <v>9</v>
      </c>
      <c r="D289" s="86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12.8</v>
      </c>
      <c r="AB289" s="86">
        <f>AVERAGEIFS($I$2:I289, $B$2:B289, B289)</f>
        <v>0.44000000000000006</v>
      </c>
      <c r="AC289" s="86">
        <f>AVERAGEIFS($J$2:J289, $B$2:B289, B289)</f>
        <v>0.47400000000000003</v>
      </c>
      <c r="AD289" s="86">
        <f>AVERAGEIFS($D$2:D289, $B$2:B289, B289)</f>
        <v>0.6</v>
      </c>
    </row>
    <row r="290" spans="1:30" x14ac:dyDescent="0.25">
      <c r="A290" s="85">
        <v>46198</v>
      </c>
      <c r="B290" t="s">
        <v>20</v>
      </c>
      <c r="C290">
        <v>11</v>
      </c>
      <c r="D290" s="86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17.636363636363637</v>
      </c>
      <c r="AB290" s="86">
        <f>AVERAGEIFS($I$2:I290, $B$2:B290, B290)</f>
        <v>0.48636363636363633</v>
      </c>
      <c r="AC290" s="86">
        <f>AVERAGEIFS($J$2:J290, $B$2:B290, B290)</f>
        <v>0.49727272727272714</v>
      </c>
      <c r="AD290" s="86">
        <f>AVERAGEIFS($D$2:D290, $B$2:B290, B290)</f>
        <v>0.36363636363636365</v>
      </c>
    </row>
    <row r="291" spans="1:30" x14ac:dyDescent="0.25">
      <c r="A291" s="85">
        <v>46198</v>
      </c>
      <c r="B291" t="s">
        <v>137</v>
      </c>
      <c r="C291">
        <v>6</v>
      </c>
      <c r="D291" s="86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9.7142857142857135</v>
      </c>
      <c r="AB291" s="86">
        <f>AVERAGEIFS($I$2:I291, $B$2:B291, B291)</f>
        <v>0.4642857142857143</v>
      </c>
      <c r="AC291" s="86">
        <f>AVERAGEIFS($J$2:J291, $B$2:B291, B291)</f>
        <v>0.46857142857142858</v>
      </c>
      <c r="AD291" s="86">
        <f>AVERAGEIFS($D$2:D291, $B$2:B291, B291)</f>
        <v>0.42857142857142855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D12" sqref="D12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388</v>
      </c>
      <c r="G2" s="66">
        <f>AVERAGEIFS('BA History'!C:C,'BA History'!B:B,A2)</f>
        <v>12.516129032258064</v>
      </c>
      <c r="H2" s="66">
        <f t="array" ref="H2">MEDIAN(IF('BA History'!B:B=A2, 'BA History'!C:C))</f>
        <v>12</v>
      </c>
      <c r="I2" s="35">
        <f t="array" ref="I2">MAX(IF('BA History'!B:B=A2, 'BA History'!C:C))</f>
        <v>23</v>
      </c>
      <c r="J2" s="34">
        <f>COUNTIFS('BA History'!B:B,A2,'BA History'!D:D, 1)</f>
        <v>15</v>
      </c>
      <c r="K2" s="2">
        <f>COUNTIFS('BA History'!B:B,A2,'BA History'!D:D, 0)</f>
        <v>16</v>
      </c>
      <c r="L2" s="75">
        <f>LOOKUP(2, 1/('BA History'!$B:$B=A2), 'BA History'!$AK:$AK)</f>
        <v>0.4838709677419355</v>
      </c>
      <c r="M2" s="34">
        <f>SUMIFS('BA History'!F:F,'BA History'!B:B,A2)</f>
        <v>65</v>
      </c>
      <c r="N2" s="2">
        <f>SUMIFS('BA History'!E:E,'BA History'!B:B,A2)-M2</f>
        <v>63</v>
      </c>
      <c r="O2" s="75">
        <f>LOOKUP(2, 1/('BA History'!$B:$B=A2), 'BA History'!$AI:$AI)</f>
        <v>0.51129032258064522</v>
      </c>
      <c r="P2" s="34">
        <f>SUMIFS('BA History'!H:H,'BA History'!B:B,A2)</f>
        <v>268</v>
      </c>
      <c r="Q2" s="2">
        <f>SUMIFS('BA History'!G:G,'BA History'!B:B,A2)-P2</f>
        <v>263</v>
      </c>
      <c r="R2" s="89">
        <f>LOOKUP(2, 1/('BA History'!$B:$B=A2), 'BA History'!$AJ:$AJ)</f>
        <v>0.50451612903225806</v>
      </c>
      <c r="S2" s="2">
        <f>COUNTIFS('BA History'!$B:$B,$A$2,'BA History'!K:K, 1)</f>
        <v>4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8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3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9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6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273</v>
      </c>
      <c r="G3" s="66">
        <f>AVERAGEIFS('BA History'!C:C,'BA History'!B:B,A3)</f>
        <v>15.166666666666666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11</v>
      </c>
      <c r="K3" s="2">
        <f>COUNTIFS('BA History'!B:B,A3,'BA History'!D:D, 0)</f>
        <v>7</v>
      </c>
      <c r="L3" s="75">
        <f>LOOKUP(2, 1/('BA History'!$B:$B=A3), 'BA History'!$AK:$AK)</f>
        <v>0.61111111111111116</v>
      </c>
      <c r="M3" s="34">
        <f>SUMIFS('BA History'!F:F,'BA History'!B:B,A3)</f>
        <v>43</v>
      </c>
      <c r="N3" s="2">
        <f>SUMIFS('BA History'!E:E,'BA History'!B:B,A3)-M3</f>
        <v>29</v>
      </c>
      <c r="O3" s="75">
        <f>LOOKUP(2, 1/('BA History'!$B:$B=A3), 'BA History'!$AI:$AI)</f>
        <v>0.6166666666666667</v>
      </c>
      <c r="P3" s="34">
        <f>SUMIFS('BA History'!H:H,'BA History'!B:B,A3)</f>
        <v>162</v>
      </c>
      <c r="Q3" s="2">
        <f>SUMIFS('BA History'!G:G,'BA History'!B:B,A3)-P3</f>
        <v>137</v>
      </c>
      <c r="R3" s="89">
        <f>LOOKUP(2, 1/('BA History'!$B:$B=A3), 'BA History'!$AJ:$AJ)</f>
        <v>0.54388888888888887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5</v>
      </c>
      <c r="V3" s="2">
        <f>COUNTIFS('BA History'!$B:$B,$A$3,'BA History'!N:N, 1)</f>
        <v>2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4</v>
      </c>
      <c r="AH3" s="2">
        <f>COUNTIFS('BA History'!$B:$B,$A$3,'BA History'!Z:Z, 1)</f>
        <v>4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5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780</v>
      </c>
      <c r="G5" s="66">
        <f>AVERAGEIFS('BA History'!C:C,'BA History'!B:B,A5)</f>
        <v>16.595744680851062</v>
      </c>
      <c r="H5" s="66">
        <f t="array" ref="H5">MEDIAN(IF('BA History'!B:B=A5, 'BA History'!C:C))</f>
        <v>15</v>
      </c>
      <c r="I5" s="35">
        <f t="array" ref="I5">MAX(IF('BA History'!B:B=A5, 'BA History'!C:C))</f>
        <v>44</v>
      </c>
      <c r="J5" s="34">
        <f>COUNTIFS('BA History'!B:B,A5,'BA History'!D:D, 1)</f>
        <v>25</v>
      </c>
      <c r="K5" s="2">
        <f>COUNTIFS('BA History'!B:B,A5,'BA History'!D:D, 0)</f>
        <v>22</v>
      </c>
      <c r="L5" s="75">
        <f>LOOKUP(2, 1/('BA History'!$B:$B=A5), 'BA History'!$AK:$AK)</f>
        <v>0.53191489361702127</v>
      </c>
      <c r="M5" s="34">
        <f>SUMIFS('BA History'!F:F,'BA History'!B:B,A5)</f>
        <v>99</v>
      </c>
      <c r="N5" s="2">
        <f>SUMIFS('BA History'!E:E,'BA History'!B:B,A5)-M5</f>
        <v>97</v>
      </c>
      <c r="O5" s="75">
        <f>LOOKUP(2, 1/('BA History'!$B:$B=A5), 'BA History'!$AI:$AI)</f>
        <v>0.49468085106382981</v>
      </c>
      <c r="P5" s="34">
        <f>SUMIFS('BA History'!H:H,'BA History'!B:B,A5)</f>
        <v>404</v>
      </c>
      <c r="Q5" s="2">
        <f>SUMIFS('BA History'!G:G,'BA History'!B:B,A5)-P5</f>
        <v>416</v>
      </c>
      <c r="R5" s="89">
        <f>LOOKUP(2, 1/('BA History'!$B:$B=A5), 'BA History'!$AJ:$AJ)</f>
        <v>0.48617021276595734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8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4</v>
      </c>
      <c r="AD5" s="2">
        <f>COUNTIFS('BA History'!$B:$B,$A$5,'BA History'!V:V, 1)</f>
        <v>7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8</v>
      </c>
      <c r="AH5" s="2">
        <f>COUNTIFS('BA History'!$B:$B,$A$5,'BA History'!Z:Z, 1)</f>
        <v>8</v>
      </c>
      <c r="AI5" s="2">
        <f>COUNTIFS('BA History'!$B:$B,$A5,'BA History'!AA:AA, 1)</f>
        <v>1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4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9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466</v>
      </c>
      <c r="G7" s="66">
        <f>AVERAGEIFS('BA History'!C:C,'BA History'!B:B,A7)</f>
        <v>10.130434782608695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20</v>
      </c>
      <c r="K7" s="2">
        <f>COUNTIFS('BA History'!B:B,A7,'BA History'!D:D, 0)</f>
        <v>26</v>
      </c>
      <c r="L7" s="75">
        <f>LOOKUP(2, 1/('BA History'!$B:$B=A7), 'BA History'!$AK:$AK)</f>
        <v>0.43478260869565216</v>
      </c>
      <c r="M7" s="34">
        <f>SUMIFS('BA History'!F:F,'BA History'!B:B,A7)</f>
        <v>89</v>
      </c>
      <c r="N7" s="2">
        <f>SUMIFS('BA History'!E:E,'BA History'!B:B,A7)-M7</f>
        <v>99</v>
      </c>
      <c r="O7" s="75">
        <f>LOOKUP(2, 1/('BA History'!$B:$B=A7), 'BA History'!$AI:$AI)</f>
        <v>0.46152173913043482</v>
      </c>
      <c r="P7" s="34">
        <f>SUMIFS('BA History'!H:H,'BA History'!B:B,A7)</f>
        <v>384</v>
      </c>
      <c r="Q7" s="2">
        <f>SUMIFS('BA History'!G:G,'BA History'!B:B,A7)-P7</f>
        <v>400</v>
      </c>
      <c r="R7" s="89">
        <f>LOOKUP(2, 1/('BA History'!$B:$B=A7), 'BA History'!$AJ:$AJ)</f>
        <v>0.4854347826086956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3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11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11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1188</v>
      </c>
      <c r="G9" s="66">
        <f>AVERAGEIFS('BA History'!C:C,'BA History'!B:B,A9)</f>
        <v>18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31</v>
      </c>
      <c r="K9" s="2">
        <f>COUNTIFS('BA History'!B:B,A9,'BA History'!D:D, 0)</f>
        <v>35</v>
      </c>
      <c r="L9" s="75">
        <f>LOOKUP(2, 1/('BA History'!$B:$B=A9), 'BA History'!$AK:$AK)</f>
        <v>0.46969696969696972</v>
      </c>
      <c r="M9" s="34">
        <f>SUMIFS('BA History'!F:F,'BA History'!B:B,A9)</f>
        <v>126</v>
      </c>
      <c r="N9" s="2">
        <f>SUMIFS('BA History'!E:E,'BA History'!B:B,A9)-M9</f>
        <v>142</v>
      </c>
      <c r="O9" s="75">
        <f>LOOKUP(2, 1/('BA History'!$B:$B=A9), 'BA History'!$AI:$AI)</f>
        <v>0.46363636363636368</v>
      </c>
      <c r="P9" s="34">
        <f>SUMIFS('BA History'!H:H,'BA History'!B:B,A9)</f>
        <v>536</v>
      </c>
      <c r="Q9" s="2">
        <f>SUMIFS('BA History'!G:G,'BA History'!B:B,A9)-P9</f>
        <v>580</v>
      </c>
      <c r="R9" s="89">
        <f>LOOKUP(2, 1/('BA History'!$B:$B=A9), 'BA History'!$AJ:$AJ)</f>
        <v>0.47318181818181809</v>
      </c>
      <c r="S9" s="2">
        <f>COUNTIFS('BA History'!$B:$B,$A$9,'BA History'!K:K, 1)</f>
        <v>10</v>
      </c>
      <c r="T9" s="2">
        <f>COUNTIFS('BA History'!$B:$B,$A$9,'BA History'!L:L, 1)</f>
        <v>9</v>
      </c>
      <c r="U9" s="2">
        <f>COUNTIFS('BA History'!$B:$B,$A$9,'BA History'!M:M, 1)</f>
        <v>8</v>
      </c>
      <c r="V9" s="2">
        <f>COUNTIFS('BA History'!$B:$B,$A$9,'BA History'!N:N, 1)</f>
        <v>12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5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13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16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>
        <v>2</v>
      </c>
      <c r="D10" s="2"/>
      <c r="E10" s="2"/>
      <c r="F10" s="34">
        <f>SUMIFS('BA History'!C:C,'BA History'!B:B,A10)</f>
        <v>526</v>
      </c>
      <c r="G10" s="66">
        <f>AVERAGEIFS('BA History'!C:C,'BA History'!B:B,A10)</f>
        <v>21.04</v>
      </c>
      <c r="H10" s="66">
        <f t="array" ref="H10">MEDIAN(IF('BA History'!B:B=A10, 'BA History'!C:C))</f>
        <v>21</v>
      </c>
      <c r="I10" s="35">
        <f t="array" ref="I10">MAX(IF('BA History'!B:B=A10, 'BA History'!C:C))</f>
        <v>33</v>
      </c>
      <c r="J10" s="34">
        <f>COUNTIFS('BA History'!B:B,A10,'BA History'!D:D, 1)</f>
        <v>15</v>
      </c>
      <c r="K10" s="2">
        <f>COUNTIFS('BA History'!B:B,A10,'BA History'!D:D, 0)</f>
        <v>10</v>
      </c>
      <c r="L10" s="75">
        <f>LOOKUP(2, 1/('BA History'!$B:$B=A10), 'BA History'!$AK:$AK)</f>
        <v>0.6</v>
      </c>
      <c r="M10" s="34">
        <f>SUMIFS('BA History'!F:F,'BA History'!B:B,A10)</f>
        <v>57</v>
      </c>
      <c r="N10" s="2">
        <f>SUMIFS('BA History'!E:E,'BA History'!B:B,A10)-M10</f>
        <v>46</v>
      </c>
      <c r="O10" s="75">
        <f>LOOKUP(2, 1/('BA History'!$B:$B=A10), 'BA History'!$AI:$AI)</f>
        <v>0.55999999999999994</v>
      </c>
      <c r="P10" s="34">
        <f>SUMIFS('BA History'!H:H,'BA History'!B:B,A10)</f>
        <v>225</v>
      </c>
      <c r="Q10" s="2">
        <f>SUMIFS('BA History'!G:G,'BA History'!B:B,A10)-P10</f>
        <v>200</v>
      </c>
      <c r="R10" s="89">
        <f>LOOKUP(2, 1/('BA History'!$B:$B=A10), 'BA History'!$AJ:$AJ)</f>
        <v>0.53759999999999986</v>
      </c>
      <c r="S10" s="2">
        <f>COUNTIFS('BA History'!$B:$B,$A$10,'BA History'!K:K, 1)</f>
        <v>5</v>
      </c>
      <c r="T10" s="2">
        <f>COUNTIFS('BA History'!$B:$B,$A$10,'BA History'!L:L, 1)</f>
        <v>1</v>
      </c>
      <c r="U10" s="2">
        <f>COUNTIFS('BA History'!$B:$B,$A$10,'BA History'!M:M, 1)</f>
        <v>5</v>
      </c>
      <c r="V10" s="2">
        <f>COUNTIFS('BA History'!$B:$B,$A$10,'BA History'!N:N, 1)</f>
        <v>11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1</v>
      </c>
      <c r="AB10" s="2">
        <f>COUNTIFS('BA History'!$B:$B,$A$10,'BA History'!T:T, 1)</f>
        <v>0</v>
      </c>
      <c r="AC10" s="2">
        <f>COUNTIFS('BA History'!$B:$B,$A$10,'BA History'!U:U, 1)</f>
        <v>2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3</v>
      </c>
      <c r="AH10" s="2">
        <f>COUNTIFS('BA History'!$B:$B,$A$10,'BA History'!Z:Z, 1)</f>
        <v>4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7</v>
      </c>
      <c r="AL10" s="2">
        <f>COUNTIFS('BA History'!$B:$B,$A$10,'BA History'!AD:AD, 1)</f>
        <v>0</v>
      </c>
      <c r="AM10" s="2">
        <f>COUNTIFS('BA History'!$B:$B,$A$10,'BA History'!AE:AE, 1)</f>
        <v>7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76</v>
      </c>
      <c r="G11" s="66">
        <f>AVERAGEIFS('BA History'!C:C,'BA History'!B:B,A11)</f>
        <v>6.333333333333333</v>
      </c>
      <c r="H11" s="66">
        <f t="array" ref="H11">MEDIAN(IF('BA History'!B:B=A11, 'BA History'!C:C))</f>
        <v>6.5</v>
      </c>
      <c r="I11" s="35">
        <f t="array" ref="I11">MAX(IF('BA History'!B:B=A11, 'BA History'!C:C))</f>
        <v>12</v>
      </c>
      <c r="J11" s="34">
        <f>COUNTIFS('BA History'!B:B,A11,'BA History'!D:D, 1)</f>
        <v>9</v>
      </c>
      <c r="K11" s="2">
        <f>COUNTIFS('BA History'!B:B,A11,'BA History'!D:D, 0)</f>
        <v>3</v>
      </c>
      <c r="L11" s="75">
        <f>LOOKUP(2, 1/('BA History'!$B:$B=A11), 'BA History'!$AK:$AK)</f>
        <v>0.75</v>
      </c>
      <c r="M11" s="34">
        <f>SUMIFS('BA History'!F:F,'BA History'!B:B,A11)</f>
        <v>30</v>
      </c>
      <c r="N11" s="2">
        <f>SUMIFS('BA History'!E:E,'BA History'!B:B,A11)-M11</f>
        <v>15</v>
      </c>
      <c r="O11" s="75">
        <f>LOOKUP(2, 1/('BA History'!$B:$B=A11), 'BA History'!$AI:$AI)</f>
        <v>0.6958333333333333</v>
      </c>
      <c r="P11" s="34">
        <f>SUMIFS('BA History'!H:H,'BA History'!B:B,A11)</f>
        <v>108</v>
      </c>
      <c r="Q11" s="2">
        <f>SUMIFS('BA History'!G:G,'BA History'!B:B,A11)-P11</f>
        <v>85</v>
      </c>
      <c r="R11" s="89">
        <f>LOOKUP(2, 1/('BA History'!$B:$B=A11), 'BA History'!$AJ:$AJ)</f>
        <v>0.5724999999999999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4</v>
      </c>
      <c r="V11" s="2">
        <f>COUNTIFS('BA History'!$B:$B,$A$11,'BA History'!N:N, 1)</f>
        <v>7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3</v>
      </c>
      <c r="AH11" s="2">
        <f>COUNTIFS('BA History'!$B:$B,$A$11,'BA History'!Z:Z, 1)</f>
        <v>2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4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125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6</v>
      </c>
      <c r="K12" s="2">
        <f>COUNTIFS('BA History'!B:B,A12,'BA History'!D:D, 0)</f>
        <v>4</v>
      </c>
      <c r="L12" s="75">
        <f>LOOKUP(2, 1/('BA History'!$B:$B=A12), 'BA History'!$AK:$AK)</f>
        <v>0.6</v>
      </c>
      <c r="M12" s="34">
        <f>SUMIFS('BA History'!F:F,'BA History'!B:B,A12)</f>
        <v>23</v>
      </c>
      <c r="N12" s="2">
        <f>SUMIFS('BA History'!E:E,'BA History'!B:B,A12)-M12</f>
        <v>16</v>
      </c>
      <c r="O12" s="75">
        <f>LOOKUP(2, 1/('BA History'!$B:$B=A12), 'BA History'!$AI:$AI)</f>
        <v>0.61499999999999999</v>
      </c>
      <c r="P12" s="34">
        <f>SUMIFS('BA History'!H:H,'BA History'!B:B,A12)</f>
        <v>88</v>
      </c>
      <c r="Q12" s="2">
        <f>SUMIFS('BA History'!G:G,'BA History'!B:B,A12)-P12</f>
        <v>71</v>
      </c>
      <c r="R12" s="89">
        <f>LOOKUP(2, 1/('BA History'!$B:$B=A12), 'BA History'!$AJ:$AJ)</f>
        <v>0.57900000000000007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3</v>
      </c>
      <c r="AH12" s="2">
        <f>COUNTIFS('BA History'!$B:$B,$A$12,'BA History'!Z:Z, 1)</f>
        <v>4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4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356</v>
      </c>
      <c r="G13" s="66">
        <f>AVERAGEIFS('BA History'!C:C,'BA History'!B:B,A13)</f>
        <v>13.185185185185185</v>
      </c>
      <c r="H13" s="66">
        <f t="array" ref="H13">MEDIAN(IF('BA History'!B:B=A13, 'BA History'!C:C))</f>
        <v>13</v>
      </c>
      <c r="I13" s="35">
        <f t="array" ref="I13">MAX(IF('BA History'!B:B=A13, 'BA History'!C:C))</f>
        <v>24</v>
      </c>
      <c r="J13" s="34">
        <f>COUNTIFS('BA History'!B:B,A13,'BA History'!D:D, 1)</f>
        <v>15</v>
      </c>
      <c r="K13" s="2">
        <f>COUNTIFS('BA History'!B:B,A13,'BA History'!D:D, 0)</f>
        <v>12</v>
      </c>
      <c r="L13" s="75">
        <f>LOOKUP(2, 1/('BA History'!$B:$B=A13), 'BA History'!$AK:$AK)</f>
        <v>0.55555555555555558</v>
      </c>
      <c r="M13" s="34">
        <f>SUMIFS('BA History'!F:F,'BA History'!B:B,A13)</f>
        <v>59</v>
      </c>
      <c r="N13" s="2">
        <f>SUMIFS('BA History'!E:E,'BA History'!B:B,A13)-M13</f>
        <v>55</v>
      </c>
      <c r="O13" s="75">
        <f>LOOKUP(2, 1/('BA History'!$B:$B=A13), 'BA History'!$AI:$AI)</f>
        <v>0.52037037037037037</v>
      </c>
      <c r="P13" s="34">
        <f>SUMIFS('BA History'!H:H,'BA History'!B:B,A13)</f>
        <v>238</v>
      </c>
      <c r="Q13" s="2">
        <f>SUMIFS('BA History'!G:G,'BA History'!B:B,A13)-P13</f>
        <v>239</v>
      </c>
      <c r="R13" s="89">
        <f>LOOKUP(2, 1/('BA History'!$B:$B=A13), 'BA History'!$AJ:$AJ)</f>
        <v>0.49851851851851842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7</v>
      </c>
      <c r="V13" s="2">
        <f>COUNTIFS('BA History'!$B:$B,$A$13,'BA History'!N:N, 1)</f>
        <v>4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1</v>
      </c>
      <c r="AB13" s="2">
        <f>COUNTIFS('BA History'!$B:$B,$A$13,'BA History'!T:T, 1)</f>
        <v>0</v>
      </c>
      <c r="AC13" s="2">
        <f>COUNTIFS('BA History'!$B:$B,$A$13,'BA History'!U:U, 1)</f>
        <v>3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3</v>
      </c>
      <c r="AH13" s="2">
        <f>COUNTIFS('BA History'!$B:$B,$A$13,'BA History'!Z:Z, 1)</f>
        <v>6</v>
      </c>
      <c r="AI13" s="2">
        <f>COUNTIFS('BA History'!$B:$B,$A13,'BA History'!AA:AA, 1)</f>
        <v>1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4</v>
      </c>
      <c r="AN13" s="2">
        <f>COUNTIFS('BA History'!$B:$B,$A$13,'BA History'!AF:AF, 1)</f>
        <v>0</v>
      </c>
      <c r="AO13" s="2">
        <f>COUNTIFS('BA History'!$B:$B,$A$13,'BA History'!AG:AG, 1)</f>
        <v>7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254</v>
      </c>
      <c r="G15" s="66">
        <f>AVERAGEIFS('BA History'!C:C,'BA History'!B:B,A15)</f>
        <v>12.7</v>
      </c>
      <c r="H15" s="66">
        <f t="array" ref="H15">MEDIAN(IF('BA History'!B:B=A15, 'BA History'!C:C))</f>
        <v>14</v>
      </c>
      <c r="I15" s="35">
        <f t="array" ref="I15">MAX(IF('BA History'!B:B=A15, 'BA History'!C:C))</f>
        <v>20</v>
      </c>
      <c r="J15" s="34">
        <f>COUNTIFS('BA History'!B:B,A15,'BA History'!D:D, 1)</f>
        <v>9</v>
      </c>
      <c r="K15" s="2">
        <f>COUNTIFS('BA History'!B:B,A15,'BA History'!D:D, 0)</f>
        <v>11</v>
      </c>
      <c r="L15" s="75">
        <f>LOOKUP(2, 1/('BA History'!$B:$B=A15), 'BA History'!$AK:$AK)</f>
        <v>0.45</v>
      </c>
      <c r="M15" s="34">
        <f>SUMIFS('BA History'!F:F,'BA History'!B:B,A15)</f>
        <v>39</v>
      </c>
      <c r="N15" s="2">
        <f>SUMIFS('BA History'!E:E,'BA History'!B:B,A15)-M15</f>
        <v>42</v>
      </c>
      <c r="O15" s="75">
        <f>LOOKUP(2, 1/('BA History'!$B:$B=A15), 'BA History'!$AI:$AI)</f>
        <v>0.48749999999999999</v>
      </c>
      <c r="P15" s="34">
        <f>SUMIFS('BA History'!H:H,'BA History'!B:B,A15)</f>
        <v>155</v>
      </c>
      <c r="Q15" s="2">
        <f>SUMIFS('BA History'!G:G,'BA History'!B:B,A15)-P15</f>
        <v>183</v>
      </c>
      <c r="R15" s="89">
        <f>LOOKUP(2, 1/('BA History'!$B:$B=A15), 'BA History'!$AJ:$AJ)</f>
        <v>0.4539999999999999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4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6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5</v>
      </c>
      <c r="AI15" s="2">
        <f>COUNTIFS('BA History'!$B:$B,$A15,'BA History'!AA:AA, 1)</f>
        <v>1</v>
      </c>
      <c r="AJ15" s="2">
        <f>COUNTIFS('BA History'!$B:$B,$A$15,'BA History'!AB:AB, 1)</f>
        <v>1</v>
      </c>
      <c r="AK15" s="2">
        <f>COUNTIFS('BA History'!$B:$B,$A$15,'BA History'!AC:AC, 1)</f>
        <v>6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305</v>
      </c>
      <c r="G17" s="66">
        <f>AVERAGEIFS('BA History'!C:C,'BA History'!B:B,A17)</f>
        <v>14.523809523809524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13</v>
      </c>
      <c r="L17" s="75">
        <f>LOOKUP(2, 1/('BA History'!$B:$B=A17), 'BA History'!$AK:$AK)</f>
        <v>0.38095238095238093</v>
      </c>
      <c r="M17" s="34">
        <f>SUMIFS('BA History'!F:F,'BA History'!B:B,A17)</f>
        <v>41</v>
      </c>
      <c r="N17" s="2">
        <f>SUMIFS('BA History'!E:E,'BA History'!B:B,A17)-M17</f>
        <v>50</v>
      </c>
      <c r="O17" s="75">
        <f>LOOKUP(2, 1/('BA History'!$B:$B=A17), 'BA History'!$AI:$AI)</f>
        <v>0.42857142857142855</v>
      </c>
      <c r="P17" s="34">
        <f>SUMIFS('BA History'!H:H,'BA History'!B:B,A17)</f>
        <v>184</v>
      </c>
      <c r="Q17" s="2">
        <f>SUMIFS('BA History'!G:G,'BA History'!B:B,A17)-P17</f>
        <v>191</v>
      </c>
      <c r="R17" s="89">
        <f>LOOKUP(2, 1/('BA History'!$B:$B=A17), 'BA History'!$AJ:$AJ)</f>
        <v>0.48142857142857143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3</v>
      </c>
      <c r="D20" s="2">
        <v>1</v>
      </c>
      <c r="E20" s="2"/>
      <c r="F20" s="34">
        <f>SUMIFS('BA History'!C:C,'BA History'!B:B,A20)</f>
        <v>1052</v>
      </c>
      <c r="G20" s="66">
        <f>AVERAGEIFS('BA History'!C:C,'BA History'!B:B,A20)</f>
        <v>18.137931034482758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28</v>
      </c>
      <c r="K20" s="2">
        <f>COUNTIFS('BA History'!B:B,A20,'BA History'!D:D, 0)</f>
        <v>30</v>
      </c>
      <c r="L20" s="75">
        <f>LOOKUP(2, 1/('BA History'!$B:$B=A20), 'BA History'!$AK:$AK)</f>
        <v>0.48275862068965519</v>
      </c>
      <c r="M20" s="34">
        <f>SUMIFS('BA History'!F:F,'BA History'!B:B,A20)</f>
        <v>114</v>
      </c>
      <c r="N20" s="2">
        <f>SUMIFS('BA History'!E:E,'BA History'!B:B,A20)-M20</f>
        <v>117</v>
      </c>
      <c r="O20" s="75">
        <f>LOOKUP(2, 1/('BA History'!$B:$B=A20), 'BA History'!$AI:$AI)</f>
        <v>0.49793103448275866</v>
      </c>
      <c r="P20" s="34">
        <f>SUMIFS('BA History'!H:H,'BA History'!B:B,A20)</f>
        <v>490</v>
      </c>
      <c r="Q20" s="2">
        <f>SUMIFS('BA History'!G:G,'BA History'!B:B,A20)-P20</f>
        <v>490</v>
      </c>
      <c r="R20" s="89">
        <f>LOOKUP(2, 1/('BA History'!$B:$B=A20), 'BA History'!$AJ:$AJ)</f>
        <v>0.50672413793103432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8</v>
      </c>
      <c r="V20" s="2">
        <f>COUNTIFS('BA History'!$B:$B,$A$20,'BA History'!N:N, 1)</f>
        <v>11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260</v>
      </c>
      <c r="G21" s="66">
        <f>AVERAGEIFS('BA History'!C:C,'BA History'!B:B,A21)</f>
        <v>15.294117647058824</v>
      </c>
      <c r="H21" s="66">
        <f t="array" ref="H21">MEDIAN(IF('BA History'!B:B=A21, 'BA History'!C:C))</f>
        <v>13</v>
      </c>
      <c r="I21" s="35">
        <f t="array" ref="I21">MAX(IF('BA History'!B:B=A21, 'BA History'!C:C))</f>
        <v>31</v>
      </c>
      <c r="J21" s="34">
        <f>COUNTIFS('BA History'!B:B,A21,'BA History'!D:D, 1)</f>
        <v>6</v>
      </c>
      <c r="K21" s="2">
        <f>COUNTIFS('BA History'!B:B,A21,'BA History'!D:D, 0)</f>
        <v>11</v>
      </c>
      <c r="L21" s="75">
        <f>LOOKUP(2, 1/('BA History'!$B:$B=A21), 'BA History'!$AK:$AK)</f>
        <v>0.35294117647058826</v>
      </c>
      <c r="M21" s="34">
        <f>SUMIFS('BA History'!F:F,'BA History'!B:B,A21)</f>
        <v>33</v>
      </c>
      <c r="N21" s="2">
        <f>SUMIFS('BA History'!E:E,'BA History'!B:B,A21)-M21</f>
        <v>38</v>
      </c>
      <c r="O21" s="75">
        <f>LOOKUP(2, 1/('BA History'!$B:$B=A21), 'BA History'!$AI:$AI)</f>
        <v>0.4882352941176471</v>
      </c>
      <c r="P21" s="34">
        <f>SUMIFS('BA History'!H:H,'BA History'!B:B,A21)</f>
        <v>138</v>
      </c>
      <c r="Q21" s="2">
        <f>SUMIFS('BA History'!G:G,'BA History'!B:B,A21)-P21</f>
        <v>149</v>
      </c>
      <c r="R21" s="89">
        <f>LOOKUP(2, 1/('BA History'!$B:$B=A21), 'BA History'!$AJ:$AJ)</f>
        <v>0.49176470588235299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4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5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1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4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1084</v>
      </c>
      <c r="G22" s="66">
        <f>AVERAGEIFS('BA History'!C:C,'BA History'!B:B,A22)</f>
        <v>16.424242424242426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38</v>
      </c>
      <c r="K22" s="2">
        <f>COUNTIFS('BA History'!B:B,A22,'BA History'!D:D, 0)</f>
        <v>28</v>
      </c>
      <c r="L22" s="75">
        <f>LOOKUP(2, 1/('BA History'!$B:$B=A22), 'BA History'!$AK:$AK)</f>
        <v>0.5757575757575758</v>
      </c>
      <c r="M22" s="34">
        <f>SUMIFS('BA History'!F:F,'BA History'!B:B,A22)</f>
        <v>141</v>
      </c>
      <c r="N22" s="2">
        <f>SUMIFS('BA History'!E:E,'BA History'!B:B,A22)-M22</f>
        <v>121</v>
      </c>
      <c r="O22" s="75">
        <f>LOOKUP(2, 1/('BA History'!$B:$B=A22), 'BA History'!$AI:$AI)</f>
        <v>0.54090909090909089</v>
      </c>
      <c r="P22" s="34">
        <f>SUMIFS('BA History'!H:H,'BA History'!B:B,A22)</f>
        <v>580</v>
      </c>
      <c r="Q22" s="2">
        <f>SUMIFS('BA History'!G:G,'BA History'!B:B,A22)-P22</f>
        <v>518</v>
      </c>
      <c r="R22" s="89">
        <f>LOOKUP(2, 1/('BA History'!$B:$B=A22), 'BA History'!$AJ:$AJ)</f>
        <v>0.53560606060606075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17</v>
      </c>
      <c r="V22" s="2">
        <f>COUNTIFS('BA History'!$B:$B,$A$22,'BA History'!N:N, 1)</f>
        <v>15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8</v>
      </c>
      <c r="AH22" s="2">
        <f>COUNTIFS('BA History'!$B:$B,$A$22,'BA History'!Z:Z, 1)</f>
        <v>12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7</v>
      </c>
      <c r="AM22" s="2">
        <f>COUNTIFS('BA History'!$B:$B,$A$22,'BA History'!AE:AE, 1)</f>
        <v>12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>
        <v>2</v>
      </c>
      <c r="D24" s="1">
        <v>1</v>
      </c>
      <c r="E24" s="1"/>
      <c r="F24" s="34">
        <f>SUMIFS('BA History'!C:C,'BA History'!B:B,A24)</f>
        <v>1455</v>
      </c>
      <c r="G24" s="66">
        <f>AVERAGEIFS('BA History'!C:C,'BA History'!B:B,A24)</f>
        <v>26.944444444444443</v>
      </c>
      <c r="H24" s="66">
        <f t="array" ref="H24">MEDIAN(IF('BA History'!B:B=A24, 'BA History'!C:C))</f>
        <v>26</v>
      </c>
      <c r="I24" s="35">
        <f t="array" ref="I24">MAX(IF('BA History'!B:B=A24, 'BA History'!C:C))</f>
        <v>50</v>
      </c>
      <c r="J24" s="34">
        <f>COUNTIFS('BA History'!B:B,A24,'BA History'!D:D, 1)</f>
        <v>28</v>
      </c>
      <c r="K24" s="2">
        <f>COUNTIFS('BA History'!B:B,A24,'BA History'!D:D, 0)</f>
        <v>26</v>
      </c>
      <c r="L24" s="75">
        <f>LOOKUP(2, 1/('BA History'!$B:$B=A24), 'BA History'!$AK:$AK)</f>
        <v>0.51851851851851849</v>
      </c>
      <c r="M24" s="34">
        <f>SUMIFS('BA History'!F:F,'BA History'!B:B,A24)</f>
        <v>109</v>
      </c>
      <c r="N24" s="2">
        <f>SUMIFS('BA History'!E:E,'BA History'!B:B,A24)-M24</f>
        <v>107</v>
      </c>
      <c r="O24" s="75">
        <f>LOOKUP(2, 1/('BA History'!$B:$B=A24), 'BA History'!$AI:$AI)</f>
        <v>0.50370370370370376</v>
      </c>
      <c r="P24" s="34">
        <f>SUMIFS('BA History'!H:H,'BA History'!B:B,A24)</f>
        <v>445</v>
      </c>
      <c r="Q24" s="2">
        <f>SUMIFS('BA History'!G:G,'BA History'!B:B,A24)-P24</f>
        <v>448</v>
      </c>
      <c r="R24" s="89">
        <f>LOOKUP(2, 1/('BA History'!$B:$B=A24), 'BA History'!$AJ:$AJ)</f>
        <v>0.50129629629629635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10</v>
      </c>
      <c r="V24" s="2">
        <f>COUNTIFS('BA History'!$B:$B,$A$24,'BA History'!N:N, 1)</f>
        <v>10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3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8</v>
      </c>
      <c r="AH24" s="2">
        <f>COUNTIFS('BA History'!$B:$B,$A$24,'BA History'!Z:Z, 1)</f>
        <v>11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14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868</v>
      </c>
      <c r="G26" s="66">
        <f>AVERAGEIFS('BA History'!C:C,'BA History'!B:B,A26)</f>
        <v>19.727272727272727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26</v>
      </c>
      <c r="K26" s="2">
        <f>COUNTIFS('BA History'!B:B,A26,'BA History'!D:D, 0)</f>
        <v>18</v>
      </c>
      <c r="L26" s="75">
        <f>LOOKUP(2, 1/('BA History'!$B:$B=A26), 'BA History'!$AK:$AK)</f>
        <v>0.59090909090909094</v>
      </c>
      <c r="M26" s="34">
        <f>SUMIFS('BA History'!F:F,'BA History'!B:B,A26)</f>
        <v>98</v>
      </c>
      <c r="N26" s="2">
        <f>SUMIFS('BA History'!E:E,'BA History'!B:B,A26)-M26</f>
        <v>82</v>
      </c>
      <c r="O26" s="75">
        <f>LOOKUP(2, 1/('BA History'!$B:$B=A26), 'BA History'!$AI:$AI)</f>
        <v>0.54772727272727273</v>
      </c>
      <c r="P26" s="34">
        <f>SUMIFS('BA History'!H:H,'BA History'!B:B,A26)</f>
        <v>386</v>
      </c>
      <c r="Q26" s="2">
        <f>SUMIFS('BA History'!G:G,'BA History'!B:B,A26)-P26</f>
        <v>350</v>
      </c>
      <c r="R26" s="89">
        <f>LOOKUP(2, 1/('BA History'!$B:$B=A26), 'BA History'!$AJ:$AJ)</f>
        <v>0.5331818181818182</v>
      </c>
      <c r="S26" s="2">
        <f>COUNTIFS('BA History'!$B:$B,$A$26,'BA History'!K:K, 1)</f>
        <v>5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14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5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14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6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571</v>
      </c>
      <c r="G27" s="66">
        <f>AVERAGEIFS('BA History'!C:C,'BA History'!B:B,A27)</f>
        <v>17.303030303030305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23</v>
      </c>
      <c r="L27" s="75">
        <f>LOOKUP(2, 1/('BA History'!$B:$B=A27), 'BA History'!$AK:$AK)</f>
        <v>0.30303030303030304</v>
      </c>
      <c r="M27" s="34">
        <f>SUMIFS('BA History'!F:F,'BA History'!B:B,A27)</f>
        <v>55</v>
      </c>
      <c r="N27" s="2">
        <f>SUMIFS('BA History'!E:E,'BA History'!B:B,A27)-M27</f>
        <v>84</v>
      </c>
      <c r="O27" s="75">
        <f>LOOKUP(2, 1/('BA History'!$B:$B=A27), 'BA History'!$AI:$AI)</f>
        <v>0.37272727272727268</v>
      </c>
      <c r="P27" s="34">
        <f>SUMIFS('BA History'!H:H,'BA History'!B:B,A27)</f>
        <v>258</v>
      </c>
      <c r="Q27" s="2">
        <f>SUMIFS('BA History'!G:G,'BA History'!B:B,A27)-P27</f>
        <v>318</v>
      </c>
      <c r="R27" s="89">
        <f>LOOKUP(2, 1/('BA History'!$B:$B=A27), 'BA History'!$AJ:$AJ)</f>
        <v>0.43212121212121213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544</v>
      </c>
      <c r="G29" s="66">
        <f>AVERAGEIFS('BA History'!C:C,'BA History'!B:B,A29)</f>
        <v>15.542857142857143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15</v>
      </c>
      <c r="K29" s="2">
        <f>COUNTIFS('BA History'!B:B,A29,'BA History'!D:D, 0)</f>
        <v>20</v>
      </c>
      <c r="L29" s="75">
        <f>LOOKUP(2, 1/('BA History'!$B:$B=A29), 'BA History'!$AK:$AK)</f>
        <v>0.42857142857142855</v>
      </c>
      <c r="M29" s="34">
        <f>SUMIFS('BA History'!F:F,'BA History'!B:B,A29)</f>
        <v>66</v>
      </c>
      <c r="N29" s="2">
        <f>SUMIFS('BA History'!E:E,'BA History'!B:B,A29)-M29</f>
        <v>68</v>
      </c>
      <c r="O29" s="75">
        <f>LOOKUP(2, 1/('BA History'!$B:$B=A29), 'BA History'!$AI:$AI)</f>
        <v>0.50714285714285712</v>
      </c>
      <c r="P29" s="34">
        <f>SUMIFS('BA History'!H:H,'BA History'!B:B,A29)</f>
        <v>271</v>
      </c>
      <c r="Q29" s="2">
        <f>SUMIFS('BA History'!G:G,'BA History'!B:B,A29)-P29</f>
        <v>281</v>
      </c>
      <c r="R29" s="89">
        <f>LOOKUP(2, 1/('BA History'!$B:$B=A29), 'BA History'!$AJ:$AJ)</f>
        <v>0.49571428571428577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4</v>
      </c>
      <c r="AH29" s="2">
        <f>COUNTIFS('BA History'!$B:$B,$A$29,'BA History'!Z:Z, 1)</f>
        <v>12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7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80</v>
      </c>
      <c r="G31" s="66">
        <f>AVERAGEIFS('BA History'!C:C,'BA History'!B:B,A31)</f>
        <v>7.2727272727272725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7</v>
      </c>
      <c r="L31" s="75">
        <f>LOOKUP(2, 1/('BA History'!$B:$B=A31), 'BA History'!$AK:$AK)</f>
        <v>0.36363636363636365</v>
      </c>
      <c r="M31" s="34">
        <f>SUMIFS('BA History'!F:F,'BA History'!B:B,A31)</f>
        <v>21</v>
      </c>
      <c r="N31" s="2">
        <f>SUMIFS('BA History'!E:E,'BA History'!B:B,A31)-M31</f>
        <v>25</v>
      </c>
      <c r="O31" s="75">
        <f>LOOKUP(2, 1/('BA History'!$B:$B=A31), 'BA History'!$AI:$AI)</f>
        <v>0.45909090909090905</v>
      </c>
      <c r="P31" s="34">
        <f>SUMIFS('BA History'!H:H,'BA History'!B:B,A31)</f>
        <v>87</v>
      </c>
      <c r="Q31" s="2">
        <f>SUMIFS('BA History'!G:G,'BA History'!B:B,A31)-P31</f>
        <v>96</v>
      </c>
      <c r="R31" s="89">
        <f>LOOKUP(2, 1/('BA History'!$B:$B=A31), 'BA History'!$AJ:$AJ)</f>
        <v>0.48454545454545456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263</v>
      </c>
      <c r="G32" s="66">
        <f>AVERAGEIFS('BA History'!C:C,'BA History'!B:B,A32)</f>
        <v>18.785714285714285</v>
      </c>
      <c r="H32" s="66">
        <f t="array" ref="H32">MEDIAN(IF('BA History'!B:B=A32, 'BA History'!C:C))</f>
        <v>19</v>
      </c>
      <c r="I32" s="35">
        <f t="array" ref="I32">MAX(IF('BA History'!B:B=A32, 'BA History'!C:C))</f>
        <v>27</v>
      </c>
      <c r="J32" s="34">
        <f>COUNTIFS('BA History'!B:B,A32,'BA History'!D:D, 1)</f>
        <v>6</v>
      </c>
      <c r="K32" s="2">
        <f>COUNTIFS('BA History'!B:B,A32,'BA History'!D:D, 0)</f>
        <v>8</v>
      </c>
      <c r="L32" s="75">
        <f>LOOKUP(2, 1/('BA History'!$B:$B=A32), 'BA History'!$AK:$AK)</f>
        <v>0.42857142857142855</v>
      </c>
      <c r="M32" s="34">
        <f>SUMIFS('BA History'!F:F,'BA History'!B:B,A32)</f>
        <v>28</v>
      </c>
      <c r="N32" s="2">
        <f>SUMIFS('BA History'!E:E,'BA History'!B:B,A32)-M32</f>
        <v>31</v>
      </c>
      <c r="O32" s="75">
        <f>LOOKUP(2, 1/('BA History'!$B:$B=A32), 'BA History'!$AI:$AI)</f>
        <v>0.47499999999999998</v>
      </c>
      <c r="P32" s="34">
        <f>SUMIFS('BA History'!H:H,'BA History'!B:B,A32)</f>
        <v>124</v>
      </c>
      <c r="Q32" s="2">
        <f>SUMIFS('BA History'!G:G,'BA History'!B:B,A32)-P32</f>
        <v>136</v>
      </c>
      <c r="R32" s="89">
        <f>LOOKUP(2, 1/('BA History'!$B:$B=A32), 'BA History'!$AJ:$AJ)</f>
        <v>0.47571428571428559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3</v>
      </c>
      <c r="V32" s="2">
        <f>COUNTIFS('BA History'!$B:$B,$A$32,'BA History'!N:N, 1)</f>
        <v>3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3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1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163</v>
      </c>
      <c r="G33" s="66">
        <f>AVERAGEIFS('BA History'!C:C,'BA History'!B:B,A33)</f>
        <v>9.0555555555555554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12</v>
      </c>
      <c r="L33" s="75">
        <f>LOOKUP(2, 1/('BA History'!$B:$B=A33), 'BA History'!$AK:$AK)</f>
        <v>0.33333333333333331</v>
      </c>
      <c r="M33" s="34">
        <f>SUMIFS('BA History'!F:F,'BA History'!B:B,A33)</f>
        <v>27</v>
      </c>
      <c r="N33" s="2">
        <f>SUMIFS('BA History'!E:E,'BA History'!B:B,A33)-M33</f>
        <v>46</v>
      </c>
      <c r="O33" s="75">
        <f>LOOKUP(2, 1/('BA History'!$B:$B=A33), 'BA History'!$AI:$AI)</f>
        <v>0.33055555555555555</v>
      </c>
      <c r="P33" s="34">
        <f>SUMIFS('BA History'!H:H,'BA History'!B:B,A33)</f>
        <v>134</v>
      </c>
      <c r="Q33" s="2">
        <f>SUMIFS('BA History'!G:G,'BA History'!B:B,A33)-P33</f>
        <v>172</v>
      </c>
      <c r="R33" s="89">
        <f>LOOKUP(2, 1/('BA History'!$B:$B=A33), 'BA History'!$AJ:$AJ)</f>
        <v>0.42722222222222217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4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240</v>
      </c>
      <c r="G34" s="66">
        <f>AVERAGEIFS('BA History'!C:C,'BA History'!B:B,A34)</f>
        <v>11.428571428571429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10</v>
      </c>
      <c r="L34" s="75">
        <f>LOOKUP(2, 1/('BA History'!$B:$B=A34), 'BA History'!$AK:$AK)</f>
        <v>0.52380952380952384</v>
      </c>
      <c r="M34" s="34">
        <f>SUMIFS('BA History'!F:F,'BA History'!B:B,A34)</f>
        <v>42</v>
      </c>
      <c r="N34" s="2">
        <f>SUMIFS('BA History'!E:E,'BA History'!B:B,A34)-M34</f>
        <v>44</v>
      </c>
      <c r="O34" s="75">
        <f>LOOKUP(2, 1/('BA History'!$B:$B=A34), 'BA History'!$AI:$AI)</f>
        <v>0.47380952380952379</v>
      </c>
      <c r="P34" s="34">
        <f>SUMIFS('BA History'!H:H,'BA History'!B:B,A34)</f>
        <v>179</v>
      </c>
      <c r="Q34" s="2">
        <f>SUMIFS('BA History'!G:G,'BA History'!B:B,A34)-P34</f>
        <v>190</v>
      </c>
      <c r="R34" s="89">
        <f>LOOKUP(2, 1/('BA History'!$B:$B=A34), 'BA History'!$AJ:$AJ)</f>
        <v>0.48190476190476189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3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662</v>
      </c>
      <c r="G38" s="66">
        <f>AVERAGEIFS('BA History'!C:C,'BA History'!B:B,A38)</f>
        <v>16.974358974358974</v>
      </c>
      <c r="H38" s="66">
        <f t="array" ref="H38">MEDIAN(IF('BA History'!B:B=A38, 'BA History'!C:C))</f>
        <v>17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24</v>
      </c>
      <c r="L38" s="75">
        <f>LOOKUP(2, 1/('BA History'!$B:$B=A38), 'BA History'!$AK:$AK)</f>
        <v>0.38461538461538464</v>
      </c>
      <c r="M38" s="34">
        <f>SUMIFS('BA History'!F:F,'BA History'!B:B,A38)</f>
        <v>70</v>
      </c>
      <c r="N38" s="2">
        <f>SUMIFS('BA History'!E:E,'BA History'!B:B,A38)-M38</f>
        <v>84</v>
      </c>
      <c r="O38" s="75">
        <f>LOOKUP(2, 1/('BA History'!$B:$B=A38), 'BA History'!$AI:$AI)</f>
        <v>0.45512820512820512</v>
      </c>
      <c r="P38" s="34">
        <f>SUMIFS('BA History'!H:H,'BA History'!B:B,A38)</f>
        <v>315</v>
      </c>
      <c r="Q38" s="2">
        <f>SUMIFS('BA History'!G:G,'BA History'!B:B,A38)-P38</f>
        <v>343</v>
      </c>
      <c r="R38" s="89">
        <f>LOOKUP(2, 1/('BA History'!$B:$B=A38), 'BA History'!$AJ:$AJ)</f>
        <v>0.48589743589743595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8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2</v>
      </c>
      <c r="D39" s="1">
        <v>1</v>
      </c>
      <c r="E39" s="1"/>
      <c r="F39" s="34">
        <f>SUMIFS('BA History'!C:C,'BA History'!B:B,A39)</f>
        <v>1485</v>
      </c>
      <c r="G39" s="66">
        <f>AVERAGEIFS('BA History'!C:C,'BA History'!B:B,A39)</f>
        <v>24.344262295081968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30</v>
      </c>
      <c r="K39" s="2">
        <f>COUNTIFS('BA History'!B:B,A39,'BA History'!D:D, 0)</f>
        <v>31</v>
      </c>
      <c r="L39" s="75">
        <f>LOOKUP(2, 1/('BA History'!$B:$B=A39), 'BA History'!$AK:$AK)</f>
        <v>0.49180327868852458</v>
      </c>
      <c r="M39" s="34">
        <f>SUMIFS('BA History'!F:F,'BA History'!B:B,A39)</f>
        <v>123</v>
      </c>
      <c r="N39" s="2">
        <f>SUMIFS('BA History'!E:E,'BA History'!B:B,A39)-M39</f>
        <v>120</v>
      </c>
      <c r="O39" s="75">
        <f>LOOKUP(2, 1/('BA History'!$B:$B=A39), 'BA History'!$AI:$AI)</f>
        <v>0.50868852459016378</v>
      </c>
      <c r="P39" s="34">
        <f>SUMIFS('BA History'!H:H,'BA History'!B:B,A39)</f>
        <v>529</v>
      </c>
      <c r="Q39" s="2">
        <f>SUMIFS('BA History'!G:G,'BA History'!B:B,A39)-P39</f>
        <v>488</v>
      </c>
      <c r="R39" s="89">
        <f>LOOKUP(2, 1/('BA History'!$B:$B=A39), 'BA History'!$AJ:$AJ)</f>
        <v>0.52803278688524602</v>
      </c>
      <c r="S39" s="2">
        <f>COUNTIFS('BA History'!$B:$B,$A$39,'BA History'!K:K, 1)</f>
        <v>8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12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6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12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22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852</v>
      </c>
      <c r="G41" s="66">
        <f>AVERAGEIFS('BA History'!C:C,'BA History'!B:B,A41)</f>
        <v>19.363636363636363</v>
      </c>
      <c r="H41" s="66">
        <f t="array" ref="H41">MEDIAN(IF('BA History'!B:B=A41, 'BA History'!C:C))</f>
        <v>18.5</v>
      </c>
      <c r="I41" s="35">
        <f t="array" ref="I41">MAX(IF('BA History'!B:B=A41, 'BA History'!C:C))</f>
        <v>37</v>
      </c>
      <c r="J41" s="34">
        <f>COUNTIFS('BA History'!B:B,A41,'BA History'!D:D, 1)</f>
        <v>26</v>
      </c>
      <c r="K41" s="2">
        <f>COUNTIFS('BA History'!B:B,A41,'BA History'!D:D, 0)</f>
        <v>18</v>
      </c>
      <c r="L41" s="75">
        <f>LOOKUP(2, 1/('BA History'!$B:$B=A41), 'BA History'!$AK:$AK)</f>
        <v>0.59090909090909094</v>
      </c>
      <c r="M41" s="34">
        <f>SUMIFS('BA History'!F:F,'BA History'!B:B,A41)</f>
        <v>94</v>
      </c>
      <c r="N41" s="2">
        <f>SUMIFS('BA History'!E:E,'BA History'!B:B,A41)-M41</f>
        <v>82</v>
      </c>
      <c r="O41" s="75">
        <f>LOOKUP(2, 1/('BA History'!$B:$B=A41), 'BA History'!$AI:$AI)</f>
        <v>0.53113636363636363</v>
      </c>
      <c r="P41" s="34">
        <f>SUMIFS('BA History'!H:H,'BA History'!B:B,A41)</f>
        <v>381</v>
      </c>
      <c r="Q41" s="2">
        <f>SUMIFS('BA History'!G:G,'BA History'!B:B,A41)-P41</f>
        <v>362</v>
      </c>
      <c r="R41" s="89">
        <f>LOOKUP(2, 1/('BA History'!$B:$B=A41), 'BA History'!$AJ:$AJ)</f>
        <v>0.51386363636363641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8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1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10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7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2</v>
      </c>
      <c r="D44" s="2"/>
      <c r="E44" s="2"/>
      <c r="F44" s="34">
        <f>SUMIFS('BA History'!C:C,'BA History'!B:B,A44)</f>
        <v>848</v>
      </c>
      <c r="G44" s="66">
        <f>AVERAGEIFS('BA History'!C:C,'BA History'!B:B,A44)</f>
        <v>19.720930232558139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26</v>
      </c>
      <c r="K44" s="2">
        <f>COUNTIFS('BA History'!B:B,A44,'BA History'!D:D, 0)</f>
        <v>17</v>
      </c>
      <c r="L44" s="75">
        <f>LOOKUP(2, 1/('BA History'!$B:$B=A44), 'BA History'!$AK:$AK)</f>
        <v>0.60465116279069764</v>
      </c>
      <c r="M44" s="34">
        <f>SUMIFS('BA History'!F:F,'BA History'!B:B,A44)</f>
        <v>89</v>
      </c>
      <c r="N44" s="2">
        <f>SUMIFS('BA History'!E:E,'BA History'!B:B,A44)-M44</f>
        <v>85</v>
      </c>
      <c r="O44" s="75">
        <f>LOOKUP(2, 1/('BA History'!$B:$B=A44), 'BA History'!$AI:$AI)</f>
        <v>0.4941860465116279</v>
      </c>
      <c r="P44" s="34">
        <f>SUMIFS('BA History'!H:H,'BA History'!B:B,A44)</f>
        <v>373</v>
      </c>
      <c r="Q44" s="2">
        <f>SUMIFS('BA History'!G:G,'BA History'!B:B,A44)-P44</f>
        <v>360</v>
      </c>
      <c r="R44" s="89">
        <f>LOOKUP(2, 1/('BA History'!$B:$B=A44), 'BA History'!$AJ:$AJ)</f>
        <v>0.50511627906976753</v>
      </c>
      <c r="S44" s="2">
        <f>COUNTIFS('BA History'!$B:$B,$A$44,'BA History'!K:K, 1)</f>
        <v>8</v>
      </c>
      <c r="T44" s="2">
        <f>COUNTIFS('BA History'!$B:$B,$A$44,'BA History'!L:L, 1)</f>
        <v>3</v>
      </c>
      <c r="U44" s="2">
        <f>COUNTIFS('BA History'!$B:$B,$A$44,'BA History'!M:M, 1)</f>
        <v>6</v>
      </c>
      <c r="V44" s="2">
        <f>COUNTIFS('BA History'!$B:$B,$A$44,'BA History'!N:N, 1)</f>
        <v>11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2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8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14</v>
      </c>
      <c r="AL44" s="2">
        <f>COUNTIFS('BA History'!$B:$B,$A$44,'BA History'!AD:AD, 1)</f>
        <v>4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1625</v>
      </c>
      <c r="G46" s="66">
        <f>AVERAGEIFS('BA History'!C:C,'BA History'!B:B,A46)</f>
        <v>18.895348837209301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35</v>
      </c>
      <c r="K46" s="2">
        <f>COUNTIFS('BA History'!B:B,A46,'BA History'!D:D, 0)</f>
        <v>51</v>
      </c>
      <c r="L46" s="75">
        <f>LOOKUP(2, 1/('BA History'!$B:$B=A46), 'BA History'!$AK:$AK)</f>
        <v>0.40697674418604651</v>
      </c>
      <c r="M46" s="34">
        <f>SUMIFS('BA History'!F:F,'BA History'!B:B,A46)</f>
        <v>166</v>
      </c>
      <c r="N46" s="2">
        <f>SUMIFS('BA History'!E:E,'BA History'!B:B,A46)-M46</f>
        <v>188</v>
      </c>
      <c r="O46" s="75">
        <f>LOOKUP(2, 1/('BA History'!$B:$B=A46), 'BA History'!$AI:$AI)</f>
        <v>0.46860465116279049</v>
      </c>
      <c r="P46" s="34">
        <f>SUMIFS('BA History'!H:H,'BA History'!B:B,A46)</f>
        <v>705</v>
      </c>
      <c r="Q46" s="2">
        <f>SUMIFS('BA History'!G:G,'BA History'!B:B,A46)-P46</f>
        <v>756</v>
      </c>
      <c r="R46" s="89">
        <f>LOOKUP(2, 1/('BA History'!$B:$B=A46), 'BA History'!$AJ:$AJ)</f>
        <v>0.47895348837209323</v>
      </c>
      <c r="S46" s="2">
        <f>COUNTIFS('BA History'!$B:$B,$A$46,'BA History'!K:K, 1)</f>
        <v>7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18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6</v>
      </c>
      <c r="AD46" s="2">
        <f>COUNTIFS('BA History'!$B:$B,$A$46,'BA History'!V:V, 1)</f>
        <v>10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8</v>
      </c>
      <c r="AH46" s="2">
        <f>COUNTIFS('BA History'!$B:$B,$A$46,'BA History'!Z:Z, 1)</f>
        <v>16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8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15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766</v>
      </c>
      <c r="G48" s="66">
        <f>AVERAGEIFS('BA History'!C:C,'BA History'!B:B,A48)</f>
        <v>15.019607843137255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29</v>
      </c>
      <c r="K48" s="2">
        <f>COUNTIFS('BA History'!B:B,A48,'BA History'!D:D, 0)</f>
        <v>22</v>
      </c>
      <c r="L48" s="75">
        <f>LOOKUP(2, 1/('BA History'!$B:$B=A48), 'BA History'!$AK:$AK)</f>
        <v>0.56862745098039214</v>
      </c>
      <c r="M48" s="34">
        <f>SUMIFS('BA History'!F:F,'BA History'!B:B,A48)</f>
        <v>115</v>
      </c>
      <c r="N48" s="2">
        <f>SUMIFS('BA History'!E:E,'BA History'!B:B,A48)-M48</f>
        <v>96</v>
      </c>
      <c r="O48" s="75">
        <f>LOOKUP(2, 1/('BA History'!$B:$B=A48), 'BA History'!$AI:$AI)</f>
        <v>0.56470588235294128</v>
      </c>
      <c r="P48" s="34">
        <f>SUMIFS('BA History'!H:H,'BA History'!B:B,A48)</f>
        <v>457</v>
      </c>
      <c r="Q48" s="2">
        <f>SUMIFS('BA History'!G:G,'BA History'!B:B,A48)-P48</f>
        <v>417</v>
      </c>
      <c r="R48" s="89">
        <f>LOOKUP(2, 1/('BA History'!$B:$B=A48), 'BA History'!$AJ:$AJ)</f>
        <v>0.5337254901960784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14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10</v>
      </c>
      <c r="AH48" s="2">
        <f>COUNTIFS('BA History'!$B:$B,$A$48,'BA History'!Z:Z, 1)</f>
        <v>14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13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>
        <v>2</v>
      </c>
      <c r="D53" s="1">
        <v>1</v>
      </c>
      <c r="E53" s="1">
        <v>1</v>
      </c>
      <c r="F53" s="34">
        <f>SUMIFS('BA History'!C:C,'BA History'!B:B,A53)</f>
        <v>2293</v>
      </c>
      <c r="G53" s="66">
        <f>AVERAGEIFS('BA History'!C:C,'BA History'!B:B,A53)</f>
        <v>24.13684210526316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59</v>
      </c>
      <c r="K53" s="2">
        <f>COUNTIFS('BA History'!B:B,A53,'BA History'!D:D, 0)</f>
        <v>36</v>
      </c>
      <c r="L53" s="75">
        <f>LOOKUP(2, 1/('BA History'!$B:$B=A53), 'BA History'!$AK:$AK)</f>
        <v>0.62105263157894741</v>
      </c>
      <c r="M53" s="34">
        <f>SUMIFS('BA History'!F:F,'BA History'!B:B,A53)</f>
        <v>214</v>
      </c>
      <c r="N53" s="2">
        <f>SUMIFS('BA History'!E:E,'BA History'!B:B,A53)-M53</f>
        <v>171</v>
      </c>
      <c r="O53" s="75">
        <f>LOOKUP(2, 1/('BA History'!$B:$B=A53), 'BA History'!$AI:$AI)</f>
        <v>0.56031578947368432</v>
      </c>
      <c r="P53" s="34">
        <f>SUMIFS('BA History'!H:H,'BA History'!B:B,A53)</f>
        <v>843</v>
      </c>
      <c r="Q53" s="2">
        <f>SUMIFS('BA History'!G:G,'BA History'!B:B,A53)-P53</f>
        <v>765</v>
      </c>
      <c r="R53" s="89">
        <f>LOOKUP(2, 1/('BA History'!$B:$B=A53), 'BA History'!$AJ:$AJ)</f>
        <v>0.5254736842105262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15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5</v>
      </c>
      <c r="AD53" s="2">
        <f>COUNTIFS('BA History'!$B:$B,$A$53,'BA History'!V:V, 1)</f>
        <v>14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9</v>
      </c>
      <c r="AH53" s="2">
        <f>COUNTIFS('BA History'!$B:$B,$A$53,'BA History'!Z:Z, 1)</f>
        <v>29</v>
      </c>
      <c r="AI53" s="2">
        <f>COUNTIFS('BA History'!$B:$B,$A53,'BA History'!AA:AA, 1)</f>
        <v>2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12</v>
      </c>
      <c r="AM53" s="2">
        <f>COUNTIFS('BA History'!$B:$B,$A$53,'BA History'!AE:AE, 1)</f>
        <v>14</v>
      </c>
      <c r="AN53" s="2">
        <f>COUNTIFS('BA History'!$B:$B,$A$53,'BA History'!AF:AF, 1)</f>
        <v>3</v>
      </c>
      <c r="AO53" s="2">
        <f>COUNTIFS('BA History'!$B:$B,$A$53,'BA History'!AG:AG, 1)</f>
        <v>19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1331</v>
      </c>
      <c r="G59" s="66">
        <f>AVERAGEIFS('BA History'!C:C,'BA History'!B:B,A59)</f>
        <v>24.648148148148149</v>
      </c>
      <c r="H59" s="66">
        <f t="array" ref="H59">MEDIAN(IF('BA History'!B:B=A59, 'BA History'!C:C))</f>
        <v>25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32</v>
      </c>
      <c r="L59" s="75">
        <f>LOOKUP(2, 1/('BA History'!$B:$B=A59), 'BA History'!$AK:$AK)</f>
        <v>0.40740740740740738</v>
      </c>
      <c r="M59" s="34">
        <f>SUMIFS('BA History'!F:F,'BA History'!B:B,A59)</f>
        <v>102</v>
      </c>
      <c r="N59" s="2">
        <f>SUMIFS('BA History'!E:E,'BA History'!B:B,A59)-M59</f>
        <v>119</v>
      </c>
      <c r="O59" s="75">
        <f>LOOKUP(2, 1/('BA History'!$B:$B=A59), 'BA History'!$AI:$AI)</f>
        <v>0.46388888888888891</v>
      </c>
      <c r="P59" s="34">
        <f>SUMIFS('BA History'!H:H,'BA History'!B:B,A59)</f>
        <v>443</v>
      </c>
      <c r="Q59" s="2">
        <f>SUMIFS('BA History'!G:G,'BA History'!B:B,A59)-P59</f>
        <v>477</v>
      </c>
      <c r="R59" s="89">
        <f>LOOKUP(2, 1/('BA History'!$B:$B=A59), 'BA History'!$AJ:$AJ)</f>
        <v>0.47870370370370358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7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1000</v>
      </c>
      <c r="G60" s="66">
        <f>AVERAGEIFS('BA History'!C:C,'BA History'!B:B,A60)</f>
        <v>16.666666666666668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31</v>
      </c>
      <c r="K60" s="2">
        <f>COUNTIFS('BA History'!B:B,A60,'BA History'!D:D, 0)</f>
        <v>29</v>
      </c>
      <c r="L60" s="75">
        <f>LOOKUP(2, 1/('BA History'!$B:$B=A60), 'BA History'!$AK:$AK)</f>
        <v>0.51666666666666672</v>
      </c>
      <c r="M60" s="34">
        <f>SUMIFS('BA History'!F:F,'BA History'!B:B,A60)</f>
        <v>123</v>
      </c>
      <c r="N60" s="2">
        <f>SUMIFS('BA History'!E:E,'BA History'!B:B,A60)-M60</f>
        <v>122</v>
      </c>
      <c r="O60" s="75">
        <f>LOOKUP(2, 1/('BA History'!$B:$B=A60), 'BA History'!$AI:$AI)</f>
        <v>0.4975</v>
      </c>
      <c r="P60" s="34">
        <f>SUMIFS('BA History'!H:H,'BA History'!B:B,A60)</f>
        <v>513</v>
      </c>
      <c r="Q60" s="2">
        <f>SUMIFS('BA History'!G:G,'BA History'!B:B,A60)-P60</f>
        <v>501</v>
      </c>
      <c r="R60" s="89">
        <f>LOOKUP(2, 1/('BA History'!$B:$B=A60), 'BA History'!$AJ:$AJ)</f>
        <v>0.50299999999999989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3</v>
      </c>
      <c r="AD60" s="2">
        <f>COUNTIFS('BA History'!$B:$B,$A$60,'BA History'!V:V, 1)</f>
        <v>4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15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10</v>
      </c>
      <c r="AL60" s="2">
        <f>COUNTIFS('BA History'!$B:$B,$A$60,'BA History'!AD:AD, 1)</f>
        <v>5</v>
      </c>
      <c r="AM60" s="2">
        <f>COUNTIFS('BA History'!$B:$B,$A$60,'BA History'!AE:AE, 1)</f>
        <v>12</v>
      </c>
      <c r="AN60" s="2">
        <f>COUNTIFS('BA History'!$B:$B,$A$60,'BA History'!AF:AF, 1)</f>
        <v>1</v>
      </c>
      <c r="AO60" s="2">
        <f>COUNTIFS('BA History'!$B:$B,$A$60,'BA History'!AG:AG, 1)</f>
        <v>10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570"/>
  <sheetViews>
    <sheetView tabSelected="1" workbookViewId="0">
      <pane xSplit="2" ySplit="1" topLeftCell="C1532" activePane="bottomRight" state="frozen"/>
      <selection pane="topRight" activeCell="C1" sqref="C1"/>
      <selection pane="bottomLeft" activeCell="A2" sqref="A2"/>
      <selection pane="bottomRight" activeCell="K1580" sqref="K1579:K158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  <row r="1497" spans="1:37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0</v>
      </c>
      <c r="AE1497">
        <v>0</v>
      </c>
      <c r="AF1497">
        <v>0</v>
      </c>
      <c r="AG1497">
        <v>0</v>
      </c>
      <c r="AH1497" s="86">
        <f>AVERAGEIFS($C$2:C1497, $B$2:B1497, B1497)</f>
        <v>18.891566265060241</v>
      </c>
      <c r="AI1497" s="86">
        <f>AVERAGEIFS($I$2:I1497, $B$2:B1497, B1497)</f>
        <v>0.47771084337349379</v>
      </c>
      <c r="AJ1497" s="86">
        <f>AVERAGEIFS($J$2:J1497, $B$2:B1497, B1497)</f>
        <v>0.48253012048192795</v>
      </c>
      <c r="AK1497" s="86">
        <f>AVERAGEIFS($D$2:D1497, $B$2:B1497, B1497)</f>
        <v>0.42168674698795183</v>
      </c>
    </row>
    <row r="1498" spans="1:37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 s="86">
        <f>AVERAGEIFS($C$2:C1498, $B$2:B1498, B1498)</f>
        <v>19.600000000000001</v>
      </c>
      <c r="AI1498" s="86">
        <f>AVERAGEIFS($I$2:I1498, $B$2:B1498, B1498)</f>
        <v>0.51624999999999999</v>
      </c>
      <c r="AJ1498" s="86">
        <f>AVERAGEIFS($J$2:J1498, $B$2:B1498, B1498)</f>
        <v>0.51350000000000018</v>
      </c>
      <c r="AK1498" s="86">
        <f>AVERAGEIFS($D$2:D1498, $B$2:B1498, B1498)</f>
        <v>0.625</v>
      </c>
    </row>
    <row r="1499" spans="1:37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0</v>
      </c>
      <c r="AE1499">
        <v>0</v>
      </c>
      <c r="AF1499">
        <v>0</v>
      </c>
      <c r="AG1499">
        <v>0</v>
      </c>
      <c r="AH1499" s="86">
        <f>AVERAGEIFS($C$2:C1499, $B$2:B1499, B1499)</f>
        <v>19.404761904761905</v>
      </c>
      <c r="AI1499" s="86">
        <f>AVERAGEIFS($I$2:I1499, $B$2:B1499, B1499)</f>
        <v>0.56428571428571439</v>
      </c>
      <c r="AJ1499" s="86">
        <f>AVERAGEIFS($J$2:J1499, $B$2:B1499, B1499)</f>
        <v>0.54238095238095241</v>
      </c>
      <c r="AK1499" s="86">
        <f>AVERAGEIFS($D$2:D1499, $B$2:B1499, B1499)</f>
        <v>0.61904761904761907</v>
      </c>
    </row>
    <row r="1500" spans="1:37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0</v>
      </c>
      <c r="AE1500">
        <v>0</v>
      </c>
      <c r="AF1500">
        <v>0</v>
      </c>
      <c r="AG1500">
        <v>0</v>
      </c>
      <c r="AH1500" s="86">
        <f>AVERAGEIFS($C$2:C1500, $B$2:B1500, B1500)</f>
        <v>24.3</v>
      </c>
      <c r="AI1500" s="86">
        <f>AVERAGEIFS($I$2:I1500, $B$2:B1500, B1500)</f>
        <v>0.51716666666666655</v>
      </c>
      <c r="AJ1500" s="86">
        <f>AVERAGEIFS($J$2:J1500, $B$2:B1500, B1500)</f>
        <v>0.53083333333333338</v>
      </c>
      <c r="AK1500" s="86">
        <f>AVERAGEIFS($D$2:D1500, $B$2:B1500, B1500)</f>
        <v>0.5</v>
      </c>
    </row>
    <row r="1501" spans="1:37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0</v>
      </c>
      <c r="AE1501">
        <v>0</v>
      </c>
      <c r="AF1501">
        <v>0</v>
      </c>
      <c r="AG1501">
        <v>0</v>
      </c>
      <c r="AH1501" s="86">
        <f>AVERAGEIFS($C$2:C1501, $B$2:B1501, B1501)</f>
        <v>17.875</v>
      </c>
      <c r="AI1501" s="86">
        <f>AVERAGEIFS($I$2:I1501, $B$2:B1501, B1501)</f>
        <v>0.46875</v>
      </c>
      <c r="AJ1501" s="86">
        <f>AVERAGEIFS($J$2:J1501, $B$2:B1501, B1501)</f>
        <v>0.47281249999999991</v>
      </c>
      <c r="AK1501" s="86">
        <f>AVERAGEIFS($D$2:D1501, $B$2:B1501, B1501)</f>
        <v>0.46875</v>
      </c>
    </row>
    <row r="1502" spans="1:37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 s="86">
        <f>AVERAGEIFS($C$2:C1502, $B$2:B1502, B1502)</f>
        <v>19.666666666666668</v>
      </c>
      <c r="AI1502" s="86">
        <f>AVERAGEIFS($I$2:I1502, $B$2:B1502, B1502)</f>
        <v>0.50714285714285712</v>
      </c>
      <c r="AJ1502" s="86">
        <f>AVERAGEIFS($J$2:J1502, $B$2:B1502, B1502)</f>
        <v>0.51380952380952372</v>
      </c>
      <c r="AK1502" s="86">
        <f>AVERAGEIFS($D$2:D1502, $B$2:B1502, B1502)</f>
        <v>0.52380952380952384</v>
      </c>
    </row>
    <row r="1503" spans="1:37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 s="86">
        <f>AVERAGEIFS($C$2:C1503, $B$2:B1503, B1503)</f>
        <v>12.689655172413794</v>
      </c>
      <c r="AI1503" s="86">
        <f>AVERAGEIFS($I$2:I1503, $B$2:B1503, B1503)</f>
        <v>0.53275862068965518</v>
      </c>
      <c r="AJ1503" s="86">
        <f>AVERAGEIFS($J$2:J1503, $B$2:B1503, B1503)</f>
        <v>0.51068965517241371</v>
      </c>
      <c r="AK1503" s="86">
        <f>AVERAGEIFS($D$2:D1503, $B$2:B1503, B1503)</f>
        <v>0.51724137931034486</v>
      </c>
    </row>
    <row r="1504" spans="1:37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0</v>
      </c>
      <c r="AG1504">
        <v>0</v>
      </c>
      <c r="AH1504" s="86">
        <f>AVERAGEIFS($C$2:C1504, $B$2:B1504, B1504)</f>
        <v>26.78</v>
      </c>
      <c r="AI1504" s="86">
        <f>AVERAGEIFS($I$2:I1504, $B$2:B1504, B1504)</f>
        <v>0.47700000000000004</v>
      </c>
      <c r="AJ1504" s="86">
        <f>AVERAGEIFS($J$2:J1504, $B$2:B1504, B1504)</f>
        <v>0.48840000000000006</v>
      </c>
      <c r="AK1504" s="86">
        <f>AVERAGEIFS($D$2:D1504, $B$2:B1504, B1504)</f>
        <v>0.48</v>
      </c>
    </row>
    <row r="1505" spans="1:37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0</v>
      </c>
      <c r="AG1505">
        <v>0</v>
      </c>
      <c r="AH1505" s="86">
        <f>AVERAGEIFS($C$2:C1505, $B$2:B1505, B1505)</f>
        <v>23.978260869565219</v>
      </c>
      <c r="AI1505" s="86">
        <f>AVERAGEIFS($I$2:I1505, $B$2:B1505, B1505)</f>
        <v>0.56065217391304356</v>
      </c>
      <c r="AJ1505" s="86">
        <f>AVERAGEIFS($J$2:J1505, $B$2:B1505, B1505)</f>
        <v>0.5280434782608695</v>
      </c>
      <c r="AK1505" s="86">
        <f>AVERAGEIFS($D$2:D1505, $B$2:B1505, B1505)</f>
        <v>0.63043478260869568</v>
      </c>
    </row>
    <row r="1506" spans="1:37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0</v>
      </c>
      <c r="AG1506">
        <v>0</v>
      </c>
      <c r="AH1506" s="86">
        <f>AVERAGEIFS($C$2:C1506, $B$2:B1506, B1506)</f>
        <v>24.754716981132077</v>
      </c>
      <c r="AI1506" s="86">
        <f>AVERAGEIFS($I$2:I1506, $B$2:B1506, B1506)</f>
        <v>0.47264150943396227</v>
      </c>
      <c r="AJ1506" s="86">
        <f>AVERAGEIFS($J$2:J1506, $B$2:B1506, B1506)</f>
        <v>0.48018867924528291</v>
      </c>
      <c r="AK1506" s="86">
        <f>AVERAGEIFS($D$2:D1506, $B$2:B1506, B1506)</f>
        <v>0.41509433962264153</v>
      </c>
    </row>
    <row r="1507" spans="1:37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0</v>
      </c>
      <c r="AG1507">
        <v>0</v>
      </c>
      <c r="AH1507" s="86">
        <f>AVERAGEIFS($C$2:C1507, $B$2:B1507, B1507)</f>
        <v>19.523809523809526</v>
      </c>
      <c r="AI1507" s="86">
        <f>AVERAGEIFS($I$2:I1507, $B$2:B1507, B1507)</f>
        <v>0.54214285714285704</v>
      </c>
      <c r="AJ1507" s="86">
        <f>AVERAGEIFS($J$2:J1507, $B$2:B1507, B1507)</f>
        <v>0.51880952380952383</v>
      </c>
      <c r="AK1507" s="86">
        <f>AVERAGEIFS($D$2:D1507, $B$2:B1507, B1507)</f>
        <v>0.59523809523809523</v>
      </c>
    </row>
    <row r="1508" spans="1:37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0</v>
      </c>
      <c r="AG1508">
        <v>0</v>
      </c>
      <c r="AH1508" s="86">
        <f>AVERAGEIFS($C$2:C1508, $B$2:B1508, B1508)</f>
        <v>13.260869565217391</v>
      </c>
      <c r="AI1508" s="86">
        <f>AVERAGEIFS($I$2:I1508, $B$2:B1508, B1508)</f>
        <v>0.53043478260869559</v>
      </c>
      <c r="AJ1508" s="86">
        <f>AVERAGEIFS($J$2:J1508, $B$2:B1508, B1508)</f>
        <v>0.50521739130434773</v>
      </c>
      <c r="AK1508" s="86">
        <f>AVERAGEIFS($D$2:D1508, $B$2:B1508, B1508)</f>
        <v>0.56521739130434778</v>
      </c>
    </row>
    <row r="1509" spans="1:37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0</v>
      </c>
      <c r="AG1509">
        <v>0</v>
      </c>
      <c r="AH1509" s="86">
        <f>AVERAGEIFS($C$2:C1509, $B$2:B1509, B1509)</f>
        <v>8.6875</v>
      </c>
      <c r="AI1509" s="86">
        <f>AVERAGEIFS($I$2:I1509, $B$2:B1509, B1509)</f>
        <v>0.37187500000000001</v>
      </c>
      <c r="AJ1509" s="86">
        <f>AVERAGEIFS($J$2:J1509, $B$2:B1509, B1509)</f>
        <v>0.43312499999999987</v>
      </c>
      <c r="AK1509" s="86">
        <f>AVERAGEIFS($D$2:D1509, $B$2:B1509, B1509)</f>
        <v>0.375</v>
      </c>
    </row>
    <row r="1510" spans="1:37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1</v>
      </c>
      <c r="AF1510">
        <v>0</v>
      </c>
      <c r="AG1510">
        <v>0</v>
      </c>
      <c r="AH1510" s="86">
        <f>AVERAGEIFS($C$2:C1510, $B$2:B1510, B1510)</f>
        <v>16.525423728813561</v>
      </c>
      <c r="AI1510" s="86">
        <f>AVERAGEIFS($I$2:I1510, $B$2:B1510, B1510)</f>
        <v>0.49915254237288142</v>
      </c>
      <c r="AJ1510" s="86">
        <f>AVERAGEIFS($J$2:J1510, $B$2:B1510, B1510)</f>
        <v>0.50423728813559321</v>
      </c>
      <c r="AK1510" s="86">
        <f>AVERAGEIFS($D$2:D1510, $B$2:B1510, B1510)</f>
        <v>0.52542372881355937</v>
      </c>
    </row>
    <row r="1511" spans="1:37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s="86">
        <f>AVERAGEIFS($C$2:C1511, $B$2:B1511, B1511)</f>
        <v>26.803921568627452</v>
      </c>
      <c r="AI1511" s="86">
        <f>AVERAGEIFS($I$2:I1511, $B$2:B1511, B1511)</f>
        <v>0.47941176470588243</v>
      </c>
      <c r="AJ1511" s="86">
        <f>AVERAGEIFS($J$2:J1511, $B$2:B1511, B1511)</f>
        <v>0.49000000000000005</v>
      </c>
      <c r="AK1511" s="86">
        <f>AVERAGEIFS($D$2:D1511, $B$2:B1511, B1511)</f>
        <v>0.49019607843137253</v>
      </c>
    </row>
    <row r="1512" spans="1:37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s="86">
        <f>AVERAGEIFS($C$2:C1512, $B$2:B1512, B1512)</f>
        <v>19.488372093023255</v>
      </c>
      <c r="AI1512" s="86">
        <f>AVERAGEIFS($I$2:I1512, $B$2:B1512, B1512)</f>
        <v>0.54348837209302314</v>
      </c>
      <c r="AJ1512" s="86">
        <f>AVERAGEIFS($J$2:J1512, $B$2:B1512, B1512)</f>
        <v>0.52</v>
      </c>
      <c r="AK1512" s="86">
        <f>AVERAGEIFS($D$2:D1512, $B$2:B1512, B1512)</f>
        <v>0.60465116279069764</v>
      </c>
    </row>
    <row r="1513" spans="1:37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s="86">
        <f>AVERAGEIFS($C$2:C1513, $B$2:B1513, B1513)</f>
        <v>20.09090909090909</v>
      </c>
      <c r="AI1513" s="86">
        <f>AVERAGEIFS($I$2:I1513, $B$2:B1513, B1513)</f>
        <v>0.51136363636363624</v>
      </c>
      <c r="AJ1513" s="86">
        <f>AVERAGEIFS($J$2:J1513, $B$2:B1513, B1513)</f>
        <v>0.51636363636363625</v>
      </c>
      <c r="AK1513" s="86">
        <f>AVERAGEIFS($D$2:D1513, $B$2:B1513, B1513)</f>
        <v>0.54545454545454541</v>
      </c>
    </row>
    <row r="1514" spans="1:37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s="86">
        <f>AVERAGEIFS($C$2:C1514, $B$2:B1514, B1514)</f>
        <v>19.878048780487806</v>
      </c>
      <c r="AI1514" s="86">
        <f>AVERAGEIFS($I$2:I1514, $B$2:B1514, B1514)</f>
        <v>0.51829268292682928</v>
      </c>
      <c r="AJ1514" s="86">
        <f>AVERAGEIFS($J$2:J1514, $B$2:B1514, B1514)</f>
        <v>0.51487804878048793</v>
      </c>
      <c r="AK1514" s="86">
        <f>AVERAGEIFS($D$2:D1514, $B$2:B1514, B1514)</f>
        <v>0.63414634146341464</v>
      </c>
    </row>
    <row r="1515" spans="1:37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s="86">
        <f>AVERAGEIFS($C$2:C1515, $B$2:B1515, B1515)</f>
        <v>17.953846153846154</v>
      </c>
      <c r="AI1515" s="86">
        <f>AVERAGEIFS($I$2:I1515, $B$2:B1515, B1515)</f>
        <v>0.47076923076923077</v>
      </c>
      <c r="AJ1515" s="86">
        <f>AVERAGEIFS($J$2:J1515, $B$2:B1515, B1515)</f>
        <v>0.47430769230769221</v>
      </c>
      <c r="AK1515" s="86">
        <f>AVERAGEIFS($D$2:D1515, $B$2:B1515, B1515)</f>
        <v>0.47692307692307695</v>
      </c>
    </row>
    <row r="1516" spans="1:37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s="86">
        <f>AVERAGEIFS($C$2:C1516, $B$2:B1516, B1516)</f>
        <v>13.458333333333334</v>
      </c>
      <c r="AI1516" s="86">
        <f>AVERAGEIFS($I$2:I1516, $B$2:B1516, B1516)</f>
        <v>0.53333333333333333</v>
      </c>
      <c r="AJ1516" s="86">
        <f>AVERAGEIFS($J$2:J1516, $B$2:B1516, B1516)</f>
        <v>0.50791666666666657</v>
      </c>
      <c r="AK1516" s="86">
        <f>AVERAGEIFS($D$2:D1516, $B$2:B1516, B1516)</f>
        <v>0.58333333333333337</v>
      </c>
    </row>
    <row r="1517" spans="1:37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 s="86">
        <f>AVERAGEIFS($C$2:C1517, $B$2:B1517, B1517)</f>
        <v>24.010752688172044</v>
      </c>
      <c r="AI1517" s="86">
        <f>AVERAGEIFS($I$2:I1517, $B$2:B1517, B1517)</f>
        <v>0.55892473118279584</v>
      </c>
      <c r="AJ1517" s="86">
        <f>AVERAGEIFS($J$2:J1517, $B$2:B1517, B1517)</f>
        <v>0.52698924731182784</v>
      </c>
      <c r="AK1517" s="86">
        <f>AVERAGEIFS($D$2:D1517, $B$2:B1517, B1517)</f>
        <v>0.62365591397849462</v>
      </c>
    </row>
    <row r="1518" spans="1:37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1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 s="86">
        <f>AVERAGEIFS($C$2:C1518, $B$2:B1518, B1518)</f>
        <v>18.88095238095238</v>
      </c>
      <c r="AI1518" s="86">
        <f>AVERAGEIFS($I$2:I1518, $B$2:B1518, B1518)</f>
        <v>0.47678571428571409</v>
      </c>
      <c r="AJ1518" s="86">
        <f>AVERAGEIFS($J$2:J1518, $B$2:B1518, B1518)</f>
        <v>0.48190476190476211</v>
      </c>
      <c r="AK1518" s="86">
        <f>AVERAGEIFS($D$2:D1518, $B$2:B1518, B1518)</f>
        <v>0.41666666666666669</v>
      </c>
    </row>
    <row r="1519" spans="1:37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1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 s="86">
        <f>AVERAGEIFS($C$2:C1519, $B$2:B1519, B1519)</f>
        <v>16.622222222222224</v>
      </c>
      <c r="AI1519" s="86">
        <f>AVERAGEIFS($I$2:I1519, $B$2:B1519, B1519)</f>
        <v>0.48888888888888887</v>
      </c>
      <c r="AJ1519" s="86">
        <f>AVERAGEIFS($J$2:J1519, $B$2:B1519, B1519)</f>
        <v>0.48755555555555541</v>
      </c>
      <c r="AK1519" s="86">
        <f>AVERAGEIFS($D$2:D1519, $B$2:B1519, B1519)</f>
        <v>0.53333333333333333</v>
      </c>
    </row>
    <row r="1520" spans="1:37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 s="86">
        <f>AVERAGEIFS($C$2:C1520, $B$2:B1520, B1520)</f>
        <v>19.581395348837209</v>
      </c>
      <c r="AI1520" s="86">
        <f>AVERAGEIFS($I$2:I1520, $B$2:B1520, B1520)</f>
        <v>0.56046511627906981</v>
      </c>
      <c r="AJ1520" s="86">
        <f>AVERAGEIFS($J$2:J1520, $B$2:B1520, B1520)</f>
        <v>0.5397674418604651</v>
      </c>
      <c r="AK1520" s="86">
        <f>AVERAGEIFS($D$2:D1520, $B$2:B1520, B1520)</f>
        <v>0.60465116279069764</v>
      </c>
    </row>
    <row r="1521" spans="1:37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 s="86">
        <f>AVERAGEIFS($C$2:C1521, $B$2:B1521, B1521)</f>
        <v>16.666666666666668</v>
      </c>
      <c r="AI1521" s="86">
        <f>AVERAGEIFS($I$2:I1521, $B$2:B1521, B1521)</f>
        <v>0.4975</v>
      </c>
      <c r="AJ1521" s="86">
        <f>AVERAGEIFS($J$2:J1521, $B$2:B1521, B1521)</f>
        <v>0.50299999999999989</v>
      </c>
      <c r="AK1521" s="86">
        <f>AVERAGEIFS($D$2:D1521, $B$2:B1521, B1521)</f>
        <v>0.51666666666666672</v>
      </c>
    </row>
    <row r="1522" spans="1:37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 s="86">
        <f>AVERAGEIFS($C$2:C1522, $B$2:B1522, B1522)</f>
        <v>12.633333333333333</v>
      </c>
      <c r="AI1522" s="86">
        <f>AVERAGEIFS($I$2:I1522, $B$2:B1522, B1522)</f>
        <v>0.52833333333333343</v>
      </c>
      <c r="AJ1522" s="86">
        <f>AVERAGEIFS($J$2:J1522, $B$2:B1522, B1522)</f>
        <v>0.5079999999999999</v>
      </c>
      <c r="AK1522" s="86">
        <f>AVERAGEIFS($D$2:D1522, $B$2:B1522, B1522)</f>
        <v>0.5</v>
      </c>
    </row>
    <row r="1523" spans="1:37" x14ac:dyDescent="0.25">
      <c r="A1523" s="85">
        <v>46195</v>
      </c>
      <c r="B1523" t="s">
        <v>37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1</v>
      </c>
      <c r="AA1523">
        <v>0</v>
      </c>
      <c r="AB1523">
        <v>0</v>
      </c>
      <c r="AC1523">
        <v>0</v>
      </c>
      <c r="AD1523">
        <v>0</v>
      </c>
      <c r="AE1523">
        <v>1</v>
      </c>
      <c r="AF1523">
        <v>0</v>
      </c>
      <c r="AG1523">
        <v>0</v>
      </c>
      <c r="AH1523" s="86">
        <f>AVERAGEIFS($C$2:C1523, $B$2:B1523, B1523)</f>
        <v>15.235294117647058</v>
      </c>
      <c r="AI1523" s="86">
        <f>AVERAGEIFS($I$2:I1523, $B$2:B1523, B1523)</f>
        <v>0.60882352941176465</v>
      </c>
      <c r="AJ1523" s="86">
        <f>AVERAGEIFS($J$2:J1523, $B$2:B1523, B1523)</f>
        <v>0.53529411764705881</v>
      </c>
      <c r="AK1523" s="86">
        <f>AVERAGEIFS($D$2:D1523, $B$2:B1523, B1523)</f>
        <v>0.58823529411764708</v>
      </c>
    </row>
    <row r="1524" spans="1:37" x14ac:dyDescent="0.25">
      <c r="A1524" s="85">
        <v>46195</v>
      </c>
      <c r="B1524" t="s">
        <v>179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0</v>
      </c>
      <c r="AG1524">
        <v>0</v>
      </c>
      <c r="AH1524" s="86">
        <f>AVERAGEIFS($C$2:C1524, $B$2:B1524, B1524)</f>
        <v>20.217391304347824</v>
      </c>
      <c r="AI1524" s="86">
        <f>AVERAGEIFS($I$2:I1524, $B$2:B1524, B1524)</f>
        <v>0.53260869565217384</v>
      </c>
      <c r="AJ1524" s="86">
        <f>AVERAGEIFS($J$2:J1524, $B$2:B1524, B1524)</f>
        <v>0.52652173913043465</v>
      </c>
      <c r="AK1524" s="86">
        <f>AVERAGEIFS($D$2:D1524, $B$2:B1524, B1524)</f>
        <v>0.56521739130434778</v>
      </c>
    </row>
    <row r="1525" spans="1:37" x14ac:dyDescent="0.25">
      <c r="A1525" s="85">
        <v>46195</v>
      </c>
      <c r="B1525" t="s">
        <v>214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0</v>
      </c>
      <c r="AG1525">
        <v>0</v>
      </c>
      <c r="AH1525" s="86">
        <f>AVERAGEIFS($C$2:C1525, $B$2:B1525, B1525)</f>
        <v>5.7</v>
      </c>
      <c r="AI1525" s="86">
        <f>AVERAGEIFS($I$2:I1525, $B$2:B1525, B1525)</f>
        <v>0.65999999999999992</v>
      </c>
      <c r="AJ1525" s="86">
        <f>AVERAGEIFS($J$2:J1525, $B$2:B1525, B1525)</f>
        <v>0.55399999999999994</v>
      </c>
      <c r="AK1525" s="86">
        <f>AVERAGEIFS($D$2:D1525, $B$2:B1525, B1525)</f>
        <v>0.7</v>
      </c>
    </row>
    <row r="1526" spans="1:37" x14ac:dyDescent="0.25">
      <c r="A1526" s="85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1</v>
      </c>
      <c r="AA1526">
        <v>0</v>
      </c>
      <c r="AB1526">
        <v>0</v>
      </c>
      <c r="AC1526">
        <v>0</v>
      </c>
      <c r="AD1526">
        <v>0</v>
      </c>
      <c r="AE1526">
        <v>1</v>
      </c>
      <c r="AF1526">
        <v>0</v>
      </c>
      <c r="AG1526">
        <v>0</v>
      </c>
      <c r="AH1526" s="86">
        <f>AVERAGEIFS($C$2:C1526, $B$2:B1526, B1526)</f>
        <v>26.865384615384617</v>
      </c>
      <c r="AI1526" s="86">
        <f>AVERAGEIFS($I$2:I1526, $B$2:B1526, B1526)</f>
        <v>0.48942307692307696</v>
      </c>
      <c r="AJ1526" s="86">
        <f>AVERAGEIFS($J$2:J1526, $B$2:B1526, B1526)</f>
        <v>0.49500000000000005</v>
      </c>
      <c r="AK1526" s="86">
        <f>AVERAGEIFS($D$2:D1526, $B$2:B1526, B1526)</f>
        <v>0.5</v>
      </c>
    </row>
    <row r="1527" spans="1:37" x14ac:dyDescent="0.25">
      <c r="A1527" s="85">
        <v>46195</v>
      </c>
      <c r="B1527" t="s">
        <v>44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1</v>
      </c>
      <c r="AA1527">
        <v>0</v>
      </c>
      <c r="AB1527">
        <v>0</v>
      </c>
      <c r="AC1527">
        <v>0</v>
      </c>
      <c r="AD1527">
        <v>0</v>
      </c>
      <c r="AE1527">
        <v>1</v>
      </c>
      <c r="AF1527">
        <v>0</v>
      </c>
      <c r="AG1527">
        <v>0</v>
      </c>
      <c r="AH1527" s="86">
        <f>AVERAGEIFS($C$2:C1527, $B$2:B1527, B1527)</f>
        <v>16.515625</v>
      </c>
      <c r="AI1527" s="86">
        <f>AVERAGEIFS($I$2:I1527, $B$2:B1527, B1527)</f>
        <v>0.53046874999999993</v>
      </c>
      <c r="AJ1527" s="86">
        <f>AVERAGEIFS($J$2:J1527, $B$2:B1527, B1527)</f>
        <v>0.53156250000000016</v>
      </c>
      <c r="AK1527" s="86">
        <f>AVERAGEIFS($D$2:D1527, $B$2:B1527, B1527)</f>
        <v>0.5625</v>
      </c>
    </row>
    <row r="1528" spans="1:37" x14ac:dyDescent="0.25">
      <c r="A1528" s="85">
        <v>46195</v>
      </c>
      <c r="B1528" t="s">
        <v>147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1</v>
      </c>
      <c r="AF1528">
        <v>0</v>
      </c>
      <c r="AG1528">
        <v>0</v>
      </c>
      <c r="AH1528" s="86">
        <f>AVERAGEIFS($C$2:C1528, $B$2:B1528, B1528)</f>
        <v>15.12</v>
      </c>
      <c r="AI1528" s="86">
        <f>AVERAGEIFS($I$2:I1528, $B$2:B1528, B1528)</f>
        <v>0.56100000000000005</v>
      </c>
      <c r="AJ1528" s="86">
        <f>AVERAGEIFS($J$2:J1528, $B$2:B1528, B1528)</f>
        <v>0.53059999999999996</v>
      </c>
      <c r="AK1528" s="86">
        <f>AVERAGEIFS($D$2:D1528, $B$2:B1528, B1528)</f>
        <v>0.56000000000000005</v>
      </c>
    </row>
    <row r="1529" spans="1:37" x14ac:dyDescent="0.25">
      <c r="A1529" s="85">
        <v>46195</v>
      </c>
      <c r="B1529" t="s">
        <v>152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 s="86">
        <f>AVERAGEIFS($C$2:C1529, $B$2:B1529, B1529)</f>
        <v>14.523809523809524</v>
      </c>
      <c r="AI1529" s="86">
        <f>AVERAGEIFS($I$2:I1529, $B$2:B1529, B1529)</f>
        <v>0.42857142857142855</v>
      </c>
      <c r="AJ1529" s="86">
        <f>AVERAGEIFS($J$2:J1529, $B$2:B1529, B1529)</f>
        <v>0.48142857142857143</v>
      </c>
      <c r="AK1529" s="86">
        <f>AVERAGEIFS($D$2:D1529, $B$2:B1529, B1529)</f>
        <v>0.38095238095238093</v>
      </c>
    </row>
    <row r="1530" spans="1:37" x14ac:dyDescent="0.25">
      <c r="A1530" s="85">
        <v>46195</v>
      </c>
      <c r="B1530" t="s">
        <v>161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 s="86">
        <f>AVERAGEIFS($C$2:C1530, $B$2:B1530, B1530)</f>
        <v>11.428571428571429</v>
      </c>
      <c r="AI1530" s="86">
        <f>AVERAGEIFS($I$2:I1530, $B$2:B1530, B1530)</f>
        <v>0.47380952380952379</v>
      </c>
      <c r="AJ1530" s="86">
        <f>AVERAGEIFS($J$2:J1530, $B$2:B1530, B1530)</f>
        <v>0.48190476190476189</v>
      </c>
      <c r="AK1530" s="86">
        <f>AVERAGEIFS($D$2:D1530, $B$2:B1530, B1530)</f>
        <v>0.52380952380952384</v>
      </c>
    </row>
    <row r="1531" spans="1:37" x14ac:dyDescent="0.25">
      <c r="A1531" s="85">
        <v>46195</v>
      </c>
      <c r="B1531" t="s">
        <v>137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 s="86">
        <f>AVERAGEIFS($C$2:C1531, $B$2:B1531, B1531)</f>
        <v>7.2727272727272725</v>
      </c>
      <c r="AI1531" s="86">
        <f>AVERAGEIFS($I$2:I1531, $B$2:B1531, B1531)</f>
        <v>0.45909090909090905</v>
      </c>
      <c r="AJ1531" s="86">
        <f>AVERAGEIFS($J$2:J1531, $B$2:B1531, B1531)</f>
        <v>0.48454545454545456</v>
      </c>
      <c r="AK1531" s="86">
        <f>AVERAGEIFS($D$2:D1531, $B$2:B1531, B1531)</f>
        <v>0.36363636363636365</v>
      </c>
    </row>
    <row r="1532" spans="1:37" x14ac:dyDescent="0.25">
      <c r="A1532" s="85">
        <v>46195</v>
      </c>
      <c r="B1532" t="s">
        <v>141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 s="86">
        <f>AVERAGEIFS($C$2:C1532, $B$2:B1532, B1532)</f>
        <v>19.833333333333332</v>
      </c>
      <c r="AI1532" s="86">
        <f>AVERAGEIFS($I$2:I1532, $B$2:B1532, B1532)</f>
        <v>0.50595238095238093</v>
      </c>
      <c r="AJ1532" s="86">
        <f>AVERAGEIFS($J$2:J1532, $B$2:B1532, B1532)</f>
        <v>0.50857142857142867</v>
      </c>
      <c r="AK1532" s="86">
        <f>AVERAGEIFS($D$2:D1532, $B$2:B1532, B1532)</f>
        <v>0.61904761904761907</v>
      </c>
    </row>
    <row r="1533" spans="1:37" x14ac:dyDescent="0.25">
      <c r="A1533" s="85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 s="86">
        <f>AVERAGEIFS($C$2:C1533, $B$2:B1533, B1533)</f>
        <v>19.363636363636363</v>
      </c>
      <c r="AI1533" s="86">
        <f>AVERAGEIFS($I$2:I1533, $B$2:B1533, B1533)</f>
        <v>0.53113636363636363</v>
      </c>
      <c r="AJ1533" s="86">
        <f>AVERAGEIFS($J$2:J1533, $B$2:B1533, B1533)</f>
        <v>0.51386363636363641</v>
      </c>
      <c r="AK1533" s="86">
        <f>AVERAGEIFS($D$2:D1533, $B$2:B1533, B1533)</f>
        <v>0.59090909090909094</v>
      </c>
    </row>
    <row r="1534" spans="1:37" x14ac:dyDescent="0.25">
      <c r="A1534" s="85">
        <v>46195</v>
      </c>
      <c r="B1534" t="s">
        <v>150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 s="86">
        <f>AVERAGEIFS($C$2:C1534, $B$2:B1534, B1534)</f>
        <v>19.727272727272727</v>
      </c>
      <c r="AI1534" s="86">
        <f>AVERAGEIFS($I$2:I1534, $B$2:B1534, B1534)</f>
        <v>0.54772727272727273</v>
      </c>
      <c r="AJ1534" s="86">
        <f>AVERAGEIFS($J$2:J1534, $B$2:B1534, B1534)</f>
        <v>0.5331818181818182</v>
      </c>
      <c r="AK1534" s="86">
        <f>AVERAGEIFS($D$2:D1534, $B$2:B1534, B1534)</f>
        <v>0.59090909090909094</v>
      </c>
    </row>
    <row r="1535" spans="1:37" x14ac:dyDescent="0.25">
      <c r="A1535" s="85">
        <v>46196</v>
      </c>
      <c r="B1535" t="s">
        <v>115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1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 s="86">
        <f>AVERAGEIFS($C$2:C1535, $B$2:B1535, B1535)</f>
        <v>13.32</v>
      </c>
      <c r="AI1535" s="86">
        <f>AVERAGEIFS($I$2:I1535, $B$2:B1535, B1535)</f>
        <v>0.55199999999999994</v>
      </c>
      <c r="AJ1535" s="86">
        <f>AVERAGEIFS($J$2:J1535, $B$2:B1535, B1535)</f>
        <v>0.51159999999999994</v>
      </c>
      <c r="AK1535" s="86">
        <f>AVERAGEIFS($D$2:D1535, $B$2:B1535, B1535)</f>
        <v>0.6</v>
      </c>
    </row>
    <row r="1536" spans="1:37" x14ac:dyDescent="0.25">
      <c r="A1536" s="85">
        <v>46196</v>
      </c>
      <c r="B1536" t="s">
        <v>27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 s="86">
        <f>AVERAGEIFS($C$2:C1536, $B$2:B1536, B1536)</f>
        <v>12.7</v>
      </c>
      <c r="AI1536" s="86">
        <f>AVERAGEIFS($I$2:I1536, $B$2:B1536, B1536)</f>
        <v>0.48749999999999999</v>
      </c>
      <c r="AJ1536" s="86">
        <f>AVERAGEIFS($J$2:J1536, $B$2:B1536, B1536)</f>
        <v>0.4539999999999999</v>
      </c>
      <c r="AK1536" s="86">
        <f>AVERAGEIFS($D$2:D1536, $B$2:B1536, B1536)</f>
        <v>0.45</v>
      </c>
    </row>
    <row r="1537" spans="1:37" x14ac:dyDescent="0.25">
      <c r="A1537" s="85">
        <v>46196</v>
      </c>
      <c r="B1537" t="s">
        <v>71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 s="86">
        <f>AVERAGEIFS($C$2:C1537, $B$2:B1537, B1537)</f>
        <v>16.608695652173914</v>
      </c>
      <c r="AI1537" s="86">
        <f>AVERAGEIFS($I$2:I1537, $B$2:B1537, B1537)</f>
        <v>0.5</v>
      </c>
      <c r="AJ1537" s="86">
        <f>AVERAGEIFS($J$2:J1537, $B$2:B1537, B1537)</f>
        <v>0.48999999999999988</v>
      </c>
      <c r="AK1537" s="86">
        <f>AVERAGEIFS($D$2:D1537, $B$2:B1537, B1537)</f>
        <v>0.54347826086956519</v>
      </c>
    </row>
    <row r="1538" spans="1:37" x14ac:dyDescent="0.25">
      <c r="A1538" s="85">
        <v>46196</v>
      </c>
      <c r="B1538" t="s">
        <v>52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1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 s="86">
        <f>AVERAGEIFS($C$2:C1538, $B$2:B1538, B1538)</f>
        <v>15.294117647058824</v>
      </c>
      <c r="AI1538" s="86">
        <f>AVERAGEIFS($I$2:I1538, $B$2:B1538, B1538)</f>
        <v>0.4882352941176471</v>
      </c>
      <c r="AJ1538" s="86">
        <f>AVERAGEIFS($J$2:J1538, $B$2:B1538, B1538)</f>
        <v>0.49176470588235299</v>
      </c>
      <c r="AK1538" s="86">
        <f>AVERAGEIFS($D$2:D1538, $B$2:B1538, B1538)</f>
        <v>0.35294117647058826</v>
      </c>
    </row>
    <row r="1539" spans="1:37" x14ac:dyDescent="0.25">
      <c r="A1539" s="85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1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 s="86">
        <f>AVERAGEIFS($C$2:C1539, $B$2:B1539, B1539)</f>
        <v>24.138297872340427</v>
      </c>
      <c r="AI1539" s="86">
        <f>AVERAGEIFS($I$2:I1539, $B$2:B1539, B1539)</f>
        <v>0.56361702127659585</v>
      </c>
      <c r="AJ1539" s="86">
        <f>AVERAGEIFS($J$2:J1539, $B$2:B1539, B1539)</f>
        <v>0.52776595744680843</v>
      </c>
      <c r="AK1539" s="86">
        <f>AVERAGEIFS($D$2:D1539, $B$2:B1539, B1539)</f>
        <v>0.62765957446808507</v>
      </c>
    </row>
    <row r="1540" spans="1:37" x14ac:dyDescent="0.25">
      <c r="A1540" s="85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1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 s="86">
        <f>AVERAGEIFS($C$2:C1540, $B$2:B1540, B1540)</f>
        <v>18.923076923076923</v>
      </c>
      <c r="AI1540" s="86">
        <f>AVERAGEIFS($I$2:I1540, $B$2:B1540, B1540)</f>
        <v>0.43461538461538457</v>
      </c>
      <c r="AJ1540" s="86">
        <f>AVERAGEIFS($J$2:J1540, $B$2:B1540, B1540)</f>
        <v>0.463076923076923</v>
      </c>
      <c r="AK1540" s="86">
        <f>AVERAGEIFS($D$2:D1540, $B$2:B1540, B1540)</f>
        <v>0.38461538461538464</v>
      </c>
    </row>
    <row r="1541" spans="1:37" x14ac:dyDescent="0.25">
      <c r="A1541" s="85">
        <v>46196</v>
      </c>
      <c r="B1541" t="s">
        <v>42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s="86">
        <f>AVERAGEIFS($C$2:C1541, $B$2:B1541, B1541)</f>
        <v>18</v>
      </c>
      <c r="AI1541" s="86">
        <f>AVERAGEIFS($I$2:I1541, $B$2:B1541, B1541)</f>
        <v>0.46363636363636368</v>
      </c>
      <c r="AJ1541" s="86">
        <f>AVERAGEIFS($J$2:J1541, $B$2:B1541, B1541)</f>
        <v>0.47318181818181809</v>
      </c>
      <c r="AK1541" s="86">
        <f>AVERAGEIFS($D$2:D1541, $B$2:B1541, B1541)</f>
        <v>0.46969696969696972</v>
      </c>
    </row>
    <row r="1542" spans="1:37" x14ac:dyDescent="0.25">
      <c r="A1542" s="85">
        <v>46196</v>
      </c>
      <c r="B1542" t="s">
        <v>50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s="86">
        <f>AVERAGEIFS($C$2:C1542, $B$2:B1542, B1542)</f>
        <v>18.140350877192983</v>
      </c>
      <c r="AI1542" s="86">
        <f>AVERAGEIFS($I$2:I1542, $B$2:B1542, B1542)</f>
        <v>0.4891228070175439</v>
      </c>
      <c r="AJ1542" s="86">
        <f>AVERAGEIFS($J$2:J1542, $B$2:B1542, B1542)</f>
        <v>0.5043859649122806</v>
      </c>
      <c r="AK1542" s="86">
        <f>AVERAGEIFS($D$2:D1542, $B$2:B1542, B1542)</f>
        <v>0.47368421052631576</v>
      </c>
    </row>
    <row r="1543" spans="1:37" x14ac:dyDescent="0.25">
      <c r="A1543" s="85">
        <v>46196</v>
      </c>
      <c r="B1543" t="s">
        <v>140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 s="86">
        <f>AVERAGEIFS($C$2:C1543, $B$2:B1543, B1543)</f>
        <v>12.516129032258064</v>
      </c>
      <c r="AI1543" s="86">
        <f>AVERAGEIFS($I$2:I1543, $B$2:B1543, B1543)</f>
        <v>0.51129032258064522</v>
      </c>
      <c r="AJ1543" s="86">
        <f>AVERAGEIFS($J$2:J1543, $B$2:B1543, B1543)</f>
        <v>0.50451612903225806</v>
      </c>
      <c r="AK1543" s="86">
        <f>AVERAGEIFS($D$2:D1543, $B$2:B1543, B1543)</f>
        <v>0.4838709677419355</v>
      </c>
    </row>
    <row r="1544" spans="1:37" x14ac:dyDescent="0.25">
      <c r="A1544" s="85">
        <v>46196</v>
      </c>
      <c r="B1544" t="s">
        <v>40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s="86">
        <f>AVERAGEIFS($C$2:C1544, $B$2:B1544, B1544)</f>
        <v>18.858823529411765</v>
      </c>
      <c r="AI1544" s="86">
        <f>AVERAGEIFS($I$2:I1544, $B$2:B1544, B1544)</f>
        <v>0.47117647058823509</v>
      </c>
      <c r="AJ1544" s="86">
        <f>AVERAGEIFS($J$2:J1544, $B$2:B1544, B1544)</f>
        <v>0.48094117647058843</v>
      </c>
      <c r="AK1544" s="86">
        <f>AVERAGEIFS($D$2:D1544, $B$2:B1544, B1544)</f>
        <v>0.41176470588235292</v>
      </c>
    </row>
    <row r="1545" spans="1:37" x14ac:dyDescent="0.25">
      <c r="A1545" s="85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 s="86">
        <f>AVERAGEIFS($C$2:C1545, $B$2:B1545, B1545)</f>
        <v>24.648148148148149</v>
      </c>
      <c r="AI1545" s="86">
        <f>AVERAGEIFS($I$2:I1545, $B$2:B1545, B1545)</f>
        <v>0.46388888888888891</v>
      </c>
      <c r="AJ1545" s="86">
        <f>AVERAGEIFS($J$2:J1545, $B$2:B1545, B1545)</f>
        <v>0.47870370370370358</v>
      </c>
      <c r="AK1545" s="86">
        <f>AVERAGEIFS($D$2:D1545, $B$2:B1545, B1545)</f>
        <v>0.40740740740740738</v>
      </c>
    </row>
    <row r="1546" spans="1:37" x14ac:dyDescent="0.25">
      <c r="A1546" s="85">
        <v>46196</v>
      </c>
      <c r="B1546" t="s">
        <v>148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 s="86">
        <f>AVERAGEIFS($C$2:C1546, $B$2:B1546, B1546)</f>
        <v>8.9411764705882355</v>
      </c>
      <c r="AI1546" s="86">
        <f>AVERAGEIFS($I$2:I1546, $B$2:B1546, B1546)</f>
        <v>0.35000000000000003</v>
      </c>
      <c r="AJ1546" s="86">
        <f>AVERAGEIFS($J$2:J1546, $B$2:B1546, B1546)</f>
        <v>0.43117647058823522</v>
      </c>
      <c r="AK1546" s="86">
        <f>AVERAGEIFS($D$2:D1546, $B$2:B1546, B1546)</f>
        <v>0.35294117647058826</v>
      </c>
    </row>
    <row r="1547" spans="1:37" x14ac:dyDescent="0.25">
      <c r="A1547" s="85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 s="86">
        <f>AVERAGEIFS($C$2:C1547, $B$2:B1547, B1547)</f>
        <v>26.943396226415093</v>
      </c>
      <c r="AI1547" s="86">
        <f>AVERAGEIFS($I$2:I1547, $B$2:B1547, B1547)</f>
        <v>0.49905660377358496</v>
      </c>
      <c r="AJ1547" s="86">
        <f>AVERAGEIFS($J$2:J1547, $B$2:B1547, B1547)</f>
        <v>0.49773584905660384</v>
      </c>
      <c r="AK1547" s="86">
        <f>AVERAGEIFS($D$2:D1547, $B$2:B1547, B1547)</f>
        <v>0.50943396226415094</v>
      </c>
    </row>
    <row r="1548" spans="1:37" x14ac:dyDescent="0.25">
      <c r="A1548" s="85">
        <v>46198</v>
      </c>
      <c r="B1548" t="s">
        <v>179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 s="86">
        <f>AVERAGEIFS($C$2:C1548, $B$2:B1548, B1548)</f>
        <v>20.541666666666668</v>
      </c>
      <c r="AI1548" s="86">
        <f>AVERAGEIFS($I$2:I1548, $B$2:B1548, B1548)</f>
        <v>0.55208333333333326</v>
      </c>
      <c r="AJ1548" s="86">
        <f>AVERAGEIFS($J$2:J1548, $B$2:B1548, B1548)</f>
        <v>0.53124999999999989</v>
      </c>
      <c r="AK1548" s="86">
        <f>AVERAGEIFS($D$2:D1548, $B$2:B1548, B1548)</f>
        <v>0.58333333333333337</v>
      </c>
    </row>
    <row r="1549" spans="1:37" x14ac:dyDescent="0.25">
      <c r="A1549" s="85">
        <v>46198</v>
      </c>
      <c r="B1549" t="s">
        <v>44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 s="86">
        <f>AVERAGEIFS($C$2:C1549, $B$2:B1549, B1549)</f>
        <v>16.415384615384614</v>
      </c>
      <c r="AI1549" s="86">
        <f>AVERAGEIFS($I$2:I1549, $B$2:B1549, B1549)</f>
        <v>0.53769230769230758</v>
      </c>
      <c r="AJ1549" s="86">
        <f>AVERAGEIFS($J$2:J1549, $B$2:B1549, B1549)</f>
        <v>0.5332307692307694</v>
      </c>
      <c r="AK1549" s="86">
        <f>AVERAGEIFS($D$2:D1549, $B$2:B1549, B1549)</f>
        <v>0.56923076923076921</v>
      </c>
    </row>
    <row r="1550" spans="1:37" x14ac:dyDescent="0.25">
      <c r="A1550" s="85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 s="86">
        <f>AVERAGEIFS($C$2:C1550, $B$2:B1550, B1550)</f>
        <v>18.785714285714285</v>
      </c>
      <c r="AI1550" s="86">
        <f>AVERAGEIFS($I$2:I1550, $B$2:B1550, B1550)</f>
        <v>0.47499999999999998</v>
      </c>
      <c r="AJ1550" s="86">
        <f>AVERAGEIFS($J$2:J1550, $B$2:B1550, B1550)</f>
        <v>0.47571428571428559</v>
      </c>
      <c r="AK1550" s="86">
        <f>AVERAGEIFS($D$2:D1550, $B$2:B1550, B1550)</f>
        <v>0.42857142857142855</v>
      </c>
    </row>
    <row r="1551" spans="1:37" x14ac:dyDescent="0.25">
      <c r="A1551" s="85">
        <v>46198</v>
      </c>
      <c r="B1551" t="s">
        <v>50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 s="86">
        <f>AVERAGEIFS($C$2:C1551, $B$2:B1551, B1551)</f>
        <v>18.137931034482758</v>
      </c>
      <c r="AI1551" s="86">
        <f>AVERAGEIFS($I$2:I1551, $B$2:B1551, B1551)</f>
        <v>0.49793103448275866</v>
      </c>
      <c r="AJ1551" s="86">
        <f>AVERAGEIFS($J$2:J1551, $B$2:B1551, B1551)</f>
        <v>0.50672413793103432</v>
      </c>
      <c r="AK1551" s="86">
        <f>AVERAGEIFS($D$2:D1551, $B$2:B1551, B1551)</f>
        <v>0.48275862068965519</v>
      </c>
    </row>
    <row r="1552" spans="1:37" x14ac:dyDescent="0.25">
      <c r="A1552" s="85">
        <v>46198</v>
      </c>
      <c r="B1552" t="s">
        <v>214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 s="86">
        <f>AVERAGEIFS($C$2:C1552, $B$2:B1552, B1552)</f>
        <v>6.2727272727272725</v>
      </c>
      <c r="AI1552" s="86">
        <f>AVERAGEIFS($I$2:I1552, $B$2:B1552, B1552)</f>
        <v>0.69090909090909092</v>
      </c>
      <c r="AJ1552" s="86">
        <f>AVERAGEIFS($J$2:J1552, $B$2:B1552, B1552)</f>
        <v>0.56181818181818166</v>
      </c>
      <c r="AK1552" s="86">
        <f>AVERAGEIFS($D$2:D1552, $B$2:B1552, B1552)</f>
        <v>0.72727272727272729</v>
      </c>
    </row>
    <row r="1553" spans="1:37" x14ac:dyDescent="0.25">
      <c r="A1553" s="85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 s="86">
        <f>AVERAGEIFS($C$2:C1553, $B$2:B1553, B1553)</f>
        <v>24.344262295081968</v>
      </c>
      <c r="AI1553" s="86">
        <f>AVERAGEIFS($I$2:I1553, $B$2:B1553, B1553)</f>
        <v>0.50868852459016378</v>
      </c>
      <c r="AJ1553" s="86">
        <f>AVERAGEIFS($J$2:J1553, $B$2:B1553, B1553)</f>
        <v>0.52803278688524602</v>
      </c>
      <c r="AK1553" s="86">
        <f>AVERAGEIFS($D$2:D1553, $B$2:B1553, B1553)</f>
        <v>0.49180327868852458</v>
      </c>
    </row>
    <row r="1554" spans="1:37" x14ac:dyDescent="0.25">
      <c r="A1554" s="85">
        <v>46198</v>
      </c>
      <c r="B1554" t="s">
        <v>141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 s="86">
        <f>AVERAGEIFS($C$2:C1554, $B$2:B1554, B1554)</f>
        <v>19.720930232558139</v>
      </c>
      <c r="AI1554" s="86">
        <f>AVERAGEIFS($I$2:I1554, $B$2:B1554, B1554)</f>
        <v>0.4941860465116279</v>
      </c>
      <c r="AJ1554" s="86">
        <f>AVERAGEIFS($J$2:J1554, $B$2:B1554, B1554)</f>
        <v>0.50511627906976753</v>
      </c>
      <c r="AK1554" s="86">
        <f>AVERAGEIFS($D$2:D1554, $B$2:B1554, B1554)</f>
        <v>0.60465116279069764</v>
      </c>
    </row>
    <row r="1555" spans="1:37" x14ac:dyDescent="0.25">
      <c r="A1555" s="85">
        <v>46198</v>
      </c>
      <c r="B1555" t="s">
        <v>13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 s="86">
        <f>AVERAGEIFS($C$2:C1555, $B$2:B1555, B1555)</f>
        <v>16.974358974358974</v>
      </c>
      <c r="AI1555" s="86">
        <f>AVERAGEIFS($I$2:I1555, $B$2:B1555, B1555)</f>
        <v>0.45512820512820512</v>
      </c>
      <c r="AJ1555" s="86">
        <f>AVERAGEIFS($J$2:J1555, $B$2:B1555, B1555)</f>
        <v>0.48589743589743595</v>
      </c>
      <c r="AK1555" s="86">
        <f>AVERAGEIFS($D$2:D1555, $B$2:B1555, B1555)</f>
        <v>0.38461538461538464</v>
      </c>
    </row>
    <row r="1556" spans="1:37" x14ac:dyDescent="0.25">
      <c r="A1556" s="85">
        <v>46198</v>
      </c>
      <c r="B1556" t="s">
        <v>46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 s="86">
        <f>AVERAGEIFS($C$2:C1556, $B$2:B1556, B1556)</f>
        <v>17.303030303030305</v>
      </c>
      <c r="AI1556" s="86">
        <f>AVERAGEIFS($I$2:I1556, $B$2:B1556, B1556)</f>
        <v>0.37272727272727268</v>
      </c>
      <c r="AJ1556" s="86">
        <f>AVERAGEIFS($J$2:J1556, $B$2:B1556, B1556)</f>
        <v>0.43212121212121213</v>
      </c>
      <c r="AK1556" s="86">
        <f>AVERAGEIFS($D$2:D1556, $B$2:B1556, B1556)</f>
        <v>0.30303030303030304</v>
      </c>
    </row>
    <row r="1557" spans="1:37" x14ac:dyDescent="0.25">
      <c r="A1557" s="85">
        <v>46198</v>
      </c>
      <c r="B1557" t="s">
        <v>115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 s="86">
        <f>AVERAGEIFS($C$2:C1557, $B$2:B1557, B1557)</f>
        <v>13.307692307692308</v>
      </c>
      <c r="AI1557" s="86">
        <f>AVERAGEIFS($I$2:I1557, $B$2:B1557, B1557)</f>
        <v>0.53076923076923077</v>
      </c>
      <c r="AJ1557" s="86">
        <f>AVERAGEIFS($J$2:J1557, $B$2:B1557, B1557)</f>
        <v>0.50576923076923064</v>
      </c>
      <c r="AK1557" s="86">
        <f>AVERAGEIFS($D$2:D1557, $B$2:B1557, B1557)</f>
        <v>0.57692307692307687</v>
      </c>
    </row>
    <row r="1558" spans="1:37" x14ac:dyDescent="0.25">
      <c r="A1558" s="85">
        <v>46198</v>
      </c>
      <c r="B1558" t="s">
        <v>148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 s="86">
        <f>AVERAGEIFS($C$2:C1558, $B$2:B1558, B1558)</f>
        <v>9.0555555555555554</v>
      </c>
      <c r="AI1558" s="86">
        <f>AVERAGEIFS($I$2:I1558, $B$2:B1558, B1558)</f>
        <v>0.33055555555555555</v>
      </c>
      <c r="AJ1558" s="86">
        <f>AVERAGEIFS($J$2:J1558, $B$2:B1558, B1558)</f>
        <v>0.42722222222222217</v>
      </c>
      <c r="AK1558" s="86">
        <f>AVERAGEIFS($D$2:D1558, $B$2:B1558, B1558)</f>
        <v>0.33333333333333331</v>
      </c>
    </row>
    <row r="1559" spans="1:37" x14ac:dyDescent="0.25">
      <c r="A1559" s="85">
        <v>46201</v>
      </c>
      <c r="B1559" t="s">
        <v>179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1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1</v>
      </c>
      <c r="AF1559">
        <v>0</v>
      </c>
      <c r="AG1559">
        <v>0</v>
      </c>
      <c r="AH1559" s="86">
        <f>AVERAGEIFS($C$2:C1559, $B$2:B1559, B1559)</f>
        <v>21.04</v>
      </c>
      <c r="AI1559" s="86">
        <f>AVERAGEIFS($I$2:I1559, $B$2:B1559, B1559)</f>
        <v>0.55999999999999994</v>
      </c>
      <c r="AJ1559" s="86">
        <f>AVERAGEIFS($J$2:J1559, $B$2:B1559, B1559)</f>
        <v>0.53759999999999986</v>
      </c>
      <c r="AK1559" s="86">
        <f>AVERAGEIFS($D$2:D1559, $B$2:B1559, B1559)</f>
        <v>0.6</v>
      </c>
    </row>
    <row r="1560" spans="1:37" x14ac:dyDescent="0.25">
      <c r="A1560" s="85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1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1</v>
      </c>
      <c r="AF1560">
        <v>0</v>
      </c>
      <c r="AG1560">
        <v>0</v>
      </c>
      <c r="AH1560" s="86">
        <f>AVERAGEIFS($C$2:C1560, $B$2:B1560, B1560)</f>
        <v>26.944444444444443</v>
      </c>
      <c r="AI1560" s="86">
        <f>AVERAGEIFS($I$2:I1560, $B$2:B1560, B1560)</f>
        <v>0.50370370370370376</v>
      </c>
      <c r="AJ1560" s="86">
        <f>AVERAGEIFS($J$2:J1560, $B$2:B1560, B1560)</f>
        <v>0.50129629629629635</v>
      </c>
      <c r="AK1560" s="86">
        <f>AVERAGEIFS($D$2:D1560, $B$2:B1560, B1560)</f>
        <v>0.51851851851851849</v>
      </c>
    </row>
    <row r="1561" spans="1:37" x14ac:dyDescent="0.25">
      <c r="A1561" s="85">
        <v>46201</v>
      </c>
      <c r="B1561" t="s">
        <v>44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1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1</v>
      </c>
      <c r="AF1561">
        <v>0</v>
      </c>
      <c r="AG1561">
        <v>0</v>
      </c>
      <c r="AH1561" s="86">
        <f>AVERAGEIFS($C$2:C1561, $B$2:B1561, B1561)</f>
        <v>16.424242424242426</v>
      </c>
      <c r="AI1561" s="86">
        <f>AVERAGEIFS($I$2:I1561, $B$2:B1561, B1561)</f>
        <v>0.54090909090909089</v>
      </c>
      <c r="AJ1561" s="86">
        <f>AVERAGEIFS($J$2:J1561, $B$2:B1561, B1561)</f>
        <v>0.53560606060606075</v>
      </c>
      <c r="AK1561" s="86">
        <f>AVERAGEIFS($D$2:D1561, $B$2:B1561, B1561)</f>
        <v>0.5757575757575758</v>
      </c>
    </row>
    <row r="1562" spans="1:37" x14ac:dyDescent="0.25">
      <c r="A1562" s="85">
        <v>46201</v>
      </c>
      <c r="B1562" t="s">
        <v>37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1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1</v>
      </c>
      <c r="AF1562">
        <v>0</v>
      </c>
      <c r="AG1562">
        <v>0</v>
      </c>
      <c r="AH1562" s="86">
        <f>AVERAGEIFS($C$2:C1562, $B$2:B1562, B1562)</f>
        <v>15.166666666666666</v>
      </c>
      <c r="AI1562" s="86">
        <f>AVERAGEIFS($I$2:I1562, $B$2:B1562, B1562)</f>
        <v>0.6166666666666667</v>
      </c>
      <c r="AJ1562" s="86">
        <f>AVERAGEIFS($J$2:J1562, $B$2:B1562, B1562)</f>
        <v>0.54388888888888887</v>
      </c>
      <c r="AK1562" s="86">
        <f>AVERAGEIFS($D$2:D1562, $B$2:B1562, B1562)</f>
        <v>0.61111111111111116</v>
      </c>
    </row>
    <row r="1563" spans="1:37" x14ac:dyDescent="0.25">
      <c r="A1563" s="85">
        <v>46201</v>
      </c>
      <c r="B1563" t="s">
        <v>147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1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1</v>
      </c>
      <c r="AF1563">
        <v>0</v>
      </c>
      <c r="AG1563">
        <v>0</v>
      </c>
      <c r="AH1563" s="86">
        <f>AVERAGEIFS($C$2:C1563, $B$2:B1563, B1563)</f>
        <v>15.019607843137255</v>
      </c>
      <c r="AI1563" s="86">
        <f>AVERAGEIFS($I$2:I1563, $B$2:B1563, B1563)</f>
        <v>0.56470588235294128</v>
      </c>
      <c r="AJ1563" s="86">
        <f>AVERAGEIFS($J$2:J1563, $B$2:B1563, B1563)</f>
        <v>0.5337254901960784</v>
      </c>
      <c r="AK1563" s="86">
        <f>AVERAGEIFS($D$2:D1563, $B$2:B1563, B1563)</f>
        <v>0.56862745098039214</v>
      </c>
    </row>
    <row r="1564" spans="1:37" x14ac:dyDescent="0.25">
      <c r="A1564" s="85">
        <v>46201</v>
      </c>
      <c r="B1564" t="s">
        <v>214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1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1</v>
      </c>
      <c r="AF1564">
        <v>0</v>
      </c>
      <c r="AG1564">
        <v>0</v>
      </c>
      <c r="AH1564" s="86">
        <f>AVERAGEIFS($C$2:C1564, $B$2:B1564, B1564)</f>
        <v>6.333333333333333</v>
      </c>
      <c r="AI1564" s="86">
        <f>AVERAGEIFS($I$2:I1564, $B$2:B1564, B1564)</f>
        <v>0.6958333333333333</v>
      </c>
      <c r="AJ1564" s="86">
        <f>AVERAGEIFS($J$2:J1564, $B$2:B1564, B1564)</f>
        <v>0.5724999999999999</v>
      </c>
      <c r="AK1564" s="86">
        <f>AVERAGEIFS($D$2:D1564, $B$2:B1564, B1564)</f>
        <v>0.75</v>
      </c>
    </row>
    <row r="1565" spans="1:37" x14ac:dyDescent="0.25">
      <c r="A1565" s="85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1</v>
      </c>
      <c r="AH1565" s="86">
        <f>AVERAGEIFS($C$2:C1565, $B$2:B1565, B1565)</f>
        <v>24.13684210526316</v>
      </c>
      <c r="AI1565" s="86">
        <f>AVERAGEIFS($I$2:I1565, $B$2:B1565, B1565)</f>
        <v>0.56031578947368432</v>
      </c>
      <c r="AJ1565" s="86">
        <f>AVERAGEIFS($J$2:J1565, $B$2:B1565, B1565)</f>
        <v>0.5254736842105262</v>
      </c>
      <c r="AK1565" s="86">
        <f>AVERAGEIFS($D$2:D1565, $B$2:B1565, B1565)</f>
        <v>0.62105263157894741</v>
      </c>
    </row>
    <row r="1566" spans="1:37" x14ac:dyDescent="0.25">
      <c r="A1566" s="85">
        <v>46201</v>
      </c>
      <c r="B1566" t="s">
        <v>40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1</v>
      </c>
      <c r="AH1566" s="86">
        <f>AVERAGEIFS($C$2:C1566, $B$2:B1566, B1566)</f>
        <v>18.895348837209301</v>
      </c>
      <c r="AI1566" s="86">
        <f>AVERAGEIFS($I$2:I1566, $B$2:B1566, B1566)</f>
        <v>0.46860465116279049</v>
      </c>
      <c r="AJ1566" s="86">
        <f>AVERAGEIFS($J$2:J1566, $B$2:B1566, B1566)</f>
        <v>0.47895348837209323</v>
      </c>
      <c r="AK1566" s="86">
        <f>AVERAGEIFS($D$2:D1566, $B$2:B1566, B1566)</f>
        <v>0.40697674418604651</v>
      </c>
    </row>
    <row r="1567" spans="1:37" x14ac:dyDescent="0.25">
      <c r="A1567" s="85">
        <v>46201</v>
      </c>
      <c r="B1567" t="s">
        <v>71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1</v>
      </c>
      <c r="AH1567" s="86">
        <f>AVERAGEIFS($C$2:C1567, $B$2:B1567, B1567)</f>
        <v>16.595744680851062</v>
      </c>
      <c r="AI1567" s="86">
        <f>AVERAGEIFS($I$2:I1567, $B$2:B1567, B1567)</f>
        <v>0.49468085106382981</v>
      </c>
      <c r="AJ1567" s="86">
        <f>AVERAGEIFS($J$2:J1567, $B$2:B1567, B1567)</f>
        <v>0.48617021276595734</v>
      </c>
      <c r="AK1567" s="86">
        <f>AVERAGEIFS($D$2:D1567, $B$2:B1567, B1567)</f>
        <v>0.53191489361702127</v>
      </c>
    </row>
    <row r="1568" spans="1:37" x14ac:dyDescent="0.25">
      <c r="A1568" s="85">
        <v>46201</v>
      </c>
      <c r="B1568" t="s">
        <v>115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1</v>
      </c>
      <c r="AH1568" s="86">
        <f>AVERAGEIFS($C$2:C1568, $B$2:B1568, B1568)</f>
        <v>13.185185185185185</v>
      </c>
      <c r="AI1568" s="86">
        <f>AVERAGEIFS($I$2:I1568, $B$2:B1568, B1568)</f>
        <v>0.52037037037037037</v>
      </c>
      <c r="AJ1568" s="86">
        <f>AVERAGEIFS($J$2:J1568, $B$2:B1568, B1568)</f>
        <v>0.49851851851851842</v>
      </c>
      <c r="AK1568" s="86">
        <f>AVERAGEIFS($D$2:D1568, $B$2:B1568, B1568)</f>
        <v>0.55555555555555558</v>
      </c>
    </row>
    <row r="1569" spans="1:37" x14ac:dyDescent="0.25">
      <c r="A1569" s="85">
        <v>46201</v>
      </c>
      <c r="B1569" t="s">
        <v>53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1</v>
      </c>
      <c r="AH1569" s="86">
        <f>AVERAGEIFS($C$2:C1569, $B$2:B1569, B1569)</f>
        <v>15.542857142857143</v>
      </c>
      <c r="AI1569" s="86">
        <f>AVERAGEIFS($I$2:I1569, $B$2:B1569, B1569)</f>
        <v>0.50714285714285712</v>
      </c>
      <c r="AJ1569" s="86">
        <f>AVERAGEIFS($J$2:J1569, $B$2:B1569, B1569)</f>
        <v>0.49571428571428577</v>
      </c>
      <c r="AK1569" s="86">
        <f>AVERAGEIFS($D$2:D1569, $B$2:B1569, B1569)</f>
        <v>0.42857142857142855</v>
      </c>
    </row>
    <row r="1570" spans="1:37" x14ac:dyDescent="0.25">
      <c r="A1570" s="85">
        <v>46201</v>
      </c>
      <c r="B1570" t="s">
        <v>25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1</v>
      </c>
      <c r="AH1570" s="86">
        <f>AVERAGEIFS($C$2:C1570, $B$2:B1570, B1570)</f>
        <v>12.5</v>
      </c>
      <c r="AI1570" s="86">
        <f>AVERAGEIFS($I$2:I1570, $B$2:B1570, B1570)</f>
        <v>0.61499999999999999</v>
      </c>
      <c r="AJ1570" s="86">
        <f>AVERAGEIFS($J$2:J1570, $B$2:B1570, B1570)</f>
        <v>0.57900000000000007</v>
      </c>
      <c r="AK1570" s="86">
        <f>AVERAGEIFS($D$2:D1570, $B$2:B1570, B1570)</f>
        <v>0.6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4" sqref="C1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242</v>
      </c>
      <c r="G2" s="66">
        <f>AVERAGEIFS('BA History S2'!C:C,'BA History S2'!B:B,A2)</f>
        <v>12.1</v>
      </c>
      <c r="H2" s="35">
        <f t="array" ref="H2">MAX(IF('BA History S2'!B:B=A2, 'BA History S2'!C:C))</f>
        <v>22</v>
      </c>
      <c r="I2" s="34">
        <f>COUNTIFS('BA History S2'!B:B,A2,'BA History S2'!D:D, 1)</f>
        <v>10</v>
      </c>
      <c r="J2" s="2">
        <f>COUNTIFS('BA History S2'!B:B,A2,'BA History S2'!D:D, 0)</f>
        <v>10</v>
      </c>
      <c r="K2" s="75">
        <f>LOOKUP(2, 1/('BA History S2'!$B:$B=A2), 'BA History S2'!$AK:$AK)</f>
        <v>0.5</v>
      </c>
      <c r="L2" s="34">
        <f>SUMIFS('BA History S2'!F:F,'BA History S2'!B:B,A2)</f>
        <v>43</v>
      </c>
      <c r="M2" s="2">
        <f>SUMIFS('BA History S2'!E:E,'BA History S2'!B:B,A2)-L2</f>
        <v>39</v>
      </c>
      <c r="N2" s="75">
        <f>LOOKUP(2, 1/('BA History S2'!$B:$B=A2), 'BA History S2'!$AI:$AI)</f>
        <v>0.53500000000000003</v>
      </c>
      <c r="O2" s="34">
        <f>SUMIFS('BA History S2'!H:H,'BA History S2'!B:B,A2)</f>
        <v>176</v>
      </c>
      <c r="P2" s="2">
        <f>SUMIFS('BA History S2'!G:G,'BA History S2'!B:B,A2)-O2</f>
        <v>169</v>
      </c>
      <c r="Q2" s="89">
        <f>LOOKUP(2, 1/('BA History S2'!$B:$B=A2), 'BA History S2'!$AJ:$AJ)</f>
        <v>0.52200000000000002</v>
      </c>
      <c r="R2" s="2">
        <f>COUNTIFS('BA History S2'!$B:$B,$A$2,'BA History S2'!K:K, 1)</f>
        <v>3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5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2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7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4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172</v>
      </c>
      <c r="G3" s="66">
        <f>AVERAGEIFS('BA History S2'!C:C,'BA History S2'!B:B,A3)</f>
        <v>17.2</v>
      </c>
      <c r="H3" s="35">
        <f t="array" ref="H3">MAX(IF('BA History S2'!B:B=A3, 'BA History S2'!C:C))</f>
        <v>27</v>
      </c>
      <c r="I3" s="34">
        <f>COUNTIFS('BA History S2'!B:B,A3,'BA History S2'!D:D, 1)</f>
        <v>8</v>
      </c>
      <c r="J3" s="2">
        <f>COUNTIFS('BA History S2'!B:B,A3,'BA History S2'!D:D, 0)</f>
        <v>2</v>
      </c>
      <c r="K3" s="75">
        <f>LOOKUP(2, 1/('BA History S2'!$B:$B=A3), 'BA History S2'!$AK:$AK)</f>
        <v>0.8</v>
      </c>
      <c r="L3" s="34">
        <f>SUMIFS('BA History S2'!F:F,'BA History S2'!B:B,A3)</f>
        <v>26</v>
      </c>
      <c r="M3" s="2">
        <f>SUMIFS('BA History S2'!E:E,'BA History S2'!B:B,A3)-L3</f>
        <v>12</v>
      </c>
      <c r="N3" s="75">
        <f>LOOKUP(2, 1/('BA History S2'!$B:$B=A3), 'BA History S2'!$AI:$AI)</f>
        <v>0.7</v>
      </c>
      <c r="O3" s="34">
        <f>SUMIFS('BA History S2'!H:H,'BA History S2'!B:B,A3)</f>
        <v>92</v>
      </c>
      <c r="P3" s="2">
        <f>SUMIFS('BA History S2'!G:G,'BA History S2'!B:B,A3)-O3</f>
        <v>66</v>
      </c>
      <c r="Q3" s="89">
        <f>LOOKUP(2, 1/('BA History S2'!$B:$B=A3), 'BA History S2'!$AJ:$AJ)</f>
        <v>0.59199999999999997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3</v>
      </c>
      <c r="U3" s="2">
        <f>COUNTIFS('BA History S2'!$B:$B,$A$3,'BA History S2'!N:N, 1)</f>
        <v>2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2</v>
      </c>
      <c r="AG3" s="2">
        <f>COUNTIFS('BA History S2'!$B:$B,$A$3,'BA History S2'!Z:Z, 1)</f>
        <v>3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4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562</v>
      </c>
      <c r="G4" s="66">
        <f>AVERAGEIFS('BA History S2'!C:C,'BA History S2'!B:B,A4)</f>
        <v>18.733333333333334</v>
      </c>
      <c r="H4" s="35">
        <f t="array" ref="H4">MAX(IF('BA History S2'!B:B=A4, 'BA History S2'!C:C))</f>
        <v>44</v>
      </c>
      <c r="I4" s="34">
        <f>COUNTIFS('BA History S2'!B:B,A4,'BA History S2'!D:D, 1)</f>
        <v>15</v>
      </c>
      <c r="J4" s="2">
        <f>COUNTIFS('BA History S2'!B:B,A4,'BA History S2'!D:D, 0)</f>
        <v>15</v>
      </c>
      <c r="K4" s="75">
        <f>LOOKUP(2, 1/('BA History S2'!$B:$B=A4), 'BA History S2'!$AK:$AK)</f>
        <v>0.5</v>
      </c>
      <c r="L4" s="34">
        <f>SUMIFS('BA History S2'!F:F,'BA History S2'!B:B,A4)</f>
        <v>64</v>
      </c>
      <c r="M4" s="2">
        <f>SUMIFS('BA History S2'!E:E,'BA History S2'!B:B,A4)-L4</f>
        <v>63</v>
      </c>
      <c r="N4" s="75">
        <f>LOOKUP(2, 1/('BA History S2'!$B:$B=A4), 'BA History S2'!$AI:$AI)</f>
        <v>0.505</v>
      </c>
      <c r="O4" s="34">
        <f>SUMIFS('BA History S2'!H:H,'BA History S2'!B:B,A4)</f>
        <v>268</v>
      </c>
      <c r="P4" s="2">
        <f>SUMIFS('BA History S2'!G:G,'BA History S2'!B:B,A4)-O4</f>
        <v>277</v>
      </c>
      <c r="Q4" s="89">
        <f>LOOKUP(2, 1/('BA History S2'!$B:$B=A4), 'BA History S2'!$AJ:$AJ)</f>
        <v>0.49033333333333329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6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4</v>
      </c>
      <c r="AC4" s="2">
        <f>COUNTIFS('BA History S2'!$B:$B,$A$4,'BA History S2'!V:V, 1)</f>
        <v>4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2</v>
      </c>
      <c r="AG4" s="2">
        <f>COUNTIFS('BA History S2'!$B:$B,$A$4,'BA History S2'!Z:Z, 1)</f>
        <v>5</v>
      </c>
      <c r="AH4" s="2">
        <f>COUNTIFS('BA History S2'!$B:$B,$A4,'BA History S2'!AA:AA, 1)</f>
        <v>1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2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8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78</v>
      </c>
      <c r="G5" s="66">
        <f>AVERAGEIFS('BA History S2'!C:C,'BA History S2'!B:B,A5)</f>
        <v>7.0909090909090908</v>
      </c>
      <c r="H5" s="35">
        <f t="array" ref="H5">MAX(IF('BA History S2'!B:B=A5, 'BA History S2'!C:C))</f>
        <v>11</v>
      </c>
      <c r="I5" s="34">
        <f>COUNTIFS('BA History S2'!B:B,A5,'BA History S2'!D:D, 1)</f>
        <v>4</v>
      </c>
      <c r="J5" s="2">
        <f>COUNTIFS('BA History S2'!B:B,A5,'BA History S2'!D:D, 0)</f>
        <v>7</v>
      </c>
      <c r="K5" s="75">
        <f>LOOKUP(2, 1/('BA History S2'!$B:$B=A5), 'BA History S2'!$AK:$AK)</f>
        <v>0.36363636363636365</v>
      </c>
      <c r="L5" s="34">
        <f>SUMIFS('BA History S2'!F:F,'BA History S2'!B:B,A5)</f>
        <v>19</v>
      </c>
      <c r="M5" s="2">
        <f>SUMIFS('BA History S2'!E:E,'BA History S2'!B:B,A5)-L5</f>
        <v>25</v>
      </c>
      <c r="N5" s="75">
        <f>LOOKUP(2, 1/('BA History S2'!$B:$B=A5), 'BA History S2'!$AI:$AI)</f>
        <v>0.42272727272727278</v>
      </c>
      <c r="O5" s="34">
        <f>SUMIFS('BA History S2'!H:H,'BA History S2'!B:B,A5)</f>
        <v>83</v>
      </c>
      <c r="P5" s="2">
        <f>SUMIFS('BA History S2'!G:G,'BA History S2'!B:B,A5)-O5</f>
        <v>98</v>
      </c>
      <c r="Q5" s="89">
        <f>LOOKUP(2, 1/('BA History S2'!$B:$B=A5), 'BA History S2'!$AJ:$AJ)</f>
        <v>0.46636363636363642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2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3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4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658</v>
      </c>
      <c r="G6" s="66">
        <f>AVERAGEIFS('BA History S2'!C:C,'BA History S2'!B:B,A6)</f>
        <v>17.315789473684209</v>
      </c>
      <c r="H6" s="35">
        <f t="array" ref="H6">MAX(IF('BA History S2'!B:B=A6, 'BA History S2'!C:C))</f>
        <v>40</v>
      </c>
      <c r="I6" s="34">
        <f>COUNTIFS('BA History S2'!B:B,A6,'BA History S2'!D:D, 1)</f>
        <v>18</v>
      </c>
      <c r="J6" s="2">
        <f>COUNTIFS('BA History S2'!B:B,A6,'BA History S2'!D:D, 0)</f>
        <v>20</v>
      </c>
      <c r="K6" s="75">
        <f>LOOKUP(2, 1/('BA History S2'!$B:$B=A6), 'BA History S2'!$AK:$AK)</f>
        <v>0.47368421052631576</v>
      </c>
      <c r="L6" s="34">
        <f>SUMIFS('BA History S2'!F:F,'BA History S2'!B:B,A6)</f>
        <v>73</v>
      </c>
      <c r="M6" s="2">
        <f>SUMIFS('BA History S2'!E:E,'BA History S2'!B:B,A6)-L6</f>
        <v>79</v>
      </c>
      <c r="N6" s="75">
        <f>LOOKUP(2, 1/('BA History S2'!$B:$B=A6), 'BA History S2'!$AI:$AI)</f>
        <v>0.47631578947368425</v>
      </c>
      <c r="O6" s="34">
        <f>SUMIFS('BA History S2'!H:H,'BA History S2'!B:B,A6)</f>
        <v>315</v>
      </c>
      <c r="P6" s="2">
        <f>SUMIFS('BA History S2'!G:G,'BA History S2'!B:B,A6)-O6</f>
        <v>324</v>
      </c>
      <c r="Q6" s="89">
        <f>LOOKUP(2, 1/('BA History S2'!$B:$B=A6), 'BA History S2'!$AJ:$AJ)</f>
        <v>0.48736842105263167</v>
      </c>
      <c r="R6" s="2">
        <f>COUNTIFS('BA History S2'!$B:$B,$A$6,'BA History S2'!K:K, 1)</f>
        <v>8</v>
      </c>
      <c r="S6" s="2">
        <f>COUNTIFS('BA History S2'!$B:$B,$A$6,'BA History S2'!L:L, 1)</f>
        <v>3</v>
      </c>
      <c r="T6" s="2">
        <f>COUNTIFS('BA History S2'!$B:$B,$A$6,'BA History S2'!M:M, 1)</f>
        <v>7</v>
      </c>
      <c r="U6" s="2">
        <f>COUNTIFS('BA History S2'!$B:$B,$A$6,'BA History S2'!N:N, 1)</f>
        <v>6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3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6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13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>
        <v>2</v>
      </c>
      <c r="D7" s="2"/>
      <c r="E7" s="2"/>
      <c r="F7" s="34">
        <f>SUMIFS('BA History S2'!C:C,'BA History S2'!B:B,A7)</f>
        <v>526</v>
      </c>
      <c r="G7" s="66">
        <f>AVERAGEIFS('BA History S2'!C:C,'BA History S2'!B:B,A7)</f>
        <v>21.04</v>
      </c>
      <c r="H7" s="35">
        <f t="array" ref="H7">MAX(IF('BA History S2'!B:B=A7, 'BA History S2'!C:C))</f>
        <v>33</v>
      </c>
      <c r="I7" s="34">
        <f>COUNTIFS('BA History S2'!B:B,A7,'BA History S2'!D:D, 1)</f>
        <v>15</v>
      </c>
      <c r="J7" s="2">
        <f>COUNTIFS('BA History S2'!B:B,A7,'BA History S2'!D:D, 0)</f>
        <v>10</v>
      </c>
      <c r="K7" s="75">
        <f>LOOKUP(2, 1/('BA History S2'!$B:$B=A7), 'BA History S2'!$AK:$AK)</f>
        <v>0.6</v>
      </c>
      <c r="L7" s="34">
        <f>SUMIFS('BA History S2'!F:F,'BA History S2'!B:B,A7)</f>
        <v>57</v>
      </c>
      <c r="M7" s="2">
        <f>SUMIFS('BA History S2'!E:E,'BA History S2'!B:B,A7)-L7</f>
        <v>46</v>
      </c>
      <c r="N7" s="75">
        <f>LOOKUP(2, 1/('BA History S2'!$B:$B=A7), 'BA History S2'!$AI:$AI)</f>
        <v>0.55999999999999994</v>
      </c>
      <c r="O7" s="34">
        <f>SUMIFS('BA History S2'!H:H,'BA History S2'!B:B,A7)</f>
        <v>225</v>
      </c>
      <c r="P7" s="2">
        <f>SUMIFS('BA History S2'!G:G,'BA History S2'!B:B,A7)-O7</f>
        <v>200</v>
      </c>
      <c r="Q7" s="89">
        <f>LOOKUP(2, 1/('BA History S2'!$B:$B=A7), 'BA History S2'!$AJ:$AJ)</f>
        <v>0.53759999999999986</v>
      </c>
      <c r="R7" s="2">
        <f>COUNTIFS('BA History S2'!$B:$B,$A$7,'BA History S2'!K:K, 1)</f>
        <v>5</v>
      </c>
      <c r="S7" s="2">
        <f>COUNTIFS('BA History S2'!$B:$B,$A$7,'BA History S2'!L:L, 1)</f>
        <v>1</v>
      </c>
      <c r="T7" s="2">
        <f>COUNTIFS('BA History S2'!$B:$B,$A$7,'BA History S2'!M:M, 1)</f>
        <v>5</v>
      </c>
      <c r="U7" s="2">
        <f>COUNTIFS('BA History S2'!$B:$B,$A$7,'BA History S2'!N:N, 1)</f>
        <v>11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1</v>
      </c>
      <c r="AA7" s="2">
        <f>COUNTIFS('BA History S2'!$B:$B,$A$7,'BA History S2'!T:T, 1)</f>
        <v>0</v>
      </c>
      <c r="AB7" s="2">
        <f>COUNTIFS('BA History S2'!$B:$B,$A$7,'BA History S2'!U:U, 1)</f>
        <v>2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3</v>
      </c>
      <c r="AG7" s="2">
        <f>COUNTIFS('BA History S2'!$B:$B,$A$7,'BA History S2'!Z:Z, 1)</f>
        <v>4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7</v>
      </c>
      <c r="AK7" s="2">
        <f>COUNTIFS('BA History S2'!$B:$B,$A$7,'BA History S2'!AD:AD, 1)</f>
        <v>0</v>
      </c>
      <c r="AL7" s="2">
        <f>COUNTIFS('BA History S2'!$B:$B,$A$7,'BA History S2'!AE:AE, 1)</f>
        <v>7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76</v>
      </c>
      <c r="G8" s="66">
        <f>AVERAGEIFS('BA History S2'!C:C,'BA History S2'!B:B,A8)</f>
        <v>6.333333333333333</v>
      </c>
      <c r="H8" s="35">
        <f t="array" ref="H8">MAX(IF('BA History S2'!B:B=A8, 'BA History S2'!C:C))</f>
        <v>12</v>
      </c>
      <c r="I8" s="34">
        <f>COUNTIFS('BA History S2'!B:B,A8,'BA History S2'!D:D, 1)</f>
        <v>9</v>
      </c>
      <c r="J8" s="2">
        <f>COUNTIFS('BA History S2'!B:B,A8,'BA History S2'!D:D, 0)</f>
        <v>3</v>
      </c>
      <c r="K8" s="75">
        <f>LOOKUP(2, 1/('BA History S2'!$B:$B=A8), 'BA History S2'!$AK:$AK)</f>
        <v>0.75</v>
      </c>
      <c r="L8" s="34">
        <f>SUMIFS('BA History S2'!F:F,'BA History S2'!B:B,A8)</f>
        <v>30</v>
      </c>
      <c r="M8" s="2">
        <f>SUMIFS('BA History S2'!E:E,'BA History S2'!B:B,A8)-L8</f>
        <v>15</v>
      </c>
      <c r="N8" s="75">
        <f>LOOKUP(2, 1/('BA History S2'!$B:$B=A8), 'BA History S2'!$AI:$AI)</f>
        <v>0.6958333333333333</v>
      </c>
      <c r="O8" s="34">
        <f>SUMIFS('BA History S2'!H:H,'BA History S2'!B:B,A8)</f>
        <v>108</v>
      </c>
      <c r="P8" s="2">
        <f>SUMIFS('BA History S2'!G:G,'BA History S2'!B:B,A8)-O8</f>
        <v>85</v>
      </c>
      <c r="Q8" s="89">
        <f>LOOKUP(2, 1/('BA History S2'!$B:$B=A8), 'BA History S2'!$AJ:$AJ)</f>
        <v>0.5724999999999999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4</v>
      </c>
      <c r="U8" s="2">
        <f>COUNTIFS('BA History S2'!$B:$B,$A$8,'BA History S2'!N:N, 1)</f>
        <v>7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3</v>
      </c>
      <c r="AG8" s="2">
        <f>COUNTIFS('BA History S2'!$B:$B,$A$8,'BA History S2'!Z:Z, 1)</f>
        <v>2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4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67</v>
      </c>
      <c r="G9" s="66">
        <f>AVERAGEIFS('BA History S2'!C:C,'BA History S2'!B:B,A9)</f>
        <v>16.75</v>
      </c>
      <c r="H9" s="35">
        <f t="array" ref="H9">MAX(IF('BA History S2'!B:B=A9, 'BA History S2'!C:C))</f>
        <v>29</v>
      </c>
      <c r="I9" s="34">
        <f>COUNTIFS('BA History S2'!B:B,A9,'BA History S2'!D:D, 1)</f>
        <v>2</v>
      </c>
      <c r="J9" s="2">
        <f>COUNTIFS('BA History S2'!B:B,A9,'BA History S2'!D:D, 0)</f>
        <v>2</v>
      </c>
      <c r="K9" s="75">
        <f>LOOKUP(2, 1/('BA History S2'!$B:$B=A9), 'BA History S2'!$AK:$AK)</f>
        <v>0.5</v>
      </c>
      <c r="L9" s="34">
        <f>SUMIFS('BA History S2'!F:F,'BA History S2'!B:B,A9)</f>
        <v>9</v>
      </c>
      <c r="M9" s="2">
        <f>SUMIFS('BA History S2'!E:E,'BA History S2'!B:B,A9)-L9</f>
        <v>8</v>
      </c>
      <c r="N9" s="75">
        <f>LOOKUP(2, 1/('BA History S2'!$B:$B=A9), 'BA History S2'!$AI:$AI)</f>
        <v>0.53749999999999998</v>
      </c>
      <c r="O9" s="34">
        <f>SUMIFS('BA History S2'!H:H,'BA History S2'!B:B,A9)</f>
        <v>35</v>
      </c>
      <c r="P9" s="2">
        <f>SUMIFS('BA History S2'!G:G,'BA History S2'!B:B,A9)-O9</f>
        <v>36</v>
      </c>
      <c r="Q9" s="89">
        <f>LOOKUP(2, 1/('BA History S2'!$B:$B=A9), 'BA History S2'!$AJ:$AJ)</f>
        <v>0.49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2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4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247</v>
      </c>
      <c r="G10" s="66">
        <f>AVERAGEIFS('BA History S2'!C:C,'BA History S2'!B:B,A10)</f>
        <v>13</v>
      </c>
      <c r="H10" s="35">
        <f t="array" ref="H10">MAX(IF('BA History S2'!B:B=A10, 'BA History S2'!C:C))</f>
        <v>24</v>
      </c>
      <c r="I10" s="34">
        <f>COUNTIFS('BA History S2'!B:B,A10,'BA History S2'!D:D, 1)</f>
        <v>12</v>
      </c>
      <c r="J10" s="2">
        <f>COUNTIFS('BA History S2'!B:B,A10,'BA History S2'!D:D, 0)</f>
        <v>7</v>
      </c>
      <c r="K10" s="75">
        <f>LOOKUP(2, 1/('BA History S2'!$B:$B=A10), 'BA History S2'!$AK:$AK)</f>
        <v>0.63157894736842102</v>
      </c>
      <c r="L10" s="34">
        <f>SUMIFS('BA History S2'!F:F,'BA History S2'!B:B,A10)</f>
        <v>43</v>
      </c>
      <c r="M10" s="2">
        <f>SUMIFS('BA History S2'!E:E,'BA History S2'!B:B,A10)-L10</f>
        <v>36</v>
      </c>
      <c r="N10" s="75">
        <f>LOOKUP(2, 1/('BA History S2'!$B:$B=A10), 'BA History S2'!$AI:$AI)</f>
        <v>0.54736842105263162</v>
      </c>
      <c r="O10" s="34">
        <f>SUMIFS('BA History S2'!H:H,'BA History S2'!B:B,A10)</f>
        <v>172</v>
      </c>
      <c r="P10" s="2">
        <f>SUMIFS('BA History S2'!G:G,'BA History S2'!B:B,A10)-O10</f>
        <v>168</v>
      </c>
      <c r="Q10" s="89">
        <f>LOOKUP(2, 1/('BA History S2'!$B:$B=A10), 'BA History S2'!$AJ:$AJ)</f>
        <v>0.50473684210526315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6</v>
      </c>
      <c r="U10" s="2">
        <f>COUNTIFS('BA History S2'!$B:$B,$A$10,'BA History S2'!N:N, 1)</f>
        <v>4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1</v>
      </c>
      <c r="AA10" s="2">
        <f>COUNTIFS('BA History S2'!$B:$B,$A$10,'BA History S2'!T:T, 1)</f>
        <v>0</v>
      </c>
      <c r="AB10" s="2">
        <f>COUNTIFS('BA History S2'!$B:$B,$A$10,'BA History S2'!U:U, 1)</f>
        <v>2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2</v>
      </c>
      <c r="AG10" s="2">
        <f>COUNTIFS('BA History S2'!$B:$B,$A$10,'BA History S2'!Z:Z, 1)</f>
        <v>5</v>
      </c>
      <c r="AH10" s="2">
        <f>COUNTIFS('BA History S2'!$B:$B,$A$10,'BA History S2'!AA:AA, 1)</f>
        <v>1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3</v>
      </c>
      <c r="AM10" s="2">
        <f>COUNTIFS('BA History S2'!$B:$B,$A$10,'BA History S2'!AF:AF, 1)</f>
        <v>0</v>
      </c>
      <c r="AN10" s="2">
        <f>COUNTIFS('BA History S2'!$B:$B,$A$10,'BA History S2'!AG:AG, 1)</f>
        <v>6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161</v>
      </c>
      <c r="G12" s="66">
        <f>AVERAGEIFS('BA History S2'!C:C,'BA History S2'!B:B,A12)</f>
        <v>13.416666666666666</v>
      </c>
      <c r="H12" s="35">
        <f t="array" ref="H12">MAX(IF('BA History S2'!B:B=A12, 'BA History S2'!C:C))</f>
        <v>19</v>
      </c>
      <c r="I12" s="34">
        <f>COUNTIFS('BA History S2'!B:B,A12,'BA History S2'!D:D, 1)</f>
        <v>7</v>
      </c>
      <c r="J12" s="2">
        <f>COUNTIFS('BA History S2'!B:B,A12,'BA History S2'!D:D, 0)</f>
        <v>5</v>
      </c>
      <c r="K12" s="75">
        <f>LOOKUP(2, 1/('BA History S2'!$B:$B=A12), 'BA History S2'!$AK:$AK)</f>
        <v>0.58333333333333337</v>
      </c>
      <c r="L12" s="34">
        <f>SUMIFS('BA History S2'!F:F,'BA History S2'!B:B,A12)</f>
        <v>27</v>
      </c>
      <c r="M12" s="2">
        <f>SUMIFS('BA History S2'!E:E,'BA History S2'!B:B,A12)-L12</f>
        <v>20</v>
      </c>
      <c r="N12" s="75">
        <f>LOOKUP(2, 1/('BA History S2'!$B:$B=A12), 'BA History S2'!$AI:$AI)</f>
        <v>0.59583333333333333</v>
      </c>
      <c r="O12" s="34">
        <f>SUMIFS('BA History S2'!H:H,'BA History S2'!B:B,A12)</f>
        <v>103</v>
      </c>
      <c r="P12" s="2">
        <f>SUMIFS('BA History S2'!G:G,'BA History S2'!B:B,A12)-O12</f>
        <v>99</v>
      </c>
      <c r="Q12" s="89">
        <f>LOOKUP(2, 1/('BA History S2'!$B:$B=A12), 'BA History S2'!$AJ:$AJ)</f>
        <v>0.51666666666666661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2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5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3</v>
      </c>
      <c r="AH12" s="2">
        <f>COUNTIFS('BA History S2'!$B:$B,$A12,'BA History S2'!AA:AA, 1)</f>
        <v>1</v>
      </c>
      <c r="AI12" s="2">
        <f>COUNTIFS('BA History S2'!$B:$B,$A$12,'BA History S2'!AB:AB, 1)</f>
        <v>1</v>
      </c>
      <c r="AJ12" s="2">
        <f>COUNTIFS('BA History S2'!$B:$B,$A$12,'BA History S2'!AC:AC, 1)</f>
        <v>3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293</v>
      </c>
      <c r="G13" s="66">
        <f>AVERAGEIFS('BA History S2'!C:C,'BA History S2'!B:B,A13)</f>
        <v>14.65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13</v>
      </c>
      <c r="K13" s="75">
        <f>LOOKUP(2, 1/('BA History S2'!$B:$B=A13), 'BA History S2'!$AK:$AK)</f>
        <v>0.35</v>
      </c>
      <c r="L13" s="34">
        <f>SUMIFS('BA History S2'!F:F,'BA History S2'!B:B,A13)</f>
        <v>37</v>
      </c>
      <c r="M13" s="2">
        <f>SUMIFS('BA History S2'!E:E,'BA History S2'!B:B,A13)-L13</f>
        <v>49</v>
      </c>
      <c r="N13" s="75">
        <f>LOOKUP(2, 1/('BA History S2'!$B:$B=A13), 'BA History S2'!$AI:$AI)</f>
        <v>0.41</v>
      </c>
      <c r="O13" s="34">
        <f>SUMIFS('BA History S2'!H:H,'BA History S2'!B:B,A13)</f>
        <v>170</v>
      </c>
      <c r="P13" s="2">
        <f>SUMIFS('BA History S2'!G:G,'BA History S2'!B:B,A13)-O13</f>
        <v>186</v>
      </c>
      <c r="Q13" s="89">
        <f>LOOKUP(2, 1/('BA History S2'!$B:$B=A13), 'BA History S2'!$AJ:$AJ)</f>
        <v>0.46850000000000003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3</v>
      </c>
      <c r="D14" s="2">
        <v>1</v>
      </c>
      <c r="E14" s="2"/>
      <c r="F14" s="34">
        <f>SUMIFS('BA History S2'!C:C,'BA History S2'!B:B,A14)</f>
        <v>440</v>
      </c>
      <c r="G14" s="66">
        <f>AVERAGEIFS('BA History S2'!C:C,'BA History S2'!B:B,A14)</f>
        <v>17.600000000000001</v>
      </c>
      <c r="H14" s="35">
        <f t="array" ref="H14">MAX(IF('BA History S2'!B:B=A14, 'BA History S2'!C:C))</f>
        <v>24</v>
      </c>
      <c r="I14" s="34">
        <f>COUNTIFS('BA History S2'!B:B,A14,'BA History S2'!D:D, 1)</f>
        <v>10</v>
      </c>
      <c r="J14" s="2">
        <f>COUNTIFS('BA History S2'!B:B,A14,'BA History S2'!D:D, 0)</f>
        <v>15</v>
      </c>
      <c r="K14" s="75">
        <f>LOOKUP(2, 1/('BA History S2'!$B:$B=A14), 'BA History S2'!$AK:$AK)</f>
        <v>0.4</v>
      </c>
      <c r="L14" s="34">
        <f>SUMIFS('BA History S2'!F:F,'BA History S2'!B:B,A14)</f>
        <v>44</v>
      </c>
      <c r="M14" s="2">
        <f>SUMIFS('BA History S2'!E:E,'BA History S2'!B:B,A14)-L14</f>
        <v>55</v>
      </c>
      <c r="N14" s="75">
        <f>LOOKUP(2, 1/('BA History S2'!$B:$B=A14), 'BA History S2'!$AI:$AI)</f>
        <v>0.44</v>
      </c>
      <c r="O14" s="34">
        <f>SUMIFS('BA History S2'!H:H,'BA History S2'!B:B,A14)</f>
        <v>202</v>
      </c>
      <c r="P14" s="2">
        <f>SUMIFS('BA History S2'!G:G,'BA History S2'!B:B,A14)-O14</f>
        <v>223</v>
      </c>
      <c r="Q14" s="89">
        <f>LOOKUP(2, 1/('BA History S2'!$B:$B=A14), 'BA History S2'!$AJ:$AJ)</f>
        <v>0.46800000000000003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52</v>
      </c>
      <c r="G15" s="66">
        <f>AVERAGEIFS('BA History S2'!C:C,'BA History S2'!B:B,A15)</f>
        <v>13</v>
      </c>
      <c r="H15" s="35">
        <f t="array" ref="H15">MAX(IF('BA History S2'!B:B=A15, 'BA History S2'!C:C))</f>
        <v>17</v>
      </c>
      <c r="I15" s="34">
        <f>COUNTIFS('BA History S2'!B:B,A15,'BA History S2'!D:D, 1)</f>
        <v>1</v>
      </c>
      <c r="J15" s="2">
        <f>COUNTIFS('BA History S2'!B:B,A15,'BA History S2'!D:D, 0)</f>
        <v>3</v>
      </c>
      <c r="K15" s="75">
        <f>LOOKUP(2, 1/('BA History S2'!$B:$B=A15), 'BA History S2'!$AK:$AK)</f>
        <v>0.25</v>
      </c>
      <c r="L15" s="34">
        <f>SUMIFS('BA History S2'!F:F,'BA History S2'!B:B,A15)</f>
        <v>7</v>
      </c>
      <c r="M15" s="2">
        <f>SUMIFS('BA History S2'!E:E,'BA History S2'!B:B,A15)-L15</f>
        <v>9</v>
      </c>
      <c r="N15" s="75">
        <f>LOOKUP(2, 1/('BA History S2'!$B:$B=A15), 'BA History S2'!$AI:$AI)</f>
        <v>0.47499999999999998</v>
      </c>
      <c r="O15" s="34">
        <f>SUMIFS('BA History S2'!H:H,'BA History S2'!B:B,A15)</f>
        <v>34</v>
      </c>
      <c r="P15" s="2">
        <f>SUMIFS('BA History S2'!G:G,'BA History S2'!B:B,A15)-O15</f>
        <v>36</v>
      </c>
      <c r="Q15" s="89">
        <f>LOOKUP(2, 1/('BA History S2'!$B:$B=A15), 'BA History S2'!$AJ:$AJ)</f>
        <v>0.49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2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1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637</v>
      </c>
      <c r="G16" s="66">
        <f>AVERAGEIFS('BA History S2'!C:C,'BA History S2'!B:B,A16)</f>
        <v>16.333333333333332</v>
      </c>
      <c r="H16" s="35">
        <f t="array" ref="H16">MAX(IF('BA History S2'!B:B=A16, 'BA History S2'!C:C))</f>
        <v>31</v>
      </c>
      <c r="I16" s="34">
        <f>COUNTIFS('BA History S2'!B:B,A16,'BA History S2'!D:D, 1)</f>
        <v>21</v>
      </c>
      <c r="J16" s="2">
        <f>COUNTIFS('BA History S2'!B:B,A16,'BA History S2'!D:D, 0)</f>
        <v>18</v>
      </c>
      <c r="K16" s="75">
        <f>LOOKUP(2, 1/('BA History S2'!$B:$B=A16), 'BA History S2'!$AK:$AK)</f>
        <v>0.53846153846153844</v>
      </c>
      <c r="L16" s="34">
        <f>SUMIFS('BA History S2'!F:F,'BA History S2'!B:B,A16)</f>
        <v>83</v>
      </c>
      <c r="M16" s="2">
        <f>SUMIFS('BA History S2'!E:E,'BA History S2'!B:B,A16)-L16</f>
        <v>70</v>
      </c>
      <c r="N16" s="75">
        <f>LOOKUP(2, 1/('BA History S2'!$B:$B=A16), 'BA History S2'!$AI:$AI)</f>
        <v>0.55897435897435888</v>
      </c>
      <c r="O16" s="34">
        <f>SUMIFS('BA History S2'!H:H,'BA History S2'!B:B,A16)</f>
        <v>341</v>
      </c>
      <c r="P16" s="2">
        <f>SUMIFS('BA History S2'!G:G,'BA History S2'!B:B,A16)-O16</f>
        <v>305</v>
      </c>
      <c r="Q16" s="89">
        <f>LOOKUP(2, 1/('BA History S2'!$B:$B=A16), 'BA History S2'!$AJ:$AJ)</f>
        <v>0.53923076923076929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12</v>
      </c>
      <c r="U16" s="2">
        <f>COUNTIFS('BA History S2'!$B:$B,$A$16,'BA History S2'!N:N, 1)</f>
        <v>10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5</v>
      </c>
      <c r="AG16" s="2">
        <f>COUNTIFS('BA History S2'!$B:$B,$A$16,'BA History S2'!Z:Z, 1)</f>
        <v>6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3</v>
      </c>
      <c r="AL16" s="2">
        <f>COUNTIFS('BA History S2'!$B:$B,$A$16,'BA History S2'!AE:AE, 1)</f>
        <v>8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C18" s="1">
        <v>2</v>
      </c>
      <c r="D18" s="1">
        <v>1</v>
      </c>
      <c r="F18" s="34">
        <f>SUMIFS('BA History S2'!C:C,'BA History S2'!B:B,A18)</f>
        <v>827</v>
      </c>
      <c r="G18" s="66">
        <f>AVERAGEIFS('BA History S2'!C:C,'BA History S2'!B:B,A18)</f>
        <v>26.677419354838708</v>
      </c>
      <c r="H18" s="35">
        <f t="array" ref="H18">MAX(IF('BA History S2'!B:B=A18, 'BA History S2'!C:C))</f>
        <v>49</v>
      </c>
      <c r="I18" s="34">
        <f>COUNTIFS('BA History S2'!B:B,A18,'BA History S2'!D:D, 1)</f>
        <v>17</v>
      </c>
      <c r="J18" s="2">
        <f>COUNTIFS('BA History S2'!B:B,A18,'BA History S2'!D:D, 0)</f>
        <v>14</v>
      </c>
      <c r="K18" s="75">
        <f>LOOKUP(2, 1/('BA History S2'!$B:$B=A18), 'BA History S2'!$AK:$AK)</f>
        <v>0.54838709677419351</v>
      </c>
      <c r="L18" s="34">
        <f>SUMIFS('BA History S2'!F:F,'BA History S2'!B:B,A18)</f>
        <v>66</v>
      </c>
      <c r="M18" s="2">
        <f>SUMIFS('BA History S2'!E:E,'BA History S2'!B:B,A18)-L18</f>
        <v>57</v>
      </c>
      <c r="N18" s="75">
        <f>LOOKUP(2, 1/('BA History S2'!$B:$B=A18), 'BA History S2'!$AI:$AI)</f>
        <v>0.54838709677419351</v>
      </c>
      <c r="O18" s="34">
        <f>SUMIFS('BA History S2'!H:H,'BA History S2'!B:B,A18)</f>
        <v>265</v>
      </c>
      <c r="P18" s="2">
        <f>SUMIFS('BA History S2'!G:G,'BA History S2'!B:B,A18)-O18</f>
        <v>246</v>
      </c>
      <c r="Q18" s="89">
        <f>LOOKUP(2, 1/('BA History S2'!$B:$B=A18), 'BA History S2'!$AJ:$AJ)</f>
        <v>0.53161290322580657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6</v>
      </c>
      <c r="U18" s="2">
        <f>COUNTIFS('BA History S2'!$B:$B,$A$18,'BA History S2'!N:N, 1)</f>
        <v>8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2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6</v>
      </c>
      <c r="AG18" s="2">
        <f>COUNTIFS('BA History S2'!$B:$B,$A$18,'BA History S2'!Z:Z, 1)</f>
        <v>8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9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788</v>
      </c>
      <c r="G19" s="66">
        <f>AVERAGEIFS('BA History S2'!C:C,'BA History S2'!B:B,A19)</f>
        <v>20.736842105263158</v>
      </c>
      <c r="H19" s="35">
        <f t="array" ref="H19">MAX(IF('BA History S2'!B:B=A19, 'BA History S2'!C:C))</f>
        <v>33</v>
      </c>
      <c r="I19" s="34">
        <f>COUNTIFS('BA History S2'!B:B,A19,'BA History S2'!D:D, 1)</f>
        <v>24</v>
      </c>
      <c r="J19" s="2">
        <f>COUNTIFS('BA History S2'!B:B,A19,'BA History S2'!D:D, 0)</f>
        <v>14</v>
      </c>
      <c r="K19" s="75">
        <f>LOOKUP(2, 1/('BA History S2'!$B:$B=A19), 'BA History S2'!$AK:$AK)</f>
        <v>0.63157894736842102</v>
      </c>
      <c r="L19" s="34">
        <f>SUMIFS('BA History S2'!F:F,'BA History S2'!B:B,A19)</f>
        <v>85</v>
      </c>
      <c r="M19" s="2">
        <f>SUMIFS('BA History S2'!E:E,'BA History S2'!B:B,A19)-L19</f>
        <v>67</v>
      </c>
      <c r="N19" s="75">
        <f>LOOKUP(2, 1/('BA History S2'!$B:$B=A19), 'BA History S2'!$AI:$AI)</f>
        <v>0.56052631578947365</v>
      </c>
      <c r="O19" s="34">
        <f>SUMIFS('BA History S2'!H:H,'BA History S2'!B:B,A19)</f>
        <v>328</v>
      </c>
      <c r="P19" s="2">
        <f>SUMIFS('BA History S2'!G:G,'BA History S2'!B:B,A19)-O19</f>
        <v>293</v>
      </c>
      <c r="Q19" s="89">
        <f>LOOKUP(2, 1/('BA History S2'!$B:$B=A19), 'BA History S2'!$AJ:$AJ)</f>
        <v>0.53763157894736846</v>
      </c>
      <c r="R19" s="2">
        <f>COUNTIFS('BA History S2'!$B:$B,$A$19,'BA History S2'!K:K, 1)</f>
        <v>5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14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4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12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6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146</v>
      </c>
      <c r="G20" s="66">
        <f>AVERAGEIFS('BA History S2'!C:C,'BA History S2'!B:B,A20)</f>
        <v>14.6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9</v>
      </c>
      <c r="K20" s="75">
        <f>LOOKUP(2, 1/('BA History S2'!$B:$B=A20), 'BA History S2'!$AK:$AK)</f>
        <v>0.1</v>
      </c>
      <c r="L20" s="34">
        <f>SUMIFS('BA History S2'!F:F,'BA History S2'!B:B,A20)</f>
        <v>12</v>
      </c>
      <c r="M20" s="2">
        <f>SUMIFS('BA History S2'!E:E,'BA History S2'!B:B,A20)-L20</f>
        <v>29</v>
      </c>
      <c r="N20" s="75">
        <f>LOOKUP(2, 1/('BA History S2'!$B:$B=A20), 'BA History S2'!$AI:$AI)</f>
        <v>0.255</v>
      </c>
      <c r="O20" s="34">
        <f>SUMIFS('BA History S2'!H:H,'BA History S2'!B:B,A20)</f>
        <v>68</v>
      </c>
      <c r="P20" s="2">
        <f>SUMIFS('BA History S2'!G:G,'BA History S2'!B:B,A20)-O20</f>
        <v>100</v>
      </c>
      <c r="Q20" s="89">
        <f>LOOKUP(2, 1/('BA History S2'!$B:$B=A20), 'BA History S2'!$AJ:$AJ)</f>
        <v>0.376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303</v>
      </c>
      <c r="G22" s="66">
        <f>AVERAGEIFS('BA History S2'!C:C,'BA History S2'!B:B,A22)</f>
        <v>15.15</v>
      </c>
      <c r="H22" s="35">
        <f t="array" ref="H22">MAX(IF('BA History S2'!B:B=A22, 'BA History S2'!C:C))</f>
        <v>27</v>
      </c>
      <c r="I22" s="34">
        <f>COUNTIFS('BA History S2'!B:B,A22,'BA History S2'!D:D, 1)</f>
        <v>7</v>
      </c>
      <c r="J22" s="2">
        <f>COUNTIFS('BA History S2'!B:B,A22,'BA History S2'!D:D, 0)</f>
        <v>13</v>
      </c>
      <c r="K22" s="75">
        <f>LOOKUP(2, 1/('BA History S2'!$B:$B=A22), 'BA History S2'!$AK:$AK)</f>
        <v>0.35</v>
      </c>
      <c r="L22" s="34">
        <f>SUMIFS('BA History S2'!F:F,'BA History S2'!B:B,A22)</f>
        <v>36</v>
      </c>
      <c r="M22" s="2">
        <f>SUMIFS('BA History S2'!E:E,'BA History S2'!B:B,A22)-L22</f>
        <v>42</v>
      </c>
      <c r="N22" s="75">
        <f>LOOKUP(2, 1/('BA History S2'!$B:$B=A22), 'BA History S2'!$AI:$AI)</f>
        <v>0.48</v>
      </c>
      <c r="O22" s="34">
        <f>SUMIFS('BA History S2'!H:H,'BA History S2'!B:B,A22)</f>
        <v>157</v>
      </c>
      <c r="P22" s="2">
        <f>SUMIFS('BA History S2'!G:G,'BA History S2'!B:B,A22)-O22</f>
        <v>173</v>
      </c>
      <c r="Q22" s="89">
        <f>LOOKUP(2, 1/('BA History S2'!$B:$B=A22), 'BA History S2'!$AJ:$AJ)</f>
        <v>0.47800000000000004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2</v>
      </c>
      <c r="AG22" s="2">
        <f>COUNTIFS('BA History S2'!$B:$B,$A$22,'BA History S2'!Z:Z, 1)</f>
        <v>6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7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40</v>
      </c>
      <c r="G23" s="66">
        <f>AVERAGEIFS('BA History S2'!C:C,'BA History S2'!B:B,A23)</f>
        <v>8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3</v>
      </c>
      <c r="K23" s="75">
        <f>LOOKUP(2, 1/('BA History S2'!$B:$B=A23), 'BA History S2'!$AK:$AK)</f>
        <v>0.4</v>
      </c>
      <c r="L23" s="34">
        <f>SUMIFS('BA History S2'!F:F,'BA History S2'!B:B,A23)</f>
        <v>8</v>
      </c>
      <c r="M23" s="2">
        <f>SUMIFS('BA History S2'!E:E,'BA History S2'!B:B,A23)-L23</f>
        <v>11</v>
      </c>
      <c r="N23" s="75">
        <f>LOOKUP(2, 1/('BA History S2'!$B:$B=A23), 'BA History S2'!$AI:$AI)</f>
        <v>0.4</v>
      </c>
      <c r="O23" s="34">
        <f>SUMIFS('BA History S2'!H:H,'BA History S2'!B:B,A23)</f>
        <v>36</v>
      </c>
      <c r="P23" s="2">
        <f>SUMIFS('BA History S2'!G:G,'BA History S2'!B:B,A23)-O23</f>
        <v>42</v>
      </c>
      <c r="Q23" s="89">
        <f>LOOKUP(2, 1/('BA History S2'!$B:$B=A23), 'BA History S2'!$AJ:$AJ)</f>
        <v>0.44600000000000001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163</v>
      </c>
      <c r="G24" s="66">
        <f>AVERAGEIFS('BA History S2'!C:C,'BA History S2'!B:B,A24)</f>
        <v>9.0555555555555554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12</v>
      </c>
      <c r="K24" s="75">
        <f>LOOKUP(2, 1/('BA History S2'!$B:$B=A24), 'BA History S2'!$AK:$AK)</f>
        <v>0.33333333333333331</v>
      </c>
      <c r="L24" s="34">
        <f>SUMIFS('BA History S2'!F:F,'BA History S2'!B:B,A24)</f>
        <v>27</v>
      </c>
      <c r="M24" s="2">
        <f>SUMIFS('BA History S2'!E:E,'BA History S2'!B:B,A24)-L24</f>
        <v>46</v>
      </c>
      <c r="N24" s="75">
        <f>LOOKUP(2, 1/('BA History S2'!$B:$B=A24), 'BA History S2'!$AI:$AI)</f>
        <v>0.33055555555555555</v>
      </c>
      <c r="O24" s="34">
        <f>SUMIFS('BA History S2'!H:H,'BA History S2'!B:B,A24)</f>
        <v>134</v>
      </c>
      <c r="P24" s="2">
        <f>SUMIFS('BA History S2'!G:G,'BA History S2'!B:B,A24)-O24</f>
        <v>172</v>
      </c>
      <c r="Q24" s="89">
        <f>LOOKUP(2, 1/('BA History S2'!$B:$B=A24), 'BA History S2'!$AJ:$AJ)</f>
        <v>0.42722222222222217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4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106</v>
      </c>
      <c r="G26" s="66">
        <f>AVERAGEIFS('BA History S2'!C:C,'BA History S2'!B:B,A26)</f>
        <v>17.666666666666668</v>
      </c>
      <c r="H26" s="35">
        <f t="array" ref="H26">MAX(IF('BA History S2'!B:B=A26, 'BA History S2'!C:C))</f>
        <v>26</v>
      </c>
      <c r="I26" s="34">
        <f>COUNTIFS('BA History S2'!B:B,A26,'BA History S2'!D:D, 1)</f>
        <v>3</v>
      </c>
      <c r="J26" s="2">
        <f>COUNTIFS('BA History S2'!B:B,A26,'BA History S2'!D:D, 0)</f>
        <v>3</v>
      </c>
      <c r="K26" s="75">
        <f>LOOKUP(2, 1/('BA History S2'!$B:$B=A26), 'BA History S2'!$AK:$AK)</f>
        <v>0.5</v>
      </c>
      <c r="L26" s="34">
        <f>SUMIFS('BA History S2'!F:F,'BA History S2'!B:B,A26)</f>
        <v>12</v>
      </c>
      <c r="M26" s="2">
        <f>SUMIFS('BA History S2'!E:E,'BA History S2'!B:B,A26)-L26</f>
        <v>11</v>
      </c>
      <c r="N26" s="75">
        <f>LOOKUP(2, 1/('BA History S2'!$B:$B=A26), 'BA History S2'!$AI:$AI)</f>
        <v>0.54166666666666663</v>
      </c>
      <c r="O26" s="34">
        <f>SUMIFS('BA History S2'!H:H,'BA History S2'!B:B,A26)</f>
        <v>50</v>
      </c>
      <c r="P26" s="2">
        <f>SUMIFS('BA History S2'!G:G,'BA History S2'!B:B,A26)-O26</f>
        <v>53</v>
      </c>
      <c r="Q26" s="89">
        <f>LOOKUP(2, 1/('BA History S2'!$B:$B=A26), 'BA History S2'!$AJ:$AJ)</f>
        <v>0.48500000000000004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1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2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1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240</v>
      </c>
      <c r="G27" s="66">
        <f>AVERAGEIFS('BA History S2'!C:C,'BA History S2'!B:B,A27)</f>
        <v>11.428571428571429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10</v>
      </c>
      <c r="K27" s="75">
        <f>LOOKUP(2, 1/('BA History S2'!$B:$B=A27), 'BA History S2'!$AK:$AK)</f>
        <v>0.52380952380952384</v>
      </c>
      <c r="L27" s="34">
        <f>SUMIFS('BA History S2'!F:F,'BA History S2'!B:B,A27)</f>
        <v>42</v>
      </c>
      <c r="M27" s="2">
        <f>SUMIFS('BA History S2'!E:E,'BA History S2'!B:B,A27)-L27</f>
        <v>44</v>
      </c>
      <c r="N27" s="75">
        <f>LOOKUP(2, 1/('BA History S2'!$B:$B=A27), 'BA History S2'!$AI:$AI)</f>
        <v>0.47380952380952379</v>
      </c>
      <c r="O27" s="34">
        <f>SUMIFS('BA History S2'!H:H,'BA History S2'!B:B,A27)</f>
        <v>179</v>
      </c>
      <c r="P27" s="2">
        <f>SUMIFS('BA History S2'!G:G,'BA History S2'!B:B,A27)-O27</f>
        <v>190</v>
      </c>
      <c r="Q27" s="89">
        <f>LOOKUP(2, 1/('BA History S2'!$B:$B=A27), 'BA History S2'!$AJ:$AJ)</f>
        <v>0.48190476190476189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516</v>
      </c>
      <c r="G28" s="66">
        <f>AVERAGEIFS('BA History S2'!C:C,'BA History S2'!B:B,A28)</f>
        <v>18.428571428571427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17</v>
      </c>
      <c r="K28" s="75">
        <f>LOOKUP(2, 1/('BA History S2'!$B:$B=A28), 'BA History S2'!$AK:$AK)</f>
        <v>0.39285714285714285</v>
      </c>
      <c r="L28" s="34">
        <f>SUMIFS('BA History S2'!F:F,'BA History S2'!B:B,A28)</f>
        <v>49</v>
      </c>
      <c r="M28" s="2">
        <f>SUMIFS('BA History S2'!E:E,'BA History S2'!B:B,A28)-L28</f>
        <v>61</v>
      </c>
      <c r="N28" s="75">
        <f>LOOKUP(2, 1/('BA History S2'!$B:$B=A28), 'BA History S2'!$AI:$AI)</f>
        <v>0.43928571428571433</v>
      </c>
      <c r="O28" s="34">
        <f>SUMIFS('BA History S2'!H:H,'BA History S2'!B:B,A28)</f>
        <v>226</v>
      </c>
      <c r="P28" s="2">
        <f>SUMIFS('BA History S2'!G:G,'BA History S2'!B:B,A28)-O28</f>
        <v>247</v>
      </c>
      <c r="Q28" s="89">
        <f>LOOKUP(2, 1/('BA History S2'!$B:$B=A28), 'BA History S2'!$AJ:$AJ)</f>
        <v>0.47428571428571425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6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2</v>
      </c>
      <c r="D29" s="1">
        <v>1</v>
      </c>
      <c r="F29" s="34">
        <f>SUMIFS('BA History S2'!C:C,'BA History S2'!B:B,A29)</f>
        <v>755</v>
      </c>
      <c r="G29" s="66">
        <f>AVERAGEIFS('BA History S2'!C:C,'BA History S2'!B:B,A29)</f>
        <v>24.35483870967742</v>
      </c>
      <c r="H29" s="35">
        <f t="array" ref="H29">MAX(IF('BA History S2'!B:B=A29, 'BA History S2'!C:C))</f>
        <v>50</v>
      </c>
      <c r="I29" s="34">
        <f>COUNTIFS('BA History S2'!B:B,A29,'BA History S2'!D:D, 1)</f>
        <v>13</v>
      </c>
      <c r="J29" s="2">
        <f>COUNTIFS('BA History S2'!B:B,A29,'BA History S2'!D:D, 0)</f>
        <v>18</v>
      </c>
      <c r="K29" s="75">
        <f>LOOKUP(2, 1/('BA History S2'!$B:$B=A29), 'BA History S2'!$AK:$AK)</f>
        <v>0.41935483870967744</v>
      </c>
      <c r="L29" s="34">
        <f>SUMIFS('BA History S2'!F:F,'BA History S2'!B:B,A29)</f>
        <v>59</v>
      </c>
      <c r="M29" s="2">
        <f>SUMIFS('BA History S2'!E:E,'BA History S2'!B:B,A29)-L29</f>
        <v>68</v>
      </c>
      <c r="N29" s="75">
        <f>LOOKUP(2, 1/('BA History S2'!$B:$B=A29), 'BA History S2'!$AI:$AI)</f>
        <v>0.45806451612903226</v>
      </c>
      <c r="O29" s="34">
        <f>SUMIFS('BA History S2'!H:H,'BA History S2'!B:B,A29)</f>
        <v>272</v>
      </c>
      <c r="P29" s="2">
        <f>SUMIFS('BA History S2'!G:G,'BA History S2'!B:B,A29)-O29</f>
        <v>267</v>
      </c>
      <c r="Q29" s="89">
        <f>LOOKUP(2, 1/('BA History S2'!$B:$B=A29), 'BA History S2'!$AJ:$AJ)</f>
        <v>0.50419354838709673</v>
      </c>
      <c r="R29" s="2">
        <f>COUNTIFS('BA History S2'!$B:$B,$A$29,'BA History S2'!K:K, 1)</f>
        <v>4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5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4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4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11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515</v>
      </c>
      <c r="G31" s="66">
        <f>AVERAGEIFS('BA History S2'!C:C,'BA History S2'!B:B,A31)</f>
        <v>18.392857142857142</v>
      </c>
      <c r="H31" s="35">
        <f t="array" ref="H31">MAX(IF('BA History S2'!B:B=A31, 'BA History S2'!C:C))</f>
        <v>37</v>
      </c>
      <c r="I31" s="34">
        <f>COUNTIFS('BA History S2'!B:B,A31,'BA History S2'!D:D, 1)</f>
        <v>13</v>
      </c>
      <c r="J31" s="2">
        <f>COUNTIFS('BA History S2'!B:B,A31,'BA History S2'!D:D, 0)</f>
        <v>15</v>
      </c>
      <c r="K31" s="75">
        <f>LOOKUP(2, 1/('BA History S2'!$B:$B=A31), 'BA History S2'!$AK:$AK)</f>
        <v>0.4642857142857143</v>
      </c>
      <c r="L31" s="34">
        <f>SUMIFS('BA History S2'!F:F,'BA History S2'!B:B,A31)</f>
        <v>54</v>
      </c>
      <c r="M31" s="2">
        <f>SUMIFS('BA History S2'!E:E,'BA History S2'!B:B,A31)-L31</f>
        <v>61</v>
      </c>
      <c r="N31" s="75">
        <f>LOOKUP(2, 1/('BA History S2'!$B:$B=A31), 'BA History S2'!$AI:$AI)</f>
        <v>0.4553571428571429</v>
      </c>
      <c r="O31" s="34">
        <f>SUMIFS('BA History S2'!H:H,'BA History S2'!B:B,A31)</f>
        <v>232</v>
      </c>
      <c r="P31" s="2">
        <f>SUMIFS('BA History S2'!G:G,'BA History S2'!B:B,A31)-O31</f>
        <v>249</v>
      </c>
      <c r="Q31" s="89">
        <f>LOOKUP(2, 1/('BA History S2'!$B:$B=A31), 'BA History S2'!$AJ:$AJ)</f>
        <v>0.47642857142857148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7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8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3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2</v>
      </c>
      <c r="D33" s="2"/>
      <c r="E33" s="2"/>
      <c r="F33" s="34">
        <f>SUMIFS('BA History S2'!C:C,'BA History S2'!B:B,A33)</f>
        <v>766</v>
      </c>
      <c r="G33" s="66">
        <f>AVERAGEIFS('BA History S2'!C:C,'BA History S2'!B:B,A33)</f>
        <v>20.702702702702702</v>
      </c>
      <c r="H33" s="35">
        <f t="array" ref="H33">MAX(IF('BA History S2'!B:B=A33, 'BA History S2'!C:C))</f>
        <v>43</v>
      </c>
      <c r="I33" s="34">
        <f>COUNTIFS('BA History S2'!B:B,A33,'BA History S2'!D:D, 1)</f>
        <v>23</v>
      </c>
      <c r="J33" s="2">
        <f>COUNTIFS('BA History S2'!B:B,A33,'BA History S2'!D:D, 0)</f>
        <v>14</v>
      </c>
      <c r="K33" s="75">
        <f>LOOKUP(2, 1/('BA History S2'!$B:$B=A33), 'BA History S2'!$AK:$AK)</f>
        <v>0.6216216216216216</v>
      </c>
      <c r="L33" s="34">
        <f>SUMIFS('BA History S2'!F:F,'BA History S2'!B:B,A33)</f>
        <v>79</v>
      </c>
      <c r="M33" s="2">
        <f>SUMIFS('BA History S2'!E:E,'BA History S2'!B:B,A33)-L33</f>
        <v>73</v>
      </c>
      <c r="N33" s="75">
        <f>LOOKUP(2, 1/('BA History S2'!$B:$B=A33), 'BA History S2'!$AI:$AI)</f>
        <v>0.50405405405405412</v>
      </c>
      <c r="O33" s="34">
        <f>SUMIFS('BA History S2'!H:H,'BA History S2'!B:B,A33)</f>
        <v>328</v>
      </c>
      <c r="P33" s="2">
        <f>SUMIFS('BA History S2'!G:G,'BA History S2'!B:B,A33)-O33</f>
        <v>314</v>
      </c>
      <c r="Q33" s="89">
        <f>LOOKUP(2, 1/('BA History S2'!$B:$B=A33), 'BA History S2'!$AJ:$AJ)</f>
        <v>0.50567567567567573</v>
      </c>
      <c r="R33" s="2">
        <f>COUNTIFS('BA History S2'!$B:$B,$A$33,'BA History S2'!K:K, 1)</f>
        <v>6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10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2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8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12</v>
      </c>
      <c r="AK33" s="2">
        <f>COUNTIFS('BA History S2'!$B:$B,$A$33,'BA History S2'!AD:AD, 1)</f>
        <v>4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811</v>
      </c>
      <c r="G34" s="66">
        <f>AVERAGEIFS('BA History S2'!C:C,'BA History S2'!B:B,A34)</f>
        <v>19.780487804878049</v>
      </c>
      <c r="H34" s="35">
        <f t="array" ref="H34">MAX(IF('BA History S2'!B:B=A34, 'BA History S2'!C:C))</f>
        <v>38</v>
      </c>
      <c r="I34" s="34">
        <f>COUNTIFS('BA History S2'!B:B,A34,'BA History S2'!D:D, 1)</f>
        <v>16</v>
      </c>
      <c r="J34" s="2">
        <f>COUNTIFS('BA History S2'!B:B,A34,'BA History S2'!D:D, 0)</f>
        <v>25</v>
      </c>
      <c r="K34" s="75">
        <f>LOOKUP(2, 1/('BA History S2'!$B:$B=A34), 'BA History S2'!$AK:$AK)</f>
        <v>0.3902439024390244</v>
      </c>
      <c r="L34" s="34">
        <f>SUMIFS('BA History S2'!F:F,'BA History S2'!B:B,A34)</f>
        <v>77</v>
      </c>
      <c r="M34" s="2">
        <f>SUMIFS('BA History S2'!E:E,'BA History S2'!B:B,A34)-L34</f>
        <v>92</v>
      </c>
      <c r="N34" s="75">
        <f>LOOKUP(2, 1/('BA History S2'!$B:$B=A34), 'BA History S2'!$AI:$AI)</f>
        <v>0.44634146341463415</v>
      </c>
      <c r="O34" s="34">
        <f>SUMIFS('BA History S2'!H:H,'BA History S2'!B:B,A34)</f>
        <v>338</v>
      </c>
      <c r="P34" s="2">
        <f>SUMIFS('BA History S2'!G:G,'BA History S2'!B:B,A34)-O34</f>
        <v>365</v>
      </c>
      <c r="Q34" s="89">
        <f>LOOKUP(2, 1/('BA History S2'!$B:$B=A34), 'BA History S2'!$AJ:$AJ)</f>
        <v>0.47512195121951212</v>
      </c>
      <c r="R34" s="2">
        <f>COUNTIFS('BA History S2'!$B:$B,$A$34,'BA History S2'!K:K, 1)</f>
        <v>3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7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3</v>
      </c>
      <c r="AC34" s="2">
        <f>COUNTIFS('BA History S2'!$B:$B,$A$34,'BA History S2'!V:V, 1)</f>
        <v>5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3</v>
      </c>
      <c r="AG34" s="2">
        <f>COUNTIFS('BA History S2'!$B:$B,$A$34,'BA History S2'!Z:Z, 1)</f>
        <v>10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5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10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572</v>
      </c>
      <c r="G36" s="66">
        <f>AVERAGEIFS('BA History S2'!C:C,'BA History S2'!B:B,A36)</f>
        <v>16.823529411764707</v>
      </c>
      <c r="H36" s="35">
        <f t="array" ref="H36">MAX(IF('BA History S2'!B:B=A36, 'BA History S2'!C:C))</f>
        <v>28</v>
      </c>
      <c r="I36" s="34">
        <f>COUNTIFS('BA History S2'!B:B,A36,'BA History S2'!D:D, 1)</f>
        <v>19</v>
      </c>
      <c r="J36" s="2">
        <f>COUNTIFS('BA History S2'!B:B,A36,'BA History S2'!D:D, 0)</f>
        <v>15</v>
      </c>
      <c r="K36" s="75">
        <f>LOOKUP(2, 1/('BA History S2'!$B:$B=A36), 'BA History S2'!$AK:$AK)</f>
        <v>0.55882352941176472</v>
      </c>
      <c r="L36" s="34">
        <f>SUMIFS('BA History S2'!F:F,'BA History S2'!B:B,A36)</f>
        <v>78</v>
      </c>
      <c r="M36" s="2">
        <f>SUMIFS('BA History S2'!E:E,'BA History S2'!B:B,A36)-L36</f>
        <v>67</v>
      </c>
      <c r="N36" s="75">
        <f>LOOKUP(2, 1/('BA History S2'!$B:$B=A36), 'BA History S2'!$AI:$AI)</f>
        <v>0.55441176470588227</v>
      </c>
      <c r="O36" s="34">
        <f>SUMIFS('BA History S2'!H:H,'BA History S2'!B:B,A36)</f>
        <v>319</v>
      </c>
      <c r="P36" s="2">
        <f>SUMIFS('BA History S2'!G:G,'BA History S2'!B:B,A36)-O36</f>
        <v>288</v>
      </c>
      <c r="Q36" s="89">
        <f>LOOKUP(2, 1/('BA History S2'!$B:$B=A36), 'BA History S2'!$AJ:$AJ)</f>
        <v>0.53352941176470603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10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5</v>
      </c>
      <c r="AG36" s="2">
        <f>COUNTIFS('BA History S2'!$B:$B,$A$36,'BA History S2'!Z:Z, 1)</f>
        <v>8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11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C38" s="1">
        <v>2</v>
      </c>
      <c r="D38" s="1">
        <v>1</v>
      </c>
      <c r="E38" s="1">
        <v>1</v>
      </c>
      <c r="F38" s="34">
        <f>SUMIFS('BA History S2'!C:C,'BA History S2'!B:B,A38)</f>
        <v>1269</v>
      </c>
      <c r="G38" s="66">
        <f>AVERAGEIFS('BA History S2'!C:C,'BA History S2'!B:B,A38)</f>
        <v>25.897959183673468</v>
      </c>
      <c r="H38" s="35">
        <f t="array" ref="H38">MAX(IF('BA History S2'!B:B=A38, 'BA History S2'!C:C))</f>
        <v>42</v>
      </c>
      <c r="I38" s="34">
        <f>COUNTIFS('BA History S2'!B:B,A38,'BA History S2'!D:D, 1)</f>
        <v>30</v>
      </c>
      <c r="J38" s="2">
        <f>COUNTIFS('BA History S2'!B:B,A38,'BA History S2'!D:D, 0)</f>
        <v>19</v>
      </c>
      <c r="K38" s="75">
        <f>LOOKUP(2, 1/('BA History S2'!$B:$B=A38), 'BA History S2'!$AK:$AK)</f>
        <v>0.61224489795918369</v>
      </c>
      <c r="L38" s="34">
        <f>SUMIFS('BA History S2'!F:F,'BA History S2'!B:B,A38)</f>
        <v>112</v>
      </c>
      <c r="M38" s="2">
        <f>SUMIFS('BA History S2'!E:E,'BA History S2'!B:B,A38)-L38</f>
        <v>88</v>
      </c>
      <c r="N38" s="75">
        <f>LOOKUP(2, 1/('BA History S2'!$B:$B=A38), 'BA History S2'!$AI:$AI)</f>
        <v>0.57244897959183672</v>
      </c>
      <c r="O38" s="34">
        <f>SUMIFS('BA History S2'!H:H,'BA History S2'!B:B,A38)</f>
        <v>434</v>
      </c>
      <c r="P38" s="2">
        <f>SUMIFS('BA History S2'!G:G,'BA History S2'!B:B,A38)-O38</f>
        <v>405</v>
      </c>
      <c r="Q38" s="89">
        <f>LOOKUP(2, 1/('BA History S2'!$B:$B=A38), 'BA History S2'!$AJ:$AJ)</f>
        <v>0.51979591836734695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7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3</v>
      </c>
      <c r="AC38" s="2">
        <f>COUNTIFS('BA History S2'!$B:$B,$A$38,'BA History S2'!V:V, 1)</f>
        <v>5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4</v>
      </c>
      <c r="AG38" s="2">
        <f>COUNTIFS('BA History S2'!$B:$B,$A$38,'BA History S2'!Z:Z, 1)</f>
        <v>15</v>
      </c>
      <c r="AH38" s="2">
        <f>COUNTIFS('BA History S2'!$B:$B,$A38,'BA History S2'!AA:AA, 1)</f>
        <v>2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8</v>
      </c>
      <c r="AL38" s="2">
        <f>COUNTIFS('BA History S2'!$B:$B,$A$38,'BA History S2'!AE:AE, 1)</f>
        <v>6</v>
      </c>
      <c r="AM38" s="2">
        <f>COUNTIFS('BA History S2'!$B:$B,$A$38,'BA History S2'!AF:AF, 1)</f>
        <v>2</v>
      </c>
      <c r="AN38" s="2">
        <f>COUNTIFS('BA History S2'!$B:$B,$A$38,'BA History S2'!AG:AG, 1)</f>
        <v>13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784</v>
      </c>
      <c r="G44" s="66">
        <f>AVERAGEIFS('BA History S2'!C:C,'BA History S2'!B:B,A44)</f>
        <v>25.29032258064516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14</v>
      </c>
      <c r="K44" s="75">
        <f>LOOKUP(2, 1/('BA History S2'!$B:$B=A44), 'BA History S2'!$AK:$AK)</f>
        <v>0.54838709677419351</v>
      </c>
      <c r="L44" s="34">
        <f>SUMIFS('BA History S2'!F:F,'BA History S2'!B:B,A44)</f>
        <v>66</v>
      </c>
      <c r="M44" s="2">
        <f>SUMIFS('BA History S2'!E:E,'BA History S2'!B:B,A44)-L44</f>
        <v>61</v>
      </c>
      <c r="N44" s="75">
        <f>LOOKUP(2, 1/('BA History S2'!$B:$B=A44), 'BA History S2'!$AI:$AI)</f>
        <v>0.52580645161290329</v>
      </c>
      <c r="O44" s="34">
        <f>SUMIFS('BA History S2'!H:H,'BA History S2'!B:B,A44)</f>
        <v>275</v>
      </c>
      <c r="P44" s="2">
        <f>SUMIFS('BA History S2'!G:G,'BA History S2'!B:B,A44)-O44</f>
        <v>263</v>
      </c>
      <c r="Q44" s="89">
        <f>LOOKUP(2, 1/('BA History S2'!$B:$B=A44), 'BA History S2'!$AJ:$AJ)</f>
        <v>0.51225806451612899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4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541</v>
      </c>
      <c r="G45" s="66">
        <f>AVERAGEIFS('BA History S2'!C:C,'BA History S2'!B:B,A45)</f>
        <v>16.393939393939394</v>
      </c>
      <c r="H45" s="35">
        <f t="array" ref="H45">MAX(IF('BA History S2'!B:B=A45, 'BA History S2'!C:C))</f>
        <v>33</v>
      </c>
      <c r="I45" s="34">
        <f>COUNTIFS('BA History S2'!B:B,A45,'BA History S2'!D:D, 1)</f>
        <v>15</v>
      </c>
      <c r="J45" s="2">
        <f>COUNTIFS('BA History S2'!B:B,A45,'BA History S2'!D:D, 0)</f>
        <v>18</v>
      </c>
      <c r="K45" s="75">
        <f>LOOKUP(2, 1/('BA History S2'!$B:$B=A45), 'BA History S2'!$AK:$AK)</f>
        <v>0.45454545454545453</v>
      </c>
      <c r="L45" s="34">
        <f>SUMIFS('BA History S2'!F:F,'BA History S2'!B:B,A45)</f>
        <v>62</v>
      </c>
      <c r="M45" s="2">
        <f>SUMIFS('BA History S2'!E:E,'BA History S2'!B:B,A45)-L45</f>
        <v>72</v>
      </c>
      <c r="N45" s="75">
        <f>LOOKUP(2, 1/('BA History S2'!$B:$B=A45), 'BA History S2'!$AI:$AI)</f>
        <v>0.45</v>
      </c>
      <c r="O45" s="34">
        <f>SUMIFS('BA History S2'!H:H,'BA History S2'!B:B,A45)</f>
        <v>265</v>
      </c>
      <c r="P45" s="2">
        <f>SUMIFS('BA History S2'!G:G,'BA History S2'!B:B,A45)-O45</f>
        <v>288</v>
      </c>
      <c r="Q45" s="89">
        <f>LOOKUP(2, 1/('BA History S2'!$B:$B=A45), 'BA History S2'!$AJ:$AJ)</f>
        <v>0.47212121212121211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3</v>
      </c>
      <c r="AC45" s="2">
        <f>COUNTIFS('BA History S2'!$B:$B,$A$45,'BA History S2'!V:V, 1)</f>
        <v>2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8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6</v>
      </c>
      <c r="AK45" s="2">
        <f>COUNTIFS('BA History S2'!$B:$B,$A$45,'BA History S2'!AD:AD, 1)</f>
        <v>2</v>
      </c>
      <c r="AL45" s="2">
        <f>COUNTIFS('BA History S2'!$B:$B,$A$45,'BA History S2'!AE:AE, 1)</f>
        <v>7</v>
      </c>
      <c r="AM45" s="2">
        <f>COUNTIFS('BA History S2'!$B:$B,$A$45,'BA History S2'!AF:AF, 1)</f>
        <v>1</v>
      </c>
      <c r="AN45" s="2">
        <f>COUNTIFS('BA History S2'!$B:$B,$A$45,'BA History S2'!AG:AG, 1)</f>
        <v>6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66"/>
  <sheetViews>
    <sheetView workbookViewId="0">
      <pane xSplit="2" ySplit="1" topLeftCell="C830" activePane="bottomRight" state="frozen"/>
      <selection pane="topRight" activeCell="C1" sqref="C1"/>
      <selection pane="bottomLeft" activeCell="A2" sqref="A2"/>
      <selection pane="bottomRight" activeCell="AG855" sqref="A855:AG86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  <row r="819" spans="1:37" x14ac:dyDescent="0.25">
      <c r="A819" s="85">
        <v>46195</v>
      </c>
      <c r="B819" t="s">
        <v>37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86">
        <f>AVERAGEIFS($C$2:C819, $B$2:B819, B819)</f>
        <v>17.555555555555557</v>
      </c>
      <c r="AI819" s="86">
        <f>AVERAGEIFS($I$2:I819, $B$2:B819, B819)</f>
        <v>0.69444444444444442</v>
      </c>
      <c r="AJ819" s="86">
        <f>AVERAGEIFS($J$2:J819, $B$2:B819, B819)</f>
        <v>0.58111111111111102</v>
      </c>
      <c r="AK819" s="86">
        <f>AVERAGEIFS($D$2:D819, $B$2:B819, B819)</f>
        <v>0.77777777777777779</v>
      </c>
    </row>
    <row r="820" spans="1:37" x14ac:dyDescent="0.25">
      <c r="A820" s="85">
        <v>46195</v>
      </c>
      <c r="B820" t="s">
        <v>179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86">
        <f>AVERAGEIFS($C$2:C820, $B$2:B820, B820)</f>
        <v>20.217391304347824</v>
      </c>
      <c r="AI820" s="86">
        <f>AVERAGEIFS($I$2:I820, $B$2:B820, B820)</f>
        <v>0.53260869565217384</v>
      </c>
      <c r="AJ820" s="86">
        <f>AVERAGEIFS($J$2:J820, $B$2:B820, B820)</f>
        <v>0.52652173913043465</v>
      </c>
      <c r="AK820" s="86">
        <f>AVERAGEIFS($D$2:D820, $B$2:B820, B820)</f>
        <v>0.56521739130434778</v>
      </c>
    </row>
    <row r="821" spans="1:37" x14ac:dyDescent="0.25">
      <c r="A821" s="85">
        <v>46195</v>
      </c>
      <c r="B821" t="s">
        <v>214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86">
        <f>AVERAGEIFS($C$2:C821, $B$2:B821, B821)</f>
        <v>5.7</v>
      </c>
      <c r="AI821" s="86">
        <f>AVERAGEIFS($I$2:I821, $B$2:B821, B821)</f>
        <v>0.65999999999999992</v>
      </c>
      <c r="AJ821" s="86">
        <f>AVERAGEIFS($J$2:J821, $B$2:B821, B821)</f>
        <v>0.55399999999999994</v>
      </c>
      <c r="AK821" s="86">
        <f>AVERAGEIFS($D$2:D821, $B$2:B821, B821)</f>
        <v>0.7</v>
      </c>
    </row>
    <row r="822" spans="1:37" x14ac:dyDescent="0.25">
      <c r="A822" s="85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86">
        <f>AVERAGEIFS($C$2:C822, $B$2:B822, B822)</f>
        <v>26.517241379310345</v>
      </c>
      <c r="AI822" s="86">
        <f>AVERAGEIFS($I$2:I822, $B$2:B822, B822)</f>
        <v>0.52586206896551724</v>
      </c>
      <c r="AJ822" s="86">
        <f>AVERAGEIFS($J$2:J822, $B$2:B822, B822)</f>
        <v>0.52241379310344838</v>
      </c>
      <c r="AK822" s="86">
        <f>AVERAGEIFS($D$2:D822, $B$2:B822, B822)</f>
        <v>0.51724137931034486</v>
      </c>
    </row>
    <row r="823" spans="1:37" x14ac:dyDescent="0.25">
      <c r="A823" s="85">
        <v>46195</v>
      </c>
      <c r="B823" t="s">
        <v>44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86">
        <f>AVERAGEIFS($C$2:C823, $B$2:B823, B823)</f>
        <v>16.486486486486488</v>
      </c>
      <c r="AI823" s="86">
        <f>AVERAGEIFS($I$2:I823, $B$2:B823, B823)</f>
        <v>0.5418918918918918</v>
      </c>
      <c r="AJ823" s="86">
        <f>AVERAGEIFS($J$2:J823, $B$2:B823, B823)</f>
        <v>0.53243243243243243</v>
      </c>
      <c r="AK823" s="86">
        <f>AVERAGEIFS($D$2:D823, $B$2:B823, B823)</f>
        <v>0.51351351351351349</v>
      </c>
    </row>
    <row r="824" spans="1:37" x14ac:dyDescent="0.25">
      <c r="A824" s="85">
        <v>46195</v>
      </c>
      <c r="B824" t="s">
        <v>147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86">
        <f>AVERAGEIFS($C$2:C824, $B$2:B824, B824)</f>
        <v>17.030303030303031</v>
      </c>
      <c r="AI824" s="86">
        <f>AVERAGEIFS($I$2:I824, $B$2:B824, B824)</f>
        <v>0.54848484848484846</v>
      </c>
      <c r="AJ824" s="86">
        <f>AVERAGEIFS($J$2:J824, $B$2:B824, B824)</f>
        <v>0.52878787878787892</v>
      </c>
      <c r="AK824" s="86">
        <f>AVERAGEIFS($D$2:D824, $B$2:B824, B824)</f>
        <v>0.54545454545454541</v>
      </c>
    </row>
    <row r="825" spans="1:37" x14ac:dyDescent="0.25">
      <c r="A825" s="85">
        <v>46195</v>
      </c>
      <c r="B825" t="s">
        <v>152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14.65</v>
      </c>
      <c r="AI825" s="86">
        <f>AVERAGEIFS($I$2:I825, $B$2:B825, B825)</f>
        <v>0.41</v>
      </c>
      <c r="AJ825" s="86">
        <f>AVERAGEIFS($J$2:J825, $B$2:B825, B825)</f>
        <v>0.46850000000000003</v>
      </c>
      <c r="AK825" s="86">
        <f>AVERAGEIFS($D$2:D825, $B$2:B825, B825)</f>
        <v>0.35</v>
      </c>
    </row>
    <row r="826" spans="1:37" x14ac:dyDescent="0.25">
      <c r="A826" s="85">
        <v>46195</v>
      </c>
      <c r="B826" t="s">
        <v>161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11.428571428571429</v>
      </c>
      <c r="AI826" s="86">
        <f>AVERAGEIFS($I$2:I826, $B$2:B826, B826)</f>
        <v>0.47380952380952379</v>
      </c>
      <c r="AJ826" s="86">
        <f>AVERAGEIFS($J$2:J826, $B$2:B826, B826)</f>
        <v>0.48190476190476189</v>
      </c>
      <c r="AK826" s="86">
        <f>AVERAGEIFS($D$2:D826, $B$2:B826, B826)</f>
        <v>0.52380952380952384</v>
      </c>
    </row>
    <row r="827" spans="1:37" x14ac:dyDescent="0.25">
      <c r="A827" s="85">
        <v>46195</v>
      </c>
      <c r="B827" t="s">
        <v>137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8</v>
      </c>
      <c r="AI827" s="86">
        <f>AVERAGEIFS($I$2:I827, $B$2:B827, B827)</f>
        <v>0.4</v>
      </c>
      <c r="AJ827" s="86">
        <f>AVERAGEIFS($J$2:J827, $B$2:B827, B827)</f>
        <v>0.44600000000000001</v>
      </c>
      <c r="AK827" s="86">
        <f>AVERAGEIFS($D$2:D827, $B$2:B827, B827)</f>
        <v>0.4</v>
      </c>
    </row>
    <row r="828" spans="1:37" x14ac:dyDescent="0.25">
      <c r="A828" s="85">
        <v>46195</v>
      </c>
      <c r="B828" t="s">
        <v>141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20.861111111111111</v>
      </c>
      <c r="AI828" s="86">
        <f>AVERAGEIFS($I$2:I828, $B$2:B828, B828)</f>
        <v>0.5180555555555556</v>
      </c>
      <c r="AJ828" s="86">
        <f>AVERAGEIFS($J$2:J828, $B$2:B828, B828)</f>
        <v>0.5097222222222223</v>
      </c>
      <c r="AK828" s="86">
        <f>AVERAGEIFS($D$2:D828, $B$2:B828, B828)</f>
        <v>0.63888888888888884</v>
      </c>
    </row>
    <row r="829" spans="1:37" x14ac:dyDescent="0.25">
      <c r="A829" s="85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18.392857142857142</v>
      </c>
      <c r="AI829" s="86">
        <f>AVERAGEIFS($I$2:I829, $B$2:B829, B829)</f>
        <v>0.4553571428571429</v>
      </c>
      <c r="AJ829" s="86">
        <f>AVERAGEIFS($J$2:J829, $B$2:B829, B829)</f>
        <v>0.47642857142857148</v>
      </c>
      <c r="AK829" s="86">
        <f>AVERAGEIFS($D$2:D829, $B$2:B829, B829)</f>
        <v>0.4642857142857143</v>
      </c>
    </row>
    <row r="830" spans="1:37" x14ac:dyDescent="0.25">
      <c r="A830" s="85">
        <v>46195</v>
      </c>
      <c r="B830" t="s">
        <v>150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20.736842105263158</v>
      </c>
      <c r="AI830" s="86">
        <f>AVERAGEIFS($I$2:I830, $B$2:B830, B830)</f>
        <v>0.56052631578947365</v>
      </c>
      <c r="AJ830" s="86">
        <f>AVERAGEIFS($J$2:J830, $B$2:B830, B830)</f>
        <v>0.53763157894736846</v>
      </c>
      <c r="AK830" s="86">
        <f>AVERAGEIFS($D$2:D830, $B$2:B830, B830)</f>
        <v>0.63157894736842102</v>
      </c>
    </row>
    <row r="831" spans="1:37" x14ac:dyDescent="0.25">
      <c r="A831" s="85">
        <v>46196</v>
      </c>
      <c r="B831" t="s">
        <v>115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13.176470588235293</v>
      </c>
      <c r="AI831" s="86">
        <f>AVERAGEIFS($I$2:I831, $B$2:B831, B831)</f>
        <v>0.59705882352941175</v>
      </c>
      <c r="AJ831" s="86">
        <f>AVERAGEIFS($J$2:J831, $B$2:B831, B831)</f>
        <v>0.52470588235294113</v>
      </c>
      <c r="AK831" s="86">
        <f>AVERAGEIFS($D$2:D831, $B$2:B831, B831)</f>
        <v>0.70588235294117652</v>
      </c>
    </row>
    <row r="832" spans="1:37" x14ac:dyDescent="0.25">
      <c r="A832" s="85">
        <v>46196</v>
      </c>
      <c r="B832" t="s">
        <v>27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13.416666666666666</v>
      </c>
      <c r="AI832" s="86">
        <f>AVERAGEIFS($I$2:I832, $B$2:B832, B832)</f>
        <v>0.59583333333333333</v>
      </c>
      <c r="AJ832" s="86">
        <f>AVERAGEIFS($J$2:J832, $B$2:B832, B832)</f>
        <v>0.51666666666666661</v>
      </c>
      <c r="AK832" s="86">
        <f>AVERAGEIFS($D$2:D832, $B$2:B832, B832)</f>
        <v>0.58333333333333337</v>
      </c>
    </row>
    <row r="833" spans="1:37" x14ac:dyDescent="0.25">
      <c r="A833" s="85">
        <v>46196</v>
      </c>
      <c r="B833" t="s">
        <v>71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18.827586206896552</v>
      </c>
      <c r="AI833" s="86">
        <f>AVERAGEIFS($I$2:I833, $B$2:B833, B833)</f>
        <v>0.51379310344827589</v>
      </c>
      <c r="AJ833" s="86">
        <f>AVERAGEIFS($J$2:J833, $B$2:B833, B833)</f>
        <v>0.49655172413793097</v>
      </c>
      <c r="AK833" s="86">
        <f>AVERAGEIFS($D$2:D833, $B$2:B833, B833)</f>
        <v>0.51724137931034486</v>
      </c>
    </row>
    <row r="834" spans="1:37" x14ac:dyDescent="0.25">
      <c r="A834" s="85">
        <v>46196</v>
      </c>
      <c r="B834" t="s">
        <v>52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13</v>
      </c>
      <c r="AI834" s="86">
        <f>AVERAGEIFS($I$2:I834, $B$2:B834, B834)</f>
        <v>0.47499999999999998</v>
      </c>
      <c r="AJ834" s="86">
        <f>AVERAGEIFS($J$2:J834, $B$2:B834, B834)</f>
        <v>0.49</v>
      </c>
      <c r="AK834" s="86">
        <f>AVERAGEIFS($D$2:D834, $B$2:B834, B834)</f>
        <v>0.25</v>
      </c>
    </row>
    <row r="835" spans="1:37" x14ac:dyDescent="0.25">
      <c r="A835" s="85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25.9375</v>
      </c>
      <c r="AI835" s="86">
        <f>AVERAGEIFS($I$2:I835, $B$2:B835, B835)</f>
        <v>0.57916666666666672</v>
      </c>
      <c r="AJ835" s="86">
        <f>AVERAGEIFS($J$2:J835, $B$2:B835, B835)</f>
        <v>0.52416666666666678</v>
      </c>
      <c r="AK835" s="86">
        <f>AVERAGEIFS($D$2:D835, $B$2:B835, B835)</f>
        <v>0.625</v>
      </c>
    </row>
    <row r="836" spans="1:37" x14ac:dyDescent="0.25">
      <c r="A836" s="85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17.8</v>
      </c>
      <c r="AI836" s="86">
        <f>AVERAGEIFS($I$2:I836, $B$2:B836, B836)</f>
        <v>0.45</v>
      </c>
      <c r="AJ836" s="86">
        <f>AVERAGEIFS($J$2:J836, $B$2:B836, B836)</f>
        <v>0.45400000000000001</v>
      </c>
      <c r="AK836" s="86">
        <f>AVERAGEIFS($D$2:D836, $B$2:B836, B836)</f>
        <v>0.4</v>
      </c>
    </row>
    <row r="837" spans="1:37" x14ac:dyDescent="0.25">
      <c r="A837" s="85">
        <v>46196</v>
      </c>
      <c r="B837" t="s">
        <v>42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17.315789473684209</v>
      </c>
      <c r="AI837" s="86">
        <f>AVERAGEIFS($I$2:I837, $B$2:B837, B837)</f>
        <v>0.47631578947368425</v>
      </c>
      <c r="AJ837" s="86">
        <f>AVERAGEIFS($J$2:J837, $B$2:B837, B837)</f>
        <v>0.48736842105263167</v>
      </c>
      <c r="AK837" s="86">
        <f>AVERAGEIFS($D$2:D837, $B$2:B837, B837)</f>
        <v>0.47368421052631576</v>
      </c>
    </row>
    <row r="838" spans="1:37" x14ac:dyDescent="0.25">
      <c r="A838" s="85">
        <v>46196</v>
      </c>
      <c r="B838" t="s">
        <v>50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17.583333333333332</v>
      </c>
      <c r="AI838" s="86">
        <f>AVERAGEIFS($I$2:I838, $B$2:B838, B838)</f>
        <v>0.41666666666666669</v>
      </c>
      <c r="AJ838" s="86">
        <f>AVERAGEIFS($J$2:J838, $B$2:B838, B838)</f>
        <v>0.46083333333333337</v>
      </c>
      <c r="AK838" s="86">
        <f>AVERAGEIFS($D$2:D838, $B$2:B838, B838)</f>
        <v>0.375</v>
      </c>
    </row>
    <row r="839" spans="1:37" x14ac:dyDescent="0.25">
      <c r="A839" s="85">
        <v>46196</v>
      </c>
      <c r="B839" t="s">
        <v>140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12.1</v>
      </c>
      <c r="AI839" s="86">
        <f>AVERAGEIFS($I$2:I839, $B$2:B839, B839)</f>
        <v>0.53500000000000003</v>
      </c>
      <c r="AJ839" s="86">
        <f>AVERAGEIFS($J$2:J839, $B$2:B839, B839)</f>
        <v>0.52200000000000002</v>
      </c>
      <c r="AK839" s="86">
        <f>AVERAGEIFS($D$2:D839, $B$2:B839, B839)</f>
        <v>0.5</v>
      </c>
    </row>
    <row r="840" spans="1:37" x14ac:dyDescent="0.25">
      <c r="A840" s="85">
        <v>46196</v>
      </c>
      <c r="B840" t="s">
        <v>40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19.725000000000001</v>
      </c>
      <c r="AI840" s="86">
        <f>AVERAGEIFS($I$2:I840, $B$2:B840, B840)</f>
        <v>0.45125000000000004</v>
      </c>
      <c r="AJ840" s="86">
        <f>AVERAGEIFS($J$2:J840, $B$2:B840, B840)</f>
        <v>0.47924999999999995</v>
      </c>
      <c r="AK840" s="86">
        <f>AVERAGEIFS($D$2:D840, $B$2:B840, B840)</f>
        <v>0.4</v>
      </c>
    </row>
    <row r="841" spans="1:37" x14ac:dyDescent="0.25">
      <c r="A841" s="85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25.29032258064516</v>
      </c>
      <c r="AI841" s="86">
        <f>AVERAGEIFS($I$2:I841, $B$2:B841, B841)</f>
        <v>0.52580645161290329</v>
      </c>
      <c r="AJ841" s="86">
        <f>AVERAGEIFS($J$2:J841, $B$2:B841, B841)</f>
        <v>0.51225806451612899</v>
      </c>
      <c r="AK841" s="86">
        <f>AVERAGEIFS($D$2:D841, $B$2:B841, B841)</f>
        <v>0.54838709677419351</v>
      </c>
    </row>
    <row r="842" spans="1:37" x14ac:dyDescent="0.25">
      <c r="A842" s="85">
        <v>46196</v>
      </c>
      <c r="B842" t="s">
        <v>148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86">
        <f>AVERAGEIFS($C$2:C842, $B$2:B842, B842)</f>
        <v>8.9411764705882355</v>
      </c>
      <c r="AI842" s="86">
        <f>AVERAGEIFS($I$2:I842, $B$2:B842, B842)</f>
        <v>0.35000000000000003</v>
      </c>
      <c r="AJ842" s="86">
        <f>AVERAGEIFS($J$2:J842, $B$2:B842, B842)</f>
        <v>0.43117647058823522</v>
      </c>
      <c r="AK842" s="86">
        <f>AVERAGEIFS($D$2:D842, $B$2:B842, B842)</f>
        <v>0.35294117647058826</v>
      </c>
    </row>
    <row r="843" spans="1:37" x14ac:dyDescent="0.25">
      <c r="A843" s="85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86">
        <f>AVERAGEIFS($C$2:C843, $B$2:B843, B843)</f>
        <v>26.666666666666668</v>
      </c>
      <c r="AI843" s="86">
        <f>AVERAGEIFS($I$2:I843, $B$2:B843, B843)</f>
        <v>0.54166666666666663</v>
      </c>
      <c r="AJ843" s="86">
        <f>AVERAGEIFS($J$2:J843, $B$2:B843, B843)</f>
        <v>0.52633333333333343</v>
      </c>
      <c r="AK843" s="86">
        <f>AVERAGEIFS($D$2:D843, $B$2:B843, B843)</f>
        <v>0.53333333333333333</v>
      </c>
    </row>
    <row r="844" spans="1:37" x14ac:dyDescent="0.25">
      <c r="A844" s="85">
        <v>46198</v>
      </c>
      <c r="B844" t="s">
        <v>179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86">
        <f>AVERAGEIFS($C$2:C844, $B$2:B844, B844)</f>
        <v>20.541666666666668</v>
      </c>
      <c r="AI844" s="86">
        <f>AVERAGEIFS($I$2:I844, $B$2:B844, B844)</f>
        <v>0.55208333333333326</v>
      </c>
      <c r="AJ844" s="86">
        <f>AVERAGEIFS($J$2:J844, $B$2:B844, B844)</f>
        <v>0.53124999999999989</v>
      </c>
      <c r="AK844" s="86">
        <f>AVERAGEIFS($D$2:D844, $B$2:B844, B844)</f>
        <v>0.58333333333333337</v>
      </c>
    </row>
    <row r="845" spans="1:37" x14ac:dyDescent="0.25">
      <c r="A845" s="85">
        <v>46198</v>
      </c>
      <c r="B845" t="s">
        <v>44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86">
        <f>AVERAGEIFS($C$2:C845, $B$2:B845, B845)</f>
        <v>16.315789473684209</v>
      </c>
      <c r="AI845" s="86">
        <f>AVERAGEIFS($I$2:I845, $B$2:B845, B845)</f>
        <v>0.55394736842105252</v>
      </c>
      <c r="AJ845" s="86">
        <f>AVERAGEIFS($J$2:J845, $B$2:B845, B845)</f>
        <v>0.53526315789473689</v>
      </c>
      <c r="AK845" s="86">
        <f>AVERAGEIFS($D$2:D845, $B$2:B845, B845)</f>
        <v>0.52631578947368418</v>
      </c>
    </row>
    <row r="846" spans="1:37" x14ac:dyDescent="0.25">
      <c r="A846" s="85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86">
        <f>AVERAGEIFS($C$2:C846, $B$2:B846, B846)</f>
        <v>17.666666666666668</v>
      </c>
      <c r="AI846" s="86">
        <f>AVERAGEIFS($I$2:I846, $B$2:B846, B846)</f>
        <v>0.54166666666666663</v>
      </c>
      <c r="AJ846" s="86">
        <f>AVERAGEIFS($J$2:J846, $B$2:B846, B846)</f>
        <v>0.48500000000000004</v>
      </c>
      <c r="AK846" s="86">
        <f>AVERAGEIFS($D$2:D846, $B$2:B846, B846)</f>
        <v>0.5</v>
      </c>
    </row>
    <row r="847" spans="1:37" x14ac:dyDescent="0.25">
      <c r="A847" s="85">
        <v>46198</v>
      </c>
      <c r="B847" t="s">
        <v>50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86">
        <f>AVERAGEIFS($C$2:C847, $B$2:B847, B847)</f>
        <v>17.600000000000001</v>
      </c>
      <c r="AI847" s="86">
        <f>AVERAGEIFS($I$2:I847, $B$2:B847, B847)</f>
        <v>0.44</v>
      </c>
      <c r="AJ847" s="86">
        <f>AVERAGEIFS($J$2:J847, $B$2:B847, B847)</f>
        <v>0.46800000000000003</v>
      </c>
      <c r="AK847" s="86">
        <f>AVERAGEIFS($D$2:D847, $B$2:B847, B847)</f>
        <v>0.4</v>
      </c>
    </row>
    <row r="848" spans="1:37" x14ac:dyDescent="0.25">
      <c r="A848" s="85">
        <v>46198</v>
      </c>
      <c r="B848" t="s">
        <v>214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6.2727272727272725</v>
      </c>
      <c r="AI848" s="86">
        <f>AVERAGEIFS($I$2:I848, $B$2:B848, B848)</f>
        <v>0.69090909090909092</v>
      </c>
      <c r="AJ848" s="86">
        <f>AVERAGEIFS($J$2:J848, $B$2:B848, B848)</f>
        <v>0.56181818181818166</v>
      </c>
      <c r="AK848" s="86">
        <f>AVERAGEIFS($D$2:D848, $B$2:B848, B848)</f>
        <v>0.72727272727272729</v>
      </c>
    </row>
    <row r="849" spans="1:37" x14ac:dyDescent="0.25">
      <c r="A849" s="85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24.35483870967742</v>
      </c>
      <c r="AI849" s="86">
        <f>AVERAGEIFS($I$2:I849, $B$2:B849, B849)</f>
        <v>0.45806451612903226</v>
      </c>
      <c r="AJ849" s="86">
        <f>AVERAGEIFS($J$2:J849, $B$2:B849, B849)</f>
        <v>0.50419354838709673</v>
      </c>
      <c r="AK849" s="86">
        <f>AVERAGEIFS($D$2:D849, $B$2:B849, B849)</f>
        <v>0.41935483870967744</v>
      </c>
    </row>
    <row r="850" spans="1:37" x14ac:dyDescent="0.25">
      <c r="A850" s="85">
        <v>46198</v>
      </c>
      <c r="B850" t="s">
        <v>141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20.702702702702702</v>
      </c>
      <c r="AI850" s="86">
        <f>AVERAGEIFS($I$2:I850, $B$2:B850, B850)</f>
        <v>0.50405405405405412</v>
      </c>
      <c r="AJ850" s="86">
        <f>AVERAGEIFS($J$2:J850, $B$2:B850, B850)</f>
        <v>0.50567567567567573</v>
      </c>
      <c r="AK850" s="86">
        <f>AVERAGEIFS($D$2:D850, $B$2:B850, B850)</f>
        <v>0.6216216216216216</v>
      </c>
    </row>
    <row r="851" spans="1:37" x14ac:dyDescent="0.25">
      <c r="A851" s="85">
        <v>46198</v>
      </c>
      <c r="B851" t="s">
        <v>13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18.428571428571427</v>
      </c>
      <c r="AI851" s="86">
        <f>AVERAGEIFS($I$2:I851, $B$2:B851, B851)</f>
        <v>0.43928571428571433</v>
      </c>
      <c r="AJ851" s="86">
        <f>AVERAGEIFS($J$2:J851, $B$2:B851, B851)</f>
        <v>0.47428571428571425</v>
      </c>
      <c r="AK851" s="86">
        <f>AVERAGEIFS($D$2:D851, $B$2:B851, B851)</f>
        <v>0.39285714285714285</v>
      </c>
    </row>
    <row r="852" spans="1:37" x14ac:dyDescent="0.25">
      <c r="A852" s="85">
        <v>46198</v>
      </c>
      <c r="B852" t="s">
        <v>46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14.6</v>
      </c>
      <c r="AI852" s="86">
        <f>AVERAGEIFS($I$2:I852, $B$2:B852, B852)</f>
        <v>0.255</v>
      </c>
      <c r="AJ852" s="86">
        <f>AVERAGEIFS($J$2:J852, $B$2:B852, B852)</f>
        <v>0.376</v>
      </c>
      <c r="AK852" s="86">
        <f>AVERAGEIFS($D$2:D852, $B$2:B852, B852)</f>
        <v>0.1</v>
      </c>
    </row>
    <row r="853" spans="1:37" x14ac:dyDescent="0.25">
      <c r="A853" s="85">
        <v>46198</v>
      </c>
      <c r="B853" t="s">
        <v>115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13.166666666666666</v>
      </c>
      <c r="AI853" s="86">
        <f>AVERAGEIFS($I$2:I853, $B$2:B853, B853)</f>
        <v>0.56388888888888888</v>
      </c>
      <c r="AJ853" s="86">
        <f>AVERAGEIFS($J$2:J853, $B$2:B853, B853)</f>
        <v>0.51555555555555554</v>
      </c>
      <c r="AK853" s="86">
        <f>AVERAGEIFS($D$2:D853, $B$2:B853, B853)</f>
        <v>0.66666666666666663</v>
      </c>
    </row>
    <row r="854" spans="1:37" x14ac:dyDescent="0.25">
      <c r="A854" s="85">
        <v>46198</v>
      </c>
      <c r="B854" t="s">
        <v>148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9.0555555555555554</v>
      </c>
      <c r="AI854" s="86">
        <f>AVERAGEIFS($I$2:I854, $B$2:B854, B854)</f>
        <v>0.33055555555555555</v>
      </c>
      <c r="AJ854" s="86">
        <f>AVERAGEIFS($J$2:J854, $B$2:B854, B854)</f>
        <v>0.42722222222222217</v>
      </c>
      <c r="AK854" s="86">
        <f>AVERAGEIFS($D$2:D854, $B$2:B854, B854)</f>
        <v>0.33333333333333331</v>
      </c>
    </row>
    <row r="855" spans="1:37" x14ac:dyDescent="0.25">
      <c r="A855" s="85">
        <v>46201</v>
      </c>
      <c r="B855" t="s">
        <v>179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86">
        <f>AVERAGEIFS($C$2:C855, $B$2:B855, B855)</f>
        <v>21.04</v>
      </c>
      <c r="AI855" s="86">
        <f>AVERAGEIFS($I$2:I855, $B$2:B855, B855)</f>
        <v>0.55999999999999994</v>
      </c>
      <c r="AJ855" s="86">
        <f>AVERAGEIFS($J$2:J855, $B$2:B855, B855)</f>
        <v>0.53759999999999986</v>
      </c>
      <c r="AK855" s="86">
        <f>AVERAGEIFS($D$2:D855, $B$2:B855, B855)</f>
        <v>0.6</v>
      </c>
    </row>
    <row r="856" spans="1:37" x14ac:dyDescent="0.25">
      <c r="A856" s="85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86">
        <f>AVERAGEIFS($C$2:C856, $B$2:B856, B856)</f>
        <v>26.677419354838708</v>
      </c>
      <c r="AI856" s="86">
        <f>AVERAGEIFS($I$2:I856, $B$2:B856, B856)</f>
        <v>0.54838709677419351</v>
      </c>
      <c r="AJ856" s="86">
        <f>AVERAGEIFS($J$2:J856, $B$2:B856, B856)</f>
        <v>0.53161290322580657</v>
      </c>
      <c r="AK856" s="86">
        <f>AVERAGEIFS($D$2:D856, $B$2:B856, B856)</f>
        <v>0.54838709677419351</v>
      </c>
    </row>
    <row r="857" spans="1:37" x14ac:dyDescent="0.25">
      <c r="A857" s="85">
        <v>46201</v>
      </c>
      <c r="B857" t="s">
        <v>44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86">
        <f>AVERAGEIFS($C$2:C857, $B$2:B857, B857)</f>
        <v>16.333333333333332</v>
      </c>
      <c r="AI857" s="86">
        <f>AVERAGEIFS($I$2:I857, $B$2:B857, B857)</f>
        <v>0.55897435897435888</v>
      </c>
      <c r="AJ857" s="86">
        <f>AVERAGEIFS($J$2:J857, $B$2:B857, B857)</f>
        <v>0.53923076923076929</v>
      </c>
      <c r="AK857" s="86">
        <f>AVERAGEIFS($D$2:D857, $B$2:B857, B857)</f>
        <v>0.53846153846153844</v>
      </c>
    </row>
    <row r="858" spans="1:37" x14ac:dyDescent="0.25">
      <c r="A858" s="85">
        <v>46201</v>
      </c>
      <c r="B858" t="s">
        <v>37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86">
        <f>AVERAGEIFS($C$2:C858, $B$2:B858, B858)</f>
        <v>17.2</v>
      </c>
      <c r="AI858" s="86">
        <f>AVERAGEIFS($I$2:I858, $B$2:B858, B858)</f>
        <v>0.7</v>
      </c>
      <c r="AJ858" s="86">
        <f>AVERAGEIFS($J$2:J858, $B$2:B858, B858)</f>
        <v>0.59199999999999997</v>
      </c>
      <c r="AK858" s="86">
        <f>AVERAGEIFS($D$2:D858, $B$2:B858, B858)</f>
        <v>0.8</v>
      </c>
    </row>
    <row r="859" spans="1:37" x14ac:dyDescent="0.25">
      <c r="A859" s="85">
        <v>46201</v>
      </c>
      <c r="B859" t="s">
        <v>147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86">
        <f>AVERAGEIFS($C$2:C859, $B$2:B859, B859)</f>
        <v>16.823529411764707</v>
      </c>
      <c r="AI859" s="86">
        <f>AVERAGEIFS($I$2:I859, $B$2:B859, B859)</f>
        <v>0.55441176470588227</v>
      </c>
      <c r="AJ859" s="86">
        <f>AVERAGEIFS($J$2:J859, $B$2:B859, B859)</f>
        <v>0.53352941176470603</v>
      </c>
      <c r="AK859" s="86">
        <f>AVERAGEIFS($D$2:D859, $B$2:B859, B859)</f>
        <v>0.55882352941176472</v>
      </c>
    </row>
    <row r="860" spans="1:37" x14ac:dyDescent="0.25">
      <c r="A860" s="85">
        <v>46201</v>
      </c>
      <c r="B860" t="s">
        <v>214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86">
        <f>AVERAGEIFS($C$2:C860, $B$2:B860, B860)</f>
        <v>6.333333333333333</v>
      </c>
      <c r="AI860" s="86">
        <f>AVERAGEIFS($I$2:I860, $B$2:B860, B860)</f>
        <v>0.6958333333333333</v>
      </c>
      <c r="AJ860" s="86">
        <f>AVERAGEIFS($J$2:J860, $B$2:B860, B860)</f>
        <v>0.5724999999999999</v>
      </c>
      <c r="AK860" s="86">
        <f>AVERAGEIFS($D$2:D860, $B$2:B860, B860)</f>
        <v>0.75</v>
      </c>
    </row>
    <row r="861" spans="1:37" x14ac:dyDescent="0.25">
      <c r="A861" s="85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86">
        <f>AVERAGEIFS($C$2:C861, $B$2:B861, B861)</f>
        <v>25.897959183673468</v>
      </c>
      <c r="AI861" s="86">
        <f>AVERAGEIFS($I$2:I861, $B$2:B861, B861)</f>
        <v>0.57244897959183672</v>
      </c>
      <c r="AJ861" s="86">
        <f>AVERAGEIFS($J$2:J861, $B$2:B861, B861)</f>
        <v>0.51979591836734695</v>
      </c>
      <c r="AK861" s="86">
        <f>AVERAGEIFS($D$2:D861, $B$2:B861, B861)</f>
        <v>0.61224489795918369</v>
      </c>
    </row>
    <row r="862" spans="1:37" x14ac:dyDescent="0.25">
      <c r="A862" s="85">
        <v>46201</v>
      </c>
      <c r="B862" t="s">
        <v>40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86">
        <f>AVERAGEIFS($C$2:C862, $B$2:B862, B862)</f>
        <v>19.780487804878049</v>
      </c>
      <c r="AI862" s="86">
        <f>AVERAGEIFS($I$2:I862, $B$2:B862, B862)</f>
        <v>0.44634146341463415</v>
      </c>
      <c r="AJ862" s="86">
        <f>AVERAGEIFS($J$2:J862, $B$2:B862, B862)</f>
        <v>0.47512195121951212</v>
      </c>
      <c r="AK862" s="86">
        <f>AVERAGEIFS($D$2:D862, $B$2:B862, B862)</f>
        <v>0.3902439024390244</v>
      </c>
    </row>
    <row r="863" spans="1:37" x14ac:dyDescent="0.25">
      <c r="A863" s="85">
        <v>46201</v>
      </c>
      <c r="B863" t="s">
        <v>71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86">
        <f>AVERAGEIFS($C$2:C863, $B$2:B863, B863)</f>
        <v>18.733333333333334</v>
      </c>
      <c r="AI863" s="86">
        <f>AVERAGEIFS($I$2:I863, $B$2:B863, B863)</f>
        <v>0.505</v>
      </c>
      <c r="AJ863" s="86">
        <f>AVERAGEIFS($J$2:J863, $B$2:B863, B863)</f>
        <v>0.49033333333333329</v>
      </c>
      <c r="AK863" s="86">
        <f>AVERAGEIFS($D$2:D863, $B$2:B863, B863)</f>
        <v>0.5</v>
      </c>
    </row>
    <row r="864" spans="1:37" x14ac:dyDescent="0.25">
      <c r="A864" s="85">
        <v>46201</v>
      </c>
      <c r="B864" t="s">
        <v>115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86">
        <f>AVERAGEIFS($C$2:C864, $B$2:B864, B864)</f>
        <v>13</v>
      </c>
      <c r="AI864" s="86">
        <f>AVERAGEIFS($I$2:I864, $B$2:B864, B864)</f>
        <v>0.54736842105263162</v>
      </c>
      <c r="AJ864" s="86">
        <f>AVERAGEIFS($J$2:J864, $B$2:B864, B864)</f>
        <v>0.50473684210526315</v>
      </c>
      <c r="AK864" s="86">
        <f>AVERAGEIFS($D$2:D864, $B$2:B864, B864)</f>
        <v>0.63157894736842102</v>
      </c>
    </row>
    <row r="865" spans="1:37" x14ac:dyDescent="0.25">
      <c r="A865" s="85">
        <v>46201</v>
      </c>
      <c r="B865" t="s">
        <v>53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86">
        <f>AVERAGEIFS($C$2:C865, $B$2:B865, B865)</f>
        <v>15.15</v>
      </c>
      <c r="AI865" s="86">
        <f>AVERAGEIFS($I$2:I865, $B$2:B865, B865)</f>
        <v>0.48</v>
      </c>
      <c r="AJ865" s="86">
        <f>AVERAGEIFS($J$2:J865, $B$2:B865, B865)</f>
        <v>0.47800000000000004</v>
      </c>
      <c r="AK865" s="86">
        <f>AVERAGEIFS($D$2:D865, $B$2:B865, B865)</f>
        <v>0.35</v>
      </c>
    </row>
    <row r="866" spans="1:37" x14ac:dyDescent="0.25">
      <c r="A866" s="85">
        <v>46201</v>
      </c>
      <c r="B866" t="s">
        <v>25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16.75</v>
      </c>
      <c r="AI866" s="86">
        <f>AVERAGEIFS($I$2:I866, $B$2:B866, B866)</f>
        <v>0.53749999999999998</v>
      </c>
      <c r="AJ866" s="86">
        <f>AVERAGEIFS($J$2:J866, $B$2:B866, B866)</f>
        <v>0.49</v>
      </c>
      <c r="AK866" s="86">
        <f>AVERAGEIFS($D$2:D866, $B$2:B866, B866)</f>
        <v>0.5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43" workbookViewId="0">
      <selection activeCell="N83" sqref="N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>
        <v>46195</v>
      </c>
      <c r="B50" t="s">
        <v>37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 s="86">
        <f>AVERAGEIFS($C$2:C50, $B$2:B50, B50)</f>
        <v>12.333333333333334</v>
      </c>
      <c r="AI50" s="86">
        <f>AVERAGEIFS($I$2:I50, $B$2:B50, B50)</f>
        <v>0.66666666666666663</v>
      </c>
      <c r="AJ50" s="86">
        <f>AVERAGEIFS($J$2:J50, $B$2:B50, B50)</f>
        <v>0.59</v>
      </c>
      <c r="AK50" s="86">
        <f>AVERAGEIFS($D$2:D50, $B$2:B50, B50)</f>
        <v>0.66666666666666663</v>
      </c>
    </row>
    <row r="51" spans="1:37" x14ac:dyDescent="0.25">
      <c r="A51" s="85">
        <v>46195</v>
      </c>
      <c r="B51" t="s">
        <v>179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 s="86">
        <f>AVERAGEIFS($C$2:C51, $B$2:B51, B51)</f>
        <v>26.666666666666668</v>
      </c>
      <c r="AI51" s="86">
        <f>AVERAGEIFS($I$2:I51, $B$2:B51, B51)</f>
        <v>0.66666666666666663</v>
      </c>
      <c r="AJ51" s="86">
        <f>AVERAGEIFS($J$2:J51, $B$2:B51, B51)</f>
        <v>0.59</v>
      </c>
      <c r="AK51" s="86">
        <f>AVERAGEIFS($D$2:D51, $B$2:B51, B51)</f>
        <v>0.66666666666666663</v>
      </c>
    </row>
    <row r="52" spans="1:37" x14ac:dyDescent="0.25">
      <c r="A52" s="85">
        <v>46195</v>
      </c>
      <c r="B52" t="s">
        <v>214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 s="86">
        <f>AVERAGEIFS($C$2:C52, $B$2:B52, B52)</f>
        <v>7.333333333333333</v>
      </c>
      <c r="AI52" s="86">
        <f>AVERAGEIFS($I$2:I52, $B$2:B52, B52)</f>
        <v>0.66666666666666663</v>
      </c>
      <c r="AJ52" s="86">
        <f>AVERAGEIFS($J$2:J52, $B$2:B52, B52)</f>
        <v>0.59</v>
      </c>
      <c r="AK52" s="86">
        <f>AVERAGEIFS($D$2:D52, $B$2:B52, B52)</f>
        <v>0.66666666666666663</v>
      </c>
    </row>
    <row r="53" spans="1:37" x14ac:dyDescent="0.25">
      <c r="A53" s="85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 s="86">
        <f>AVERAGEIFS($C$2:C53, $B$2:B53, B53)</f>
        <v>33</v>
      </c>
      <c r="AI53" s="86">
        <f>AVERAGEIFS($I$2:I53, $B$2:B53, B53)</f>
        <v>0.66666666666666663</v>
      </c>
      <c r="AJ53" s="86">
        <f>AVERAGEIFS($J$2:J53, $B$2:B53, B53)</f>
        <v>0.59</v>
      </c>
      <c r="AK53" s="86">
        <f>AVERAGEIFS($D$2:D53, $B$2:B53, B53)</f>
        <v>0.66666666666666663</v>
      </c>
    </row>
    <row r="54" spans="1:37" x14ac:dyDescent="0.25">
      <c r="A54" s="85">
        <v>46195</v>
      </c>
      <c r="B54" t="s">
        <v>44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 s="86">
        <f>AVERAGEIFS($C$2:C54, $B$2:B54, B54)</f>
        <v>17.666666666666668</v>
      </c>
      <c r="AI54" s="86">
        <f>AVERAGEIFS($I$2:I54, $B$2:B54, B54)</f>
        <v>0.66666666666666663</v>
      </c>
      <c r="AJ54" s="86">
        <f>AVERAGEIFS($J$2:J54, $B$2:B54, B54)</f>
        <v>0.59</v>
      </c>
      <c r="AK54" s="86">
        <f>AVERAGEIFS($D$2:D54, $B$2:B54, B54)</f>
        <v>0.66666666666666663</v>
      </c>
    </row>
    <row r="55" spans="1:37" x14ac:dyDescent="0.25">
      <c r="A55" s="85">
        <v>46195</v>
      </c>
      <c r="B55" t="s">
        <v>147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 s="86">
        <f>AVERAGEIFS($C$2:C55, $B$2:B55, B55)</f>
        <v>16</v>
      </c>
      <c r="AI55" s="86">
        <f>AVERAGEIFS($I$2:I55, $B$2:B55, B55)</f>
        <v>0.875</v>
      </c>
      <c r="AJ55" s="86">
        <f>AVERAGEIFS($J$2:J55, $B$2:B55, B55)</f>
        <v>0.69</v>
      </c>
      <c r="AK55" s="86">
        <f>AVERAGEIFS($D$2:D55, $B$2:B55, B55)</f>
        <v>1</v>
      </c>
    </row>
    <row r="56" spans="1:37" x14ac:dyDescent="0.25">
      <c r="A56" s="85">
        <v>46195</v>
      </c>
      <c r="B56" t="s">
        <v>152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20.5</v>
      </c>
      <c r="AI56" s="86">
        <f>AVERAGEIFS($I$2:I56, $B$2:B56, B56)</f>
        <v>0.375</v>
      </c>
      <c r="AJ56" s="86">
        <f>AVERAGEIFS($J$2:J56, $B$2:B56, B56)</f>
        <v>0.43</v>
      </c>
      <c r="AK56" s="86">
        <f>AVERAGEIFS($D$2:D56, $B$2:B56, B56)</f>
        <v>0.5</v>
      </c>
    </row>
    <row r="57" spans="1:37" x14ac:dyDescent="0.25">
      <c r="A57" s="85">
        <v>46195</v>
      </c>
      <c r="B57" t="s">
        <v>161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0.375</v>
      </c>
      <c r="AJ57" s="86">
        <f>AVERAGEIFS($J$2:J57, $B$2:B57, B57)</f>
        <v>0.43</v>
      </c>
      <c r="AK57" s="86">
        <f>AVERAGEIFS($D$2:D57, $B$2:B57, B57)</f>
        <v>0.5</v>
      </c>
    </row>
    <row r="58" spans="1:37" x14ac:dyDescent="0.25">
      <c r="A58" s="85">
        <v>46195</v>
      </c>
      <c r="B58" t="s">
        <v>137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6.5</v>
      </c>
      <c r="AI58" s="86">
        <f>AVERAGEIFS($I$2:I58, $B$2:B58, B58)</f>
        <v>0.375</v>
      </c>
      <c r="AJ58" s="86">
        <f>AVERAGEIFS($J$2:J58, $B$2:B58, B58)</f>
        <v>0.43</v>
      </c>
      <c r="AK58" s="86">
        <f>AVERAGEIFS($D$2:D58, $B$2:B58, B58)</f>
        <v>0.5</v>
      </c>
    </row>
    <row r="59" spans="1:37" x14ac:dyDescent="0.25">
      <c r="A59" s="85">
        <v>46195</v>
      </c>
      <c r="B59" t="s">
        <v>141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</v>
      </c>
      <c r="AI59" s="86">
        <f>AVERAGEIFS($I$2:I59, $B$2:B59, B59)</f>
        <v>0.375</v>
      </c>
      <c r="AJ59" s="86">
        <f>AVERAGEIFS($J$2:J59, $B$2:B59, B59)</f>
        <v>0.43</v>
      </c>
      <c r="AK59" s="86">
        <f>AVERAGEIFS($D$2:D59, $B$2:B59, B59)</f>
        <v>0.5</v>
      </c>
    </row>
    <row r="60" spans="1:37" x14ac:dyDescent="0.25">
      <c r="A60" s="85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18</v>
      </c>
      <c r="AI60" s="86">
        <f>AVERAGEIFS($I$2:I60, $B$2:B60, B60)</f>
        <v>0.375</v>
      </c>
      <c r="AJ60" s="86">
        <f>AVERAGEIFS($J$2:J60, $B$2:B60, B60)</f>
        <v>0.43</v>
      </c>
      <c r="AK60" s="86">
        <f>AVERAGEIFS($D$2:D60, $B$2:B60, B60)</f>
        <v>0.5</v>
      </c>
    </row>
    <row r="61" spans="1:37" x14ac:dyDescent="0.25">
      <c r="A61" s="85">
        <v>46195</v>
      </c>
      <c r="B61" t="s">
        <v>150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29.5</v>
      </c>
      <c r="AI61" s="86">
        <f>AVERAGEIFS($I$2:I61, $B$2:B61, B61)</f>
        <v>0.375</v>
      </c>
      <c r="AJ61" s="86">
        <f>AVERAGEIFS($J$2:J61, $B$2:B61, B61)</f>
        <v>0.43</v>
      </c>
      <c r="AK61" s="86">
        <f>AVERAGEIFS($D$2:D61, $B$2:B61, B61)</f>
        <v>0.5</v>
      </c>
    </row>
    <row r="62" spans="1:37" x14ac:dyDescent="0.25">
      <c r="A62" s="85">
        <v>46201</v>
      </c>
      <c r="B62" t="s">
        <v>179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 s="86">
        <f>AVERAGEIFS($C$2:C62, $B$2:B62, B62)</f>
        <v>28.25</v>
      </c>
      <c r="AI62" s="86">
        <f>AVERAGEIFS($I$2:I62, $B$2:B62, B62)</f>
        <v>0.6875</v>
      </c>
      <c r="AJ62" s="86">
        <f>AVERAGEIFS($J$2:J62, $B$2:B62, B62)</f>
        <v>0.61499999999999999</v>
      </c>
      <c r="AK62" s="86">
        <f>AVERAGEIFS($D$2:D62, $B$2:B62, B62)</f>
        <v>0.75</v>
      </c>
    </row>
    <row r="63" spans="1:37" x14ac:dyDescent="0.25">
      <c r="A63" s="85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 s="86">
        <f>AVERAGEIFS($C$2:C63, $B$2:B63, B63)</f>
        <v>31.5</v>
      </c>
      <c r="AI63" s="86">
        <f>AVERAGEIFS($I$2:I63, $B$2:B63, B63)</f>
        <v>0.6875</v>
      </c>
      <c r="AJ63" s="86">
        <f>AVERAGEIFS($J$2:J63, $B$2:B63, B63)</f>
        <v>0.61499999999999999</v>
      </c>
      <c r="AK63" s="86">
        <f>AVERAGEIFS($D$2:D63, $B$2:B63, B63)</f>
        <v>0.75</v>
      </c>
    </row>
    <row r="64" spans="1:37" x14ac:dyDescent="0.25">
      <c r="A64" s="85">
        <v>46201</v>
      </c>
      <c r="B64" t="s">
        <v>44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 s="86">
        <f>AVERAGEIFS($C$2:C64, $B$2:B64, B64)</f>
        <v>17.5</v>
      </c>
      <c r="AI64" s="86">
        <f>AVERAGEIFS($I$2:I64, $B$2:B64, B64)</f>
        <v>0.6875</v>
      </c>
      <c r="AJ64" s="86">
        <f>AVERAGEIFS($J$2:J64, $B$2:B64, B64)</f>
        <v>0.61499999999999999</v>
      </c>
      <c r="AK64" s="86">
        <f>AVERAGEIFS($D$2:D64, $B$2:B64, B64)</f>
        <v>0.75</v>
      </c>
    </row>
    <row r="65" spans="1:37" x14ac:dyDescent="0.25">
      <c r="A65" s="85">
        <v>46201</v>
      </c>
      <c r="B65" t="s">
        <v>37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 s="86">
        <f>AVERAGEIFS($C$2:C65, $B$2:B65, B65)</f>
        <v>12.75</v>
      </c>
      <c r="AI65" s="86">
        <f>AVERAGEIFS($I$2:I65, $B$2:B65, B65)</f>
        <v>0.6875</v>
      </c>
      <c r="AJ65" s="86">
        <f>AVERAGEIFS($J$2:J65, $B$2:B65, B65)</f>
        <v>0.61499999999999999</v>
      </c>
      <c r="AK65" s="86">
        <f>AVERAGEIFS($D$2:D65, $B$2:B65, B65)</f>
        <v>0.75</v>
      </c>
    </row>
    <row r="66" spans="1:37" x14ac:dyDescent="0.25">
      <c r="A66" s="85">
        <v>46201</v>
      </c>
      <c r="B66" t="s">
        <v>147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 s="86">
        <f>AVERAGEIFS($C$2:C66, $B$2:B66, B66)</f>
        <v>14</v>
      </c>
      <c r="AI66" s="86">
        <f>AVERAGEIFS($I$2:I66, $B$2:B66, B66)</f>
        <v>0.83333333333333337</v>
      </c>
      <c r="AJ66" s="86">
        <f>AVERAGEIFS($J$2:J66, $B$2:B66, B66)</f>
        <v>0.69</v>
      </c>
      <c r="AK66" s="86">
        <f>AVERAGEIFS($D$2:D66, $B$2:B66, B66)</f>
        <v>1</v>
      </c>
    </row>
    <row r="67" spans="1:37" x14ac:dyDescent="0.25">
      <c r="A67" s="85">
        <v>46201</v>
      </c>
      <c r="B67" t="s">
        <v>214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 s="86">
        <f>AVERAGEIFS($C$2:C67, $B$2:B67, B67)</f>
        <v>7.25</v>
      </c>
      <c r="AI67" s="86">
        <f>AVERAGEIFS($I$2:I67, $B$2:B67, B67)</f>
        <v>0.6875</v>
      </c>
      <c r="AJ67" s="86">
        <f>AVERAGEIFS($J$2:J67, $B$2:B67, B67)</f>
        <v>0.61499999999999999</v>
      </c>
      <c r="AK67" s="86">
        <f>AVERAGEIFS($D$2:D67, $B$2:B67, B67)</f>
        <v>0.75</v>
      </c>
    </row>
    <row r="68" spans="1:37" x14ac:dyDescent="0.25">
      <c r="A68" s="85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33.333333333333336</v>
      </c>
      <c r="AI68" s="86">
        <f>AVERAGEIFS($I$2:I68, $B$2:B68, B68)</f>
        <v>0.58333333333333337</v>
      </c>
      <c r="AJ68" s="86">
        <f>AVERAGEIFS($J$2:J68, $B$2:B68, B68)</f>
        <v>0.49333333333333335</v>
      </c>
      <c r="AK68" s="86">
        <f>AVERAGEIFS($D$2:D68, $B$2:B68, B68)</f>
        <v>0.66666666666666663</v>
      </c>
    </row>
    <row r="69" spans="1:37" x14ac:dyDescent="0.25">
      <c r="A69" s="85">
        <v>46201</v>
      </c>
      <c r="B69" t="s">
        <v>40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25.666666666666668</v>
      </c>
      <c r="AI69" s="86">
        <f>AVERAGEIFS($I$2:I69, $B$2:B69, B69)</f>
        <v>0.58333333333333337</v>
      </c>
      <c r="AJ69" s="86">
        <f>AVERAGEIFS($J$2:J69, $B$2:B69, B69)</f>
        <v>0.49333333333333335</v>
      </c>
      <c r="AK69" s="86">
        <f>AVERAGEIFS($D$2:D69, $B$2:B69, B69)</f>
        <v>0.66666666666666663</v>
      </c>
    </row>
    <row r="70" spans="1:37" x14ac:dyDescent="0.25">
      <c r="A70" s="85">
        <v>46201</v>
      </c>
      <c r="B70" t="s">
        <v>71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23.333333333333332</v>
      </c>
      <c r="AI70" s="86">
        <f>AVERAGEIFS($I$2:I70, $B$2:B70, B70)</f>
        <v>0.58333333333333337</v>
      </c>
      <c r="AJ70" s="86">
        <f>AVERAGEIFS($J$2:J70, $B$2:B70, B70)</f>
        <v>0.49333333333333335</v>
      </c>
      <c r="AK70" s="86">
        <f>AVERAGEIFS($D$2:D70, $B$2:B70, B70)</f>
        <v>0.66666666666666663</v>
      </c>
    </row>
    <row r="71" spans="1:37" x14ac:dyDescent="0.25">
      <c r="A71" s="85">
        <v>46201</v>
      </c>
      <c r="B71" t="s">
        <v>115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12</v>
      </c>
      <c r="AI71" s="86">
        <f>AVERAGEIFS($I$2:I71, $B$2:B71, B71)</f>
        <v>0.5</v>
      </c>
      <c r="AJ71" s="86">
        <f>AVERAGEIFS($J$2:J71, $B$2:B71, B71)</f>
        <v>0.45999999999999996</v>
      </c>
      <c r="AK71" s="86">
        <f>AVERAGEIFS($D$2:D71, $B$2:B71, B71)</f>
        <v>0.5</v>
      </c>
    </row>
    <row r="72" spans="1:37" x14ac:dyDescent="0.25">
      <c r="A72" s="85">
        <v>46201</v>
      </c>
      <c r="B72" t="s">
        <v>53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</v>
      </c>
      <c r="AH72" s="86">
        <f>AVERAGEIFS($C$2:C72, $B$2:B72, B72)</f>
        <v>19</v>
      </c>
      <c r="AI72" s="86">
        <f>AVERAGEIFS($I$2:I72, $B$2:B72, B72)</f>
        <v>0.58333333333333337</v>
      </c>
      <c r="AJ72" s="86">
        <f>AVERAGEIFS($J$2:J72, $B$2:B72, B72)</f>
        <v>0.49333333333333335</v>
      </c>
      <c r="AK72" s="86">
        <f>AVERAGEIFS($D$2:D72, $B$2:B72, B72)</f>
        <v>0.66666666666666663</v>
      </c>
    </row>
    <row r="73" spans="1:37" x14ac:dyDescent="0.25">
      <c r="A73" s="85">
        <v>46201</v>
      </c>
      <c r="B73" t="s">
        <v>25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</v>
      </c>
      <c r="AH73" s="86">
        <f>AVERAGEIFS($C$2:C73, $B$2:B73, B73)</f>
        <v>12.666666666666666</v>
      </c>
      <c r="AI73" s="86">
        <f>AVERAGEIFS($I$2:I73, $B$2:B73, B73)</f>
        <v>0.58333333333333337</v>
      </c>
      <c r="AJ73" s="86">
        <f>AVERAGEIFS($J$2:J73, $B$2:B73, B73)</f>
        <v>0.49333333333333335</v>
      </c>
      <c r="AK73" s="86">
        <f>AVERAGEIFS($D$2:D73, $B$2:B73, B73)</f>
        <v>0.66666666666666663</v>
      </c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47" sqref="O47:P47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60</v>
      </c>
      <c r="C3" s="3" t="s">
        <v>79</v>
      </c>
      <c r="D3" s="34">
        <f>SUMIFS('Tourney History BA'!C:C,'Tourney History BA'!B:B,A3)</f>
        <v>51</v>
      </c>
      <c r="E3" s="4">
        <f>AVERAGEIFS('Tourney History BA'!C:C,'Tourney History BA'!B:B,A3)</f>
        <v>12.75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3</v>
      </c>
      <c r="H3" s="2">
        <f>COUNTIFS('Tourney History BA'!B:B,A3,'Tourney History BA'!D:D, 0)</f>
        <v>1</v>
      </c>
      <c r="I3" s="88">
        <f>LOOKUP(2, 1/('Tourney History BA'!$B:$B=A3), 'Tourney History BA'!$AK:$AK)</f>
        <v>0.75</v>
      </c>
      <c r="J3" s="34">
        <f>SUMIFS('Tourney History BA'!F:F,'Tourney History BA'!B:B,A3)</f>
        <v>10</v>
      </c>
      <c r="K3" s="2">
        <f>SUMIFS('Tourney History BA'!E:E,'Tourney History BA'!B:B,A3)-J3</f>
        <v>5</v>
      </c>
      <c r="L3" s="88">
        <f>LOOKUP(2, 1/('Tourney History BA'!$B:$B=A3), 'Tourney History BA'!$AI:$AI)</f>
        <v>0.6875</v>
      </c>
      <c r="M3" s="34">
        <f>SUMIFS('Tourney History BA'!H:H,'Tourney History BA'!B:B,A3)</f>
        <v>37</v>
      </c>
      <c r="N3" s="2">
        <f>SUMIFS('Tourney History BA'!G:G,'Tourney History BA'!B:B,A3)-M3</f>
        <v>25</v>
      </c>
      <c r="O3" s="88">
        <f>LOOKUP(2, 1/('Tourney History BA'!$B:$B=A3), 'Tourney History BA'!$AJ:$AJ)</f>
        <v>0.61499999999999999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2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3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70</v>
      </c>
      <c r="E4" s="4">
        <f>AVERAGEIFS('Tourney History BA'!C:C,'Tourney History BA'!B:B,A4)</f>
        <v>23.333333333333332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1</v>
      </c>
      <c r="I4" s="88">
        <f>LOOKUP(2, 1/('Tourney History BA'!$B:$B=A4), 'Tourney History BA'!$AK:$AK)</f>
        <v>0.66666666666666663</v>
      </c>
      <c r="J4" s="34">
        <f>SUMIFS('Tourney History BA'!F:F,'Tourney History BA'!B:B,A4)</f>
        <v>7</v>
      </c>
      <c r="K4" s="2">
        <f>SUMIFS('Tourney History BA'!E:E,'Tourney History BA'!B:B,A4)-J4</f>
        <v>5</v>
      </c>
      <c r="L4" s="88">
        <f>LOOKUP(2, 1/('Tourney History BA'!$B:$B=A4), 'Tourney History BA'!$AI:$AI)</f>
        <v>0.58333333333333337</v>
      </c>
      <c r="M4" s="34">
        <f>SUMIFS('Tourney History BA'!H:H,'Tourney History BA'!B:B,A4)</f>
        <v>25</v>
      </c>
      <c r="N4" s="2">
        <f>SUMIFS('Tourney History BA'!G:G,'Tourney History BA'!B:B,A4)-M4</f>
        <v>25</v>
      </c>
      <c r="O4" s="88">
        <f>LOOKUP(2, 1/('Tourney History BA'!$B:$B=A4), 'Tourney History BA'!$AJ:$AJ)</f>
        <v>0.49333333333333335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3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60</v>
      </c>
      <c r="C6" s="1" t="s">
        <v>159</v>
      </c>
      <c r="D6" s="34">
        <f>SUMIFS('Tourney History BA'!C:C,'Tourney History BA'!B:B,A6)</f>
        <v>113</v>
      </c>
      <c r="E6" s="4">
        <f>AVERAGEIFS('Tourney History BA'!C:C,'Tourney History BA'!B:B,A6)</f>
        <v>28.25</v>
      </c>
      <c r="F6" s="35">
        <f t="array" ref="F6">MAX(IF('Tourney History BA'!B:B=A6, 'Tourney History BA'!C:C))</f>
        <v>33</v>
      </c>
      <c r="G6" s="34">
        <f>COUNTIFS('Tourney History BA'!B:B,A6,'Tourney History BA'!D:D, 1)</f>
        <v>3</v>
      </c>
      <c r="H6" s="2">
        <f>COUNTIFS('Tourney History BA'!B:B,A6,'Tourney History BA'!D:D, 0)</f>
        <v>1</v>
      </c>
      <c r="I6" s="88">
        <f>LOOKUP(2, 1/('Tourney History BA'!$B:$B=A6), 'Tourney History BA'!$AK:$AK)</f>
        <v>0.75</v>
      </c>
      <c r="J6" s="34">
        <f>SUMIFS('Tourney History BA'!F:F,'Tourney History BA'!B:B,A6)</f>
        <v>10</v>
      </c>
      <c r="K6" s="2">
        <f>SUMIFS('Tourney History BA'!E:E,'Tourney History BA'!B:B,A6)-J6</f>
        <v>5</v>
      </c>
      <c r="L6" s="88">
        <f>LOOKUP(2, 1/('Tourney History BA'!$B:$B=A6), 'Tourney History BA'!$AI:$AI)</f>
        <v>0.6875</v>
      </c>
      <c r="M6" s="34">
        <f>SUMIFS('Tourney History BA'!H:H,'Tourney History BA'!B:B,A6)</f>
        <v>37</v>
      </c>
      <c r="N6" s="2">
        <f>SUMIFS('Tourney History BA'!G:G,'Tourney History BA'!B:B,A6)-M6</f>
        <v>25</v>
      </c>
      <c r="O6" s="88">
        <f>LOOKUP(2, 1/('Tourney History BA'!$B:$B=A6), 'Tourney History BA'!$AJ:$AJ)</f>
        <v>0.61499999999999999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2</v>
      </c>
      <c r="AE6" s="2">
        <f>COUNTIFS('Tourney History BA'!$B:$B,$A$6,'Tourney History BA'!Z:Z, 1)</f>
        <v>1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3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60</v>
      </c>
      <c r="C7" s="3" t="s">
        <v>79</v>
      </c>
      <c r="D7" s="34">
        <f>SUMIFS('Tourney History BA'!C:C,'Tourney History BA'!B:B,A7)</f>
        <v>29</v>
      </c>
      <c r="E7" s="4">
        <f>AVERAGEIFS('Tourney History BA'!C:C,'Tourney History BA'!B:B,A7)</f>
        <v>7.25</v>
      </c>
      <c r="F7" s="35">
        <f t="array" ref="F7">MAX(IF('Tourney History BA'!B:B=A7, 'Tourney History BA'!C:C))</f>
        <v>12</v>
      </c>
      <c r="G7" s="34">
        <f>COUNTIFS('Tourney History BA'!B:B,A7,'Tourney History BA'!D:D, 1)</f>
        <v>3</v>
      </c>
      <c r="H7" s="2">
        <f>COUNTIFS('Tourney History BA'!B:B,A7,'Tourney History BA'!D:D, 0)</f>
        <v>1</v>
      </c>
      <c r="I7" s="88">
        <f>LOOKUP(2, 1/('Tourney History BA'!$B:$B=A7), 'Tourney History BA'!$AK:$AK)</f>
        <v>0.75</v>
      </c>
      <c r="J7" s="34">
        <f>SUMIFS('Tourney History BA'!F:F,'Tourney History BA'!B:B,A7)</f>
        <v>10</v>
      </c>
      <c r="K7" s="2">
        <f>SUMIFS('Tourney History BA'!E:E,'Tourney History BA'!B:B,A7)-J7</f>
        <v>5</v>
      </c>
      <c r="L7" s="88">
        <f>LOOKUP(2, 1/('Tourney History BA'!$B:$B=A7), 'Tourney History BA'!$AI:$AI)</f>
        <v>0.6875</v>
      </c>
      <c r="M7" s="34">
        <f>SUMIFS('Tourney History BA'!H:H,'Tourney History BA'!B:B,A7)</f>
        <v>37</v>
      </c>
      <c r="N7" s="2">
        <f>SUMIFS('Tourney History BA'!G:G,'Tourney History BA'!B:B,A7)-M7</f>
        <v>25</v>
      </c>
      <c r="O7" s="88">
        <f>LOOKUP(2, 1/('Tourney History BA'!$B:$B=A7), 'Tourney History BA'!$AJ:$AJ)</f>
        <v>0.61499999999999999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2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3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38</v>
      </c>
      <c r="E8" s="4">
        <f>AVERAGEIFS('Tourney History BA'!C:C,'Tourney History BA'!B:B,A8)</f>
        <v>12.666666666666666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1</v>
      </c>
      <c r="I8" s="88">
        <f>LOOKUP(2, 1/('Tourney History BA'!$B:$B=A8), 'Tourney History BA'!$AK:$AK)</f>
        <v>0.66666666666666663</v>
      </c>
      <c r="J8" s="34">
        <f>SUMIFS('Tourney History BA'!F:F,'Tourney History BA'!B:B,A8)</f>
        <v>7</v>
      </c>
      <c r="K8" s="2">
        <f>SUMIFS('Tourney History BA'!E:E,'Tourney History BA'!B:B,A8)-J8</f>
        <v>5</v>
      </c>
      <c r="L8" s="88">
        <f>LOOKUP(2, 1/('Tourney History BA'!$B:$B=A8), 'Tourney History BA'!$AI:$AI)</f>
        <v>0.58333333333333337</v>
      </c>
      <c r="M8" s="34">
        <f>SUMIFS('Tourney History BA'!H:H,'Tourney History BA'!B:B,A8)</f>
        <v>25</v>
      </c>
      <c r="N8" s="2">
        <f>SUMIFS('Tourney History BA'!G:G,'Tourney History BA'!B:B,A8)-M8</f>
        <v>25</v>
      </c>
      <c r="O8" s="88">
        <f>LOOKUP(2, 1/('Tourney History BA'!$B:$B=A8), 'Tourney History BA'!$AJ:$AJ)</f>
        <v>0.49333333333333335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3</v>
      </c>
    </row>
    <row r="9" spans="1:38" x14ac:dyDescent="0.25">
      <c r="A9" s="1" t="s">
        <v>115</v>
      </c>
      <c r="B9" s="3" t="s">
        <v>79</v>
      </c>
      <c r="C9" s="3" t="s">
        <v>79</v>
      </c>
      <c r="D9" s="34">
        <f>SUMIFS('Tourney History BA'!C:C,'Tourney History BA'!B:B,A9)</f>
        <v>24</v>
      </c>
      <c r="E9" s="4">
        <f>AVERAGEIFS('Tourney History BA'!C:C,'Tourney History BA'!B:B,A9)</f>
        <v>12</v>
      </c>
      <c r="F9" s="35">
        <f t="array" ref="F9">MAX(IF('Tourney History BA'!B:B=A9, 'Tourney History BA'!C:C))</f>
        <v>14</v>
      </c>
      <c r="G9" s="34">
        <f>COUNTIFS('Tourney History BA'!B:B,A9,'Tourney History BA'!D:D, 1)</f>
        <v>1</v>
      </c>
      <c r="H9" s="2">
        <f>COUNTIFS('Tourney History BA'!B:B,A9,'Tourney History BA'!D:D, 0)</f>
        <v>1</v>
      </c>
      <c r="I9" s="88">
        <f>LOOKUP(2, 1/('Tourney History BA'!$B:$B=A9), 'Tourney History BA'!$AK:$AK)</f>
        <v>0.5</v>
      </c>
      <c r="J9" s="34">
        <f>SUMIFS('Tourney History BA'!F:F,'Tourney History BA'!B:B,A9)</f>
        <v>4</v>
      </c>
      <c r="K9" s="2">
        <f>SUMIFS('Tourney History BA'!E:E,'Tourney History BA'!B:B,A9)-J9</f>
        <v>4</v>
      </c>
      <c r="L9" s="88">
        <f>LOOKUP(2, 1/('Tourney History BA'!$B:$B=A9), 'Tourney History BA'!$AI:$AI)</f>
        <v>0.5</v>
      </c>
      <c r="M9" s="34">
        <f>SUMIFS('Tourney History BA'!H:H,'Tourney History BA'!B:B,A9)</f>
        <v>16</v>
      </c>
      <c r="N9" s="2">
        <f>SUMIFS('Tourney History BA'!G:G,'Tourney History BA'!B:B,A9)-M9</f>
        <v>18</v>
      </c>
      <c r="O9" s="88">
        <f>LOOKUP(2, 1/('Tourney History BA'!$B:$B=A9), 'Tourney History BA'!$AJ:$AJ)</f>
        <v>0.45999999999999996</v>
      </c>
      <c r="P9" s="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1</v>
      </c>
      <c r="AE9" s="2">
        <f>COUNTIFS('Tourney History BA'!$B:$B,$A$9,'Tourney History BA'!Z:Z, 1)</f>
        <v>1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2</v>
      </c>
    </row>
    <row r="10" spans="1:38" x14ac:dyDescent="0.25">
      <c r="A10" s="1" t="s">
        <v>146</v>
      </c>
      <c r="B10" s="3" t="s">
        <v>79</v>
      </c>
      <c r="C10" s="3" t="s">
        <v>79</v>
      </c>
      <c r="D10" s="34">
        <f>SUMIFS('Tourney History BA'!C:C,'Tourney History BA'!B:B,A10)</f>
        <v>13</v>
      </c>
      <c r="E10" s="4">
        <f>AVERAGEIFS('Tourney History BA'!C:C,'Tourney History BA'!B:B,A10)</f>
        <v>13</v>
      </c>
      <c r="F10" s="35">
        <f t="array" ref="F10">MAX(IF('Tourney History BA'!B:B=A10, 'Tourney History BA'!C:C))</f>
        <v>13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6</v>
      </c>
      <c r="N10" s="2">
        <f>SUMIFS('Tourney History BA'!G:G,'Tourney History BA'!B:B,A10)-M10</f>
        <v>10</v>
      </c>
      <c r="O10" s="88">
        <f>LOOKUP(2, 1/('Tourney History BA'!$B:$B=A10), 'Tourney History BA'!$AJ:$AJ)</f>
        <v>0.38</v>
      </c>
      <c r="P10" s="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27</v>
      </c>
      <c r="B11" s="3" t="s">
        <v>79</v>
      </c>
      <c r="C11" s="3" t="s">
        <v>79</v>
      </c>
      <c r="D11" s="34">
        <f>SUMIFS('Tourney History BA'!C:C,'Tourney History BA'!B:B,A11)</f>
        <v>16</v>
      </c>
      <c r="E11" s="4">
        <f>AVERAGEIFS('Tourney History BA'!C:C,'Tourney History BA'!B:B,A11)</f>
        <v>16</v>
      </c>
      <c r="F11" s="35">
        <f t="array" ref="F11">MAX(IF('Tourney History BA'!B:B=A11, 'Tourney History BA'!C:C))</f>
        <v>16</v>
      </c>
      <c r="G11" s="34">
        <f>COUNTIFS('Tourney History BA'!B:B,A11,'Tourney History BA'!D:D, 1)</f>
        <v>0</v>
      </c>
      <c r="H11" s="2">
        <f>COUNTIFS('Tourney History BA'!B:B,A11,'Tourney History BA'!D:D, 0)</f>
        <v>1</v>
      </c>
      <c r="I11" s="88">
        <f>LOOKUP(2, 1/('Tourney History BA'!$B:$B=A11), 'Tourney History BA'!$AK:$AK)</f>
        <v>0</v>
      </c>
      <c r="J11" s="34">
        <f>SUMIFS('Tourney History BA'!F:F,'Tourney History BA'!B:B,A11)</f>
        <v>1</v>
      </c>
      <c r="K11" s="2">
        <f>SUMIFS('Tourney History BA'!E:E,'Tourney History BA'!B:B,A11)-J11</f>
        <v>3</v>
      </c>
      <c r="L11" s="88">
        <f>LOOKUP(2, 1/('Tourney History BA'!$B:$B=A11), 'Tourney History BA'!$AI:$AI)</f>
        <v>0.25</v>
      </c>
      <c r="M11" s="34">
        <f>SUMIFS('Tourney History BA'!H:H,'Tourney History BA'!B:B,A11)</f>
        <v>7</v>
      </c>
      <c r="N11" s="2">
        <f>SUMIFS('Tourney History BA'!G:G,'Tourney History BA'!B:B,A11)-M11</f>
        <v>11</v>
      </c>
      <c r="O11" s="88">
        <f>LOOKUP(2, 1/('Tourney History BA'!$B:$B=A11), 'Tourney History BA'!$AJ:$AJ)</f>
        <v>0.39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1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152</v>
      </c>
      <c r="B12" s="3" t="s">
        <v>79</v>
      </c>
      <c r="C12" s="3" t="s">
        <v>79</v>
      </c>
      <c r="D12" s="34">
        <f>SUMIFS('Tourney History BA'!C:C,'Tourney History BA'!B:B,A12)</f>
        <v>41</v>
      </c>
      <c r="E12" s="4">
        <f>AVERAGEIFS('Tourney History BA'!C:C,'Tourney History BA'!B:B,A12)</f>
        <v>20.5</v>
      </c>
      <c r="F12" s="35">
        <f t="array" ref="F12">MAX(IF('Tourney History BA'!B:B=A12, 'Tourney History BA'!C:C))</f>
        <v>23</v>
      </c>
      <c r="G12" s="34">
        <f>COUNTIFS('Tourney History BA'!B:B,A12,'Tourney History BA'!D:D, 1)</f>
        <v>1</v>
      </c>
      <c r="H12" s="2">
        <f>COUNTIFS('Tourney History BA'!B:B,A12,'Tourney History BA'!D:D, 0)</f>
        <v>1</v>
      </c>
      <c r="I12" s="88">
        <f>LOOKUP(2, 1/('Tourney History BA'!$B:$B=A12), 'Tourney History BA'!$AK:$AK)</f>
        <v>0.5</v>
      </c>
      <c r="J12" s="34">
        <f>SUMIFS('Tourney History BA'!F:F,'Tourney History BA'!B:B,A12)</f>
        <v>3</v>
      </c>
      <c r="K12" s="2">
        <f>SUMIFS('Tourney History BA'!E:E,'Tourney History BA'!B:B,A12)-J12</f>
        <v>4</v>
      </c>
      <c r="L12" s="88">
        <f>LOOKUP(2, 1/('Tourney History BA'!$B:$B=A12), 'Tourney History BA'!$AI:$AI)</f>
        <v>0.375</v>
      </c>
      <c r="M12" s="34">
        <f>SUMIFS('Tourney History BA'!H:H,'Tourney History BA'!B:B,A12)</f>
        <v>14</v>
      </c>
      <c r="N12" s="2">
        <f>SUMIFS('Tourney History BA'!G:G,'Tourney History BA'!B:B,A12)-M12</f>
        <v>16</v>
      </c>
      <c r="O12" s="88">
        <f>LOOKUP(2, 1/('Tourney History BA'!$B:$B=A12), 'Tourney History BA'!$AJ:$AJ)</f>
        <v>0.43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1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50</v>
      </c>
      <c r="B13" s="3" t="s">
        <v>79</v>
      </c>
      <c r="C13" s="3" t="s">
        <v>79</v>
      </c>
      <c r="D13" s="34">
        <f>SUMIFS('Tourney History BA'!C:C,'Tourney History BA'!B:B,A13)</f>
        <v>21</v>
      </c>
      <c r="E13" s="4">
        <f>AVERAGEIFS('Tourney History BA'!C:C,'Tourney History BA'!B:B,A13)</f>
        <v>21</v>
      </c>
      <c r="F13" s="35">
        <f t="array" ref="F13">MAX(IF('Tourney History BA'!B:B=A13, 'Tourney History BA'!C:C))</f>
        <v>21</v>
      </c>
      <c r="G13" s="34">
        <f>COUNTIFS('Tourney History BA'!B:B,A13,'Tourney History BA'!D:D, 1)</f>
        <v>0</v>
      </c>
      <c r="H13" s="2">
        <f>COUNTIFS('Tourney History BA'!B:B,A13,'Tourney History BA'!D:D, 0)</f>
        <v>1</v>
      </c>
      <c r="I13" s="88">
        <f>LOOKUP(2, 1/('Tourney History BA'!$B:$B=A13), 'Tourney History BA'!$AK:$AK)</f>
        <v>0</v>
      </c>
      <c r="J13" s="34">
        <f>SUMIFS('Tourney History BA'!F:F,'Tourney History BA'!B:B,A13)</f>
        <v>1</v>
      </c>
      <c r="K13" s="2">
        <f>SUMIFS('Tourney History BA'!E:E,'Tourney History BA'!B:B,A13)-J13</f>
        <v>3</v>
      </c>
      <c r="L13" s="88">
        <f>LOOKUP(2, 1/('Tourney History BA'!$B:$B=A13), 'Tourney History BA'!$AI:$AI)</f>
        <v>0.25</v>
      </c>
      <c r="M13" s="34">
        <f>SUMIFS('Tourney History BA'!H:H,'Tourney History BA'!B:B,A13)</f>
        <v>7</v>
      </c>
      <c r="N13" s="2">
        <f>SUMIFS('Tourney History BA'!G:G,'Tourney History BA'!B:B,A13)-M13</f>
        <v>11</v>
      </c>
      <c r="O13" s="88">
        <f>LOOKUP(2, 1/('Tourney History BA'!$B:$B=A13), 'Tourney History BA'!$AJ:$AJ)</f>
        <v>0.39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1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</row>
    <row r="14" spans="1:38" x14ac:dyDescent="0.25">
      <c r="A14" s="1" t="s">
        <v>44</v>
      </c>
      <c r="B14" s="3" t="s">
        <v>60</v>
      </c>
      <c r="C14" s="3" t="s">
        <v>79</v>
      </c>
      <c r="D14" s="34">
        <f>SUMIFS('Tourney History BA'!C:C,'Tourney History BA'!B:B,A14)</f>
        <v>70</v>
      </c>
      <c r="E14" s="4">
        <f>AVERAGEIFS('Tourney History BA'!C:C,'Tourney History BA'!B:B,A14)</f>
        <v>17.5</v>
      </c>
      <c r="F14" s="35">
        <f t="array" ref="F14">MAX(IF('Tourney History BA'!B:B=A14, 'Tourney History BA'!C:C))</f>
        <v>21</v>
      </c>
      <c r="G14" s="34">
        <f>COUNTIFS('Tourney History BA'!B:B,A14,'Tourney History BA'!D:D, 1)</f>
        <v>3</v>
      </c>
      <c r="H14" s="2">
        <f>COUNTIFS('Tourney History BA'!B:B,A14,'Tourney History BA'!D:D, 0)</f>
        <v>1</v>
      </c>
      <c r="I14" s="88">
        <f>LOOKUP(2, 1/('Tourney History BA'!$B:$B=A14), 'Tourney History BA'!$AK:$AK)</f>
        <v>0.75</v>
      </c>
      <c r="J14" s="34">
        <f>SUMIFS('Tourney History BA'!F:F,'Tourney History BA'!B:B,A14)</f>
        <v>10</v>
      </c>
      <c r="K14" s="2">
        <f>SUMIFS('Tourney History BA'!E:E,'Tourney History BA'!B:B,A14)-J14</f>
        <v>5</v>
      </c>
      <c r="L14" s="88">
        <f>LOOKUP(2, 1/('Tourney History BA'!$B:$B=A14), 'Tourney History BA'!$AI:$AI)</f>
        <v>0.6875</v>
      </c>
      <c r="M14" s="34">
        <f>SUMIFS('Tourney History BA'!H:H,'Tourney History BA'!B:B,A14)</f>
        <v>37</v>
      </c>
      <c r="N14" s="2">
        <f>SUMIFS('Tourney History BA'!G:G,'Tourney History BA'!B:B,A14)-M14</f>
        <v>25</v>
      </c>
      <c r="O14" s="88">
        <f>LOOKUP(2, 1/('Tourney History BA'!$B:$B=A14), 'Tourney History BA'!$AJ:$AJ)</f>
        <v>0.61499999999999999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2</v>
      </c>
      <c r="AE14" s="2">
        <f>COUNTIFS('Tourney History BA'!$B:$B,$A$14,'Tourney History BA'!Z:Z, 1)</f>
        <v>1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3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</v>
      </c>
      <c r="B15" s="1" t="s">
        <v>260</v>
      </c>
      <c r="C15" s="3" t="s">
        <v>79</v>
      </c>
      <c r="D15" s="34">
        <f>SUMIFS('Tourney History BA'!C:C,'Tourney History BA'!B:B,A15)</f>
        <v>126</v>
      </c>
      <c r="E15" s="4">
        <f>AVERAGEIFS('Tourney History BA'!C:C,'Tourney History BA'!B:B,A15)</f>
        <v>31.5</v>
      </c>
      <c r="F15" s="35">
        <f t="array" ref="F15">MAX(IF('Tourney History BA'!B:B=A15, 'Tourney History BA'!C:C))</f>
        <v>37</v>
      </c>
      <c r="G15" s="34">
        <f>COUNTIFS('Tourney History BA'!B:B,A15,'Tourney History BA'!D:D, 1)</f>
        <v>3</v>
      </c>
      <c r="H15" s="2">
        <f>COUNTIFS('Tourney History BA'!B:B,A15,'Tourney History BA'!D:D, 0)</f>
        <v>1</v>
      </c>
      <c r="I15" s="88">
        <f>LOOKUP(2, 1/('Tourney History BA'!$B:$B=A15), 'Tourney History BA'!$AK:$AK)</f>
        <v>0.75</v>
      </c>
      <c r="J15" s="34">
        <f>SUMIFS('Tourney History BA'!F:F,'Tourney History BA'!B:B,A15)</f>
        <v>10</v>
      </c>
      <c r="K15" s="2">
        <f>SUMIFS('Tourney History BA'!E:E,'Tourney History BA'!B:B,A15)-J15</f>
        <v>5</v>
      </c>
      <c r="L15" s="88">
        <f>LOOKUP(2, 1/('Tourney History BA'!$B:$B=A15), 'Tourney History BA'!$AI:$AI)</f>
        <v>0.6875</v>
      </c>
      <c r="M15" s="34">
        <f>SUMIFS('Tourney History BA'!H:H,'Tourney History BA'!B:B,A15)</f>
        <v>37</v>
      </c>
      <c r="N15" s="2">
        <f>SUMIFS('Tourney History BA'!G:G,'Tourney History BA'!B:B,A15)-M15</f>
        <v>25</v>
      </c>
      <c r="O15" s="88">
        <f>LOOKUP(2, 1/('Tourney History BA'!$B:$B=A15), 'Tourney History BA'!$AJ:$AJ)</f>
        <v>0.61499999999999999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2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0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3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1</v>
      </c>
    </row>
    <row r="16" spans="1:38" x14ac:dyDescent="0.25">
      <c r="A16" s="1" t="s">
        <v>150</v>
      </c>
      <c r="B16" s="3" t="s">
        <v>79</v>
      </c>
      <c r="C16" s="3" t="s">
        <v>79</v>
      </c>
      <c r="D16" s="34">
        <f>SUMIFS('Tourney History BA'!C:C,'Tourney History BA'!B:B,A16)</f>
        <v>59</v>
      </c>
      <c r="E16" s="4">
        <f>AVERAGEIFS('Tourney History BA'!C:C,'Tourney History BA'!B:B,A16)</f>
        <v>29.5</v>
      </c>
      <c r="F16" s="35">
        <f t="array" ref="F16">MAX(IF('Tourney History BA'!B:B=A16, 'Tourney History BA'!C:C))</f>
        <v>33</v>
      </c>
      <c r="G16" s="34">
        <f>COUNTIFS('Tourney History BA'!B:B,A16,'Tourney History BA'!D:D, 1)</f>
        <v>1</v>
      </c>
      <c r="H16" s="2">
        <f>COUNTIFS('Tourney History BA'!B:B,A16,'Tourney History BA'!D:D, 0)</f>
        <v>1</v>
      </c>
      <c r="I16" s="88">
        <f>LOOKUP(2, 1/('Tourney History BA'!$B:$B=A16), 'Tourney History BA'!$AK:$AK)</f>
        <v>0.5</v>
      </c>
      <c r="J16" s="34">
        <f>SUMIFS('Tourney History BA'!F:F,'Tourney History BA'!B:B,A16)</f>
        <v>3</v>
      </c>
      <c r="K16" s="2">
        <f>SUMIFS('Tourney History BA'!E:E,'Tourney History BA'!B:B,A16)-J16</f>
        <v>4</v>
      </c>
      <c r="L16" s="88">
        <f>LOOKUP(2, 1/('Tourney History BA'!$B:$B=A16), 'Tourney History BA'!$AI:$AI)</f>
        <v>0.375</v>
      </c>
      <c r="M16" s="34">
        <f>SUMIFS('Tourney History BA'!H:H,'Tourney History BA'!B:B,A16)</f>
        <v>14</v>
      </c>
      <c r="N16" s="2">
        <f>SUMIFS('Tourney History BA'!G:G,'Tourney History BA'!B:B,A16)-M16</f>
        <v>16</v>
      </c>
      <c r="O16" s="88">
        <f>LOOKUP(2, 1/('Tourney History BA'!$B:$B=A16), 'Tourney History BA'!$AJ:$AJ)</f>
        <v>0.43</v>
      </c>
      <c r="P16" s="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1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28</v>
      </c>
      <c r="B17" s="3" t="s">
        <v>79</v>
      </c>
      <c r="C17" s="3" t="s">
        <v>79</v>
      </c>
      <c r="D17" s="34">
        <f>SUMIFS('Tourney History BA'!C:C,'Tourney History BA'!B:B,A17)</f>
        <v>14</v>
      </c>
      <c r="E17" s="4">
        <f>AVERAGEIFS('Tourney History BA'!C:C,'Tourney History BA'!B:B,A17)</f>
        <v>14</v>
      </c>
      <c r="F17" s="35">
        <f t="array" ref="F17">MAX(IF('Tourney History BA'!B:B=A17, 'Tourney History BA'!C:C))</f>
        <v>14</v>
      </c>
      <c r="G17" s="34">
        <f>COUNTIFS('Tourney History BA'!B:B,A17,'Tourney History BA'!D:D, 1)</f>
        <v>0</v>
      </c>
      <c r="H17" s="2">
        <f>COUNTIFS('Tourney History BA'!B:B,A17,'Tourney History BA'!D:D, 0)</f>
        <v>1</v>
      </c>
      <c r="I17" s="88">
        <f>LOOKUP(2, 1/('Tourney History BA'!$B:$B=A17), 'Tourney History BA'!$AK:$AK)</f>
        <v>0</v>
      </c>
      <c r="J17" s="34">
        <f>SUMIFS('Tourney History BA'!F:F,'Tourney History BA'!B:B,A17)</f>
        <v>1</v>
      </c>
      <c r="K17" s="2">
        <f>SUMIFS('Tourney History BA'!E:E,'Tourney History BA'!B:B,A17)-J17</f>
        <v>3</v>
      </c>
      <c r="L17" s="88">
        <f>LOOKUP(2, 1/('Tourney History BA'!$B:$B=A17), 'Tourney History BA'!$AI:$AI)</f>
        <v>0.25</v>
      </c>
      <c r="M17" s="34">
        <f>SUMIFS('Tourney History BA'!H:H,'Tourney History BA'!B:B,A17)</f>
        <v>6</v>
      </c>
      <c r="N17" s="2">
        <f>SUMIFS('Tourney History BA'!G:G,'Tourney History BA'!B:B,A17)-M17</f>
        <v>10</v>
      </c>
      <c r="O17" s="88">
        <f>LOOKUP(2, 1/('Tourney History BA'!$B:$B=A17), 'Tourney History BA'!$AJ:$AJ)</f>
        <v>0.38</v>
      </c>
      <c r="P17" s="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</row>
    <row r="18" spans="1:38" x14ac:dyDescent="0.25">
      <c r="A18" s="1" t="s">
        <v>53</v>
      </c>
      <c r="B18" s="3" t="s">
        <v>79</v>
      </c>
      <c r="C18" s="3" t="s">
        <v>79</v>
      </c>
      <c r="D18" s="34">
        <f>SUMIFS('Tourney History BA'!C:C,'Tourney History BA'!B:B,A18)</f>
        <v>57</v>
      </c>
      <c r="E18" s="4">
        <f>AVERAGEIFS('Tourney History BA'!C:C,'Tourney History BA'!B:B,A18)</f>
        <v>19</v>
      </c>
      <c r="F18" s="35">
        <f t="array" ref="F18">MAX(IF('Tourney History BA'!B:B=A18, 'Tourney History BA'!C:C))</f>
        <v>27</v>
      </c>
      <c r="G18" s="34">
        <f>COUNTIFS('Tourney History BA'!B:B,A18,'Tourney History BA'!D:D, 1)</f>
        <v>2</v>
      </c>
      <c r="H18" s="2">
        <f>COUNTIFS('Tourney History BA'!B:B,A18,'Tourney History BA'!D:D, 0)</f>
        <v>1</v>
      </c>
      <c r="I18" s="88">
        <f>LOOKUP(2, 1/('Tourney History BA'!$B:$B=A18), 'Tourney History BA'!$AK:$AK)</f>
        <v>0.66666666666666663</v>
      </c>
      <c r="J18" s="34">
        <f>SUMIFS('Tourney History BA'!F:F,'Tourney History BA'!B:B,A18)</f>
        <v>7</v>
      </c>
      <c r="K18" s="2">
        <f>SUMIFS('Tourney History BA'!E:E,'Tourney History BA'!B:B,A18)-J18</f>
        <v>5</v>
      </c>
      <c r="L18" s="88">
        <f>LOOKUP(2, 1/('Tourney History BA'!$B:$B=A18), 'Tourney History BA'!$AI:$AI)</f>
        <v>0.58333333333333337</v>
      </c>
      <c r="M18" s="34">
        <f>SUMIFS('Tourney History BA'!H:H,'Tourney History BA'!B:B,A18)</f>
        <v>25</v>
      </c>
      <c r="N18" s="2">
        <f>SUMIFS('Tourney History BA'!G:G,'Tourney History BA'!B:B,A18)-M18</f>
        <v>25</v>
      </c>
      <c r="O18" s="88">
        <f>LOOKUP(2, 1/('Tourney History BA'!$B:$B=A18), 'Tourney History BA'!$AJ:$AJ)</f>
        <v>0.49333333333333335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1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1</v>
      </c>
      <c r="AE18" s="2">
        <f>COUNTIFS('Tourney History BA'!$B:$B,$A$18,'Tourney History BA'!Z:Z, 1)</f>
        <v>2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0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3</v>
      </c>
    </row>
    <row r="19" spans="1:38" x14ac:dyDescent="0.25">
      <c r="A19" s="1" t="s">
        <v>137</v>
      </c>
      <c r="B19" s="3" t="s">
        <v>79</v>
      </c>
      <c r="C19" s="3" t="s">
        <v>79</v>
      </c>
      <c r="D19" s="34">
        <f>SUMIFS('Tourney History BA'!C:C,'Tourney History BA'!B:B,A19)</f>
        <v>13</v>
      </c>
      <c r="E19" s="4">
        <f>AVERAGEIFS('Tourney History BA'!C:C,'Tourney History BA'!B:B,A19)</f>
        <v>6.5</v>
      </c>
      <c r="F19" s="35">
        <f t="array" ref="F19">MAX(IF('Tourney History BA'!B:B=A19, 'Tourney History BA'!C:C))</f>
        <v>9</v>
      </c>
      <c r="G19" s="34">
        <f>COUNTIFS('Tourney History BA'!B:B,A19,'Tourney History BA'!D:D, 1)</f>
        <v>1</v>
      </c>
      <c r="H19" s="2">
        <f>COUNTIFS('Tourney History BA'!B:B,A19,'Tourney History BA'!D:D, 0)</f>
        <v>1</v>
      </c>
      <c r="I19" s="88">
        <f>LOOKUP(2, 1/('Tourney History BA'!$B:$B=A19), 'Tourney History BA'!$AK:$AK)</f>
        <v>0.5</v>
      </c>
      <c r="J19" s="34">
        <f>SUMIFS('Tourney History BA'!F:F,'Tourney History BA'!B:B,A19)</f>
        <v>3</v>
      </c>
      <c r="K19" s="2">
        <f>SUMIFS('Tourney History BA'!E:E,'Tourney History BA'!B:B,A19)-J19</f>
        <v>4</v>
      </c>
      <c r="L19" s="88">
        <f>LOOKUP(2, 1/('Tourney History BA'!$B:$B=A19), 'Tourney History BA'!$AI:$AI)</f>
        <v>0.375</v>
      </c>
      <c r="M19" s="34">
        <f>SUMIFS('Tourney History BA'!H:H,'Tourney History BA'!B:B,A19)</f>
        <v>14</v>
      </c>
      <c r="N19" s="2">
        <f>SUMIFS('Tourney History BA'!G:G,'Tourney History BA'!B:B,A19)-M19</f>
        <v>16</v>
      </c>
      <c r="O19" s="88">
        <f>LOOKUP(2, 1/('Tourney History BA'!$B:$B=A19), 'Tourney History BA'!$AJ:$AJ)</f>
        <v>0.43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1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3</v>
      </c>
      <c r="B20" s="1" t="s">
        <v>158</v>
      </c>
      <c r="C20" s="3" t="s">
        <v>79</v>
      </c>
      <c r="D20" s="34">
        <f>SUMIFS('Tourney History BA'!C:C,'Tourney History BA'!B:B,A20)</f>
        <v>20</v>
      </c>
      <c r="E20" s="4">
        <f>AVERAGEIFS('Tourney History BA'!C:C,'Tourney History BA'!B:B,A20)</f>
        <v>20</v>
      </c>
      <c r="F20" s="35">
        <f t="array" ref="F20">MAX(IF('Tourney History BA'!B:B=A20, 'Tourney History BA'!C:C))</f>
        <v>20</v>
      </c>
      <c r="G20" s="34">
        <f>COUNTIFS('Tourney History BA'!B:B,A20,'Tourney History BA'!D:D, 1)</f>
        <v>0</v>
      </c>
      <c r="H20" s="2">
        <f>COUNTIFS('Tourney History BA'!B:B,A20,'Tourney History BA'!D:D, 0)</f>
        <v>1</v>
      </c>
      <c r="I20" s="88">
        <f>LOOKUP(2, 1/('Tourney History BA'!$B:$B=A20), 'Tourney History BA'!$AK:$AK)</f>
        <v>0</v>
      </c>
      <c r="J20" s="34">
        <f>SUMIFS('Tourney History BA'!F:F,'Tourney History BA'!B:B,A20)</f>
        <v>1</v>
      </c>
      <c r="K20" s="2">
        <f>SUMIFS('Tourney History BA'!E:E,'Tourney History BA'!B:B,A20)-J20</f>
        <v>3</v>
      </c>
      <c r="L20" s="88">
        <f>LOOKUP(2, 1/('Tourney History BA'!$B:$B=A20), 'Tourney History BA'!$AI:$AI)</f>
        <v>0.25</v>
      </c>
      <c r="M20" s="34">
        <f>SUMIFS('Tourney History BA'!H:H,'Tourney History BA'!B:B,A20)</f>
        <v>7</v>
      </c>
      <c r="N20" s="2">
        <f>SUMIFS('Tourney History BA'!G:G,'Tourney History BA'!B:B,A20)-M20</f>
        <v>11</v>
      </c>
      <c r="O20" s="88">
        <f>LOOKUP(2, 1/('Tourney History BA'!$B:$B=A20), 'Tourney History BA'!$AJ:$AJ)</f>
        <v>0.39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1</v>
      </c>
      <c r="AA20" s="2">
        <f>COUNTIFS('Tourney History BA'!$B:$B,$A$20,'Tourney History BA'!V:V, 1)</f>
        <v>0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</row>
    <row r="21" spans="1:38" x14ac:dyDescent="0.25">
      <c r="A21" s="1" t="s">
        <v>148</v>
      </c>
      <c r="B21" s="3" t="s">
        <v>79</v>
      </c>
      <c r="C21" s="3" t="s">
        <v>79</v>
      </c>
      <c r="D21" s="34">
        <f>SUMIFS('Tourney History BA'!C:C,'Tourney History BA'!B:B,A21)</f>
        <v>16</v>
      </c>
      <c r="E21" s="4">
        <f>AVERAGEIFS('Tourney History BA'!C:C,'Tourney History BA'!B:B,A21)</f>
        <v>16</v>
      </c>
      <c r="F21" s="35">
        <f t="array" ref="F21">MAX(IF('Tourney History BA'!B:B=A21, 'Tourney History BA'!C:C))</f>
        <v>16</v>
      </c>
      <c r="G21" s="34">
        <f>COUNTIFS('Tourney History BA'!B:B,A21,'Tourney History BA'!D:D, 1)</f>
        <v>1</v>
      </c>
      <c r="H21" s="2">
        <f>COUNTIFS('Tourney History BA'!B:B,A21,'Tourney History BA'!D:D, 0)</f>
        <v>0</v>
      </c>
      <c r="I21" s="88">
        <f>LOOKUP(2, 1/('Tourney History BA'!$B:$B=A21), 'Tourney History BA'!$AK:$AK)</f>
        <v>1</v>
      </c>
      <c r="J21" s="34">
        <f>SUMIFS('Tourney History BA'!F:F,'Tourney History BA'!B:B,A21)</f>
        <v>3</v>
      </c>
      <c r="K21" s="2">
        <f>SUMIFS('Tourney History BA'!E:E,'Tourney History BA'!B:B,A21)-J21</f>
        <v>1</v>
      </c>
      <c r="L21" s="88">
        <f>LOOKUP(2, 1/('Tourney History BA'!$B:$B=A21), 'Tourney History BA'!$AI:$AI)</f>
        <v>0.75</v>
      </c>
      <c r="M21" s="34">
        <f>SUMIFS('Tourney History BA'!H:H,'Tourney History BA'!B:B,A21)</f>
        <v>9</v>
      </c>
      <c r="N21" s="2">
        <f>SUMIFS('Tourney History BA'!G:G,'Tourney History BA'!B:B,A21)-M21</f>
        <v>7</v>
      </c>
      <c r="O21" s="88">
        <f>LOOKUP(2, 1/('Tourney History BA'!$B:$B=A21), 'Tourney History BA'!$AJ:$AJ)</f>
        <v>0.56000000000000005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1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1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1</v>
      </c>
    </row>
    <row r="22" spans="1:38" x14ac:dyDescent="0.25">
      <c r="A22" s="1" t="s">
        <v>15</v>
      </c>
      <c r="B22" s="3" t="s">
        <v>79</v>
      </c>
      <c r="C22" s="3" t="s">
        <v>79</v>
      </c>
      <c r="D22" s="34">
        <f>SUMIFS('Tourney History BA'!C:C,'Tourney History BA'!B:B,A22)</f>
        <v>18</v>
      </c>
      <c r="E22" s="4">
        <f>AVERAGEIFS('Tourney History BA'!C:C,'Tourney History BA'!B:B,A22)</f>
        <v>18</v>
      </c>
      <c r="F22" s="35">
        <f t="array" ref="F22">MAX(IF('Tourney History BA'!B:B=A22, 'Tourney History BA'!C:C))</f>
        <v>18</v>
      </c>
      <c r="G22" s="34">
        <f>COUNTIFS('Tourney History BA'!B:B,A22,'Tourney History BA'!D:D, 1)</f>
        <v>0</v>
      </c>
      <c r="H22" s="2">
        <f>COUNTIFS('Tourney History BA'!B:B,A22,'Tourney History BA'!D:D, 0)</f>
        <v>1</v>
      </c>
      <c r="I22" s="88">
        <f>LOOKUP(2, 1/('Tourney History BA'!$B:$B=A22), 'Tourney History BA'!$AK:$AK)</f>
        <v>0</v>
      </c>
      <c r="J22" s="34">
        <f>SUMIFS('Tourney History BA'!F:F,'Tourney History BA'!B:B,A22)</f>
        <v>1</v>
      </c>
      <c r="K22" s="2">
        <f>SUMIFS('Tourney History BA'!E:E,'Tourney History BA'!B:B,A22)-J22</f>
        <v>3</v>
      </c>
      <c r="L22" s="88">
        <f>LOOKUP(2, 1/('Tourney History BA'!$B:$B=A22), 'Tourney History BA'!$AI:$AI)</f>
        <v>0.25</v>
      </c>
      <c r="M22" s="34">
        <f>SUMIFS('Tourney History BA'!H:H,'Tourney History BA'!B:B,A22)</f>
        <v>7</v>
      </c>
      <c r="N22" s="2">
        <f>SUMIFS('Tourney History BA'!G:G,'Tourney History BA'!B:B,A22)-M22</f>
        <v>9</v>
      </c>
      <c r="O22" s="88">
        <f>LOOKUP(2, 1/('Tourney History BA'!$B:$B=A22), 'Tourney History BA'!$AJ:$AJ)</f>
        <v>0.44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161</v>
      </c>
      <c r="B23" s="3" t="s">
        <v>79</v>
      </c>
      <c r="C23" s="3" t="s">
        <v>79</v>
      </c>
      <c r="D23" s="34">
        <f>SUMIFS('Tourney History BA'!C:C,'Tourney History BA'!B:B,A23)</f>
        <v>24</v>
      </c>
      <c r="E23" s="4">
        <f>AVERAGEIFS('Tourney History BA'!C:C,'Tourney History BA'!B:B,A23)</f>
        <v>12</v>
      </c>
      <c r="F23" s="35">
        <f t="array" ref="F23">MAX(IF('Tourney History BA'!B:B=A23, 'Tourney History BA'!C:C))</f>
        <v>15</v>
      </c>
      <c r="G23" s="34">
        <f>COUNTIFS('Tourney History BA'!B:B,A23,'Tourney History BA'!D:D, 1)</f>
        <v>1</v>
      </c>
      <c r="H23" s="2">
        <f>COUNTIFS('Tourney History BA'!B:B,A23,'Tourney History BA'!D:D, 0)</f>
        <v>1</v>
      </c>
      <c r="I23" s="88">
        <f>LOOKUP(2, 1/('Tourney History BA'!$B:$B=A23), 'Tourney History BA'!$AK:$AK)</f>
        <v>0.5</v>
      </c>
      <c r="J23" s="34">
        <f>SUMIFS('Tourney History BA'!F:F,'Tourney History BA'!B:B,A23)</f>
        <v>3</v>
      </c>
      <c r="K23" s="2">
        <f>SUMIFS('Tourney History BA'!E:E,'Tourney History BA'!B:B,A23)-J23</f>
        <v>4</v>
      </c>
      <c r="L23" s="88">
        <f>LOOKUP(2, 1/('Tourney History BA'!$B:$B=A23), 'Tourney History BA'!$AI:$AI)</f>
        <v>0.375</v>
      </c>
      <c r="M23" s="34">
        <f>SUMIFS('Tourney History BA'!H:H,'Tourney History BA'!B:B,A23)</f>
        <v>14</v>
      </c>
      <c r="N23" s="2">
        <f>SUMIFS('Tourney History BA'!G:G,'Tourney History BA'!B:B,A23)-M23</f>
        <v>16</v>
      </c>
      <c r="O23" s="88">
        <f>LOOKUP(2, 1/('Tourney History BA'!$B:$B=A23), 'Tourney History BA'!$AJ:$AJ)</f>
        <v>0.43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1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13</v>
      </c>
      <c r="B24" s="3" t="s">
        <v>79</v>
      </c>
      <c r="C24" s="3" t="s">
        <v>79</v>
      </c>
      <c r="D24" s="34">
        <f>SUMIFS('Tourney History BA'!C:C,'Tourney History BA'!B:B,A24)</f>
        <v>48</v>
      </c>
      <c r="E24" s="4">
        <f>AVERAGEIFS('Tourney History BA'!C:C,'Tourney History BA'!B:B,A24)</f>
        <v>24</v>
      </c>
      <c r="F24" s="35">
        <f t="array" ref="F24">MAX(IF('Tourney History BA'!B:B=A24, 'Tourney History BA'!C:C))</f>
        <v>28</v>
      </c>
      <c r="G24" s="34">
        <f>COUNTIFS('Tourney History BA'!B:B,A24,'Tourney History BA'!D:D, 1)</f>
        <v>0</v>
      </c>
      <c r="H24" s="2">
        <f>COUNTIFS('Tourney History BA'!B:B,A24,'Tourney History BA'!D:D, 0)</f>
        <v>2</v>
      </c>
      <c r="I24" s="88">
        <f>LOOKUP(2, 1/('Tourney History BA'!$B:$B=A24), 'Tourney History BA'!$AK:$AK)</f>
        <v>0</v>
      </c>
      <c r="J24" s="34">
        <f>SUMIFS('Tourney History BA'!F:F,'Tourney History BA'!B:B,A24)</f>
        <v>2</v>
      </c>
      <c r="K24" s="2">
        <f>SUMIFS('Tourney History BA'!E:E,'Tourney History BA'!B:B,A24)-J24</f>
        <v>6</v>
      </c>
      <c r="L24" s="88">
        <f>LOOKUP(2, 1/('Tourney History BA'!$B:$B=A24), 'Tourney History BA'!$AI:$AI)</f>
        <v>0.25</v>
      </c>
      <c r="M24" s="34">
        <f>SUMIFS('Tourney History BA'!H:H,'Tourney History BA'!B:B,A24)</f>
        <v>14</v>
      </c>
      <c r="N24" s="2">
        <f>SUMIFS('Tourney History BA'!G:G,'Tourney History BA'!B:B,A24)-M24</f>
        <v>20</v>
      </c>
      <c r="O24" s="88">
        <f>LOOKUP(2, 1/('Tourney History BA'!$B:$B=A24), 'Tourney History BA'!$AJ:$AJ)</f>
        <v>0.41500000000000004</v>
      </c>
      <c r="P24" s="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2</v>
      </c>
      <c r="B25" s="1" t="s">
        <v>158</v>
      </c>
      <c r="C25" s="3" t="s">
        <v>79</v>
      </c>
      <c r="D25" s="34">
        <f>SUMIFS('Tourney History BA'!C:C,'Tourney History BA'!B:B,A25)</f>
        <v>38</v>
      </c>
      <c r="E25" s="4">
        <f>AVERAGEIFS('Tourney History BA'!C:C,'Tourney History BA'!B:B,A25)</f>
        <v>38</v>
      </c>
      <c r="F25" s="35">
        <f t="array" ref="F25">MAX(IF('Tourney History BA'!B:B=A25, 'Tourney History BA'!C:C))</f>
        <v>38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6</v>
      </c>
      <c r="N25" s="2">
        <f>SUMIFS('Tourney History BA'!G:G,'Tourney History BA'!B:B,A25)-M25</f>
        <v>10</v>
      </c>
      <c r="O25" s="88">
        <f>LOOKUP(2, 1/('Tourney History BA'!$B:$B=A25), 'Tourney History BA'!$AJ:$AJ)</f>
        <v>0.38</v>
      </c>
      <c r="P25" s="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54</v>
      </c>
      <c r="B26" s="3" t="s">
        <v>79</v>
      </c>
      <c r="C26" s="3" t="s">
        <v>79</v>
      </c>
      <c r="D26" s="34">
        <f>SUMIFS('Tourney History BA'!C:C,'Tourney History BA'!B:B,A26)</f>
        <v>24</v>
      </c>
      <c r="E26" s="4">
        <f>AVERAGEIFS('Tourney History BA'!C:C,'Tourney History BA'!B:B,A26)</f>
        <v>24</v>
      </c>
      <c r="F26" s="35">
        <f t="array" ref="F26">MAX(IF('Tourney History BA'!B:B=A26, 'Tourney History BA'!C:C))</f>
        <v>24</v>
      </c>
      <c r="G26" s="34">
        <f>COUNTIFS('Tourney History BA'!B:B,A26,'Tourney History BA'!D:D, 1)</f>
        <v>0</v>
      </c>
      <c r="H26" s="2">
        <f>COUNTIFS('Tourney History BA'!B:B,A26,'Tourney History BA'!D:D, 0)</f>
        <v>1</v>
      </c>
      <c r="I26" s="88">
        <f>LOOKUP(2, 1/('Tourney History BA'!$B:$B=A26), 'Tourney History BA'!$AK:$AK)</f>
        <v>0</v>
      </c>
      <c r="J26" s="34">
        <f>SUMIFS('Tourney History BA'!F:F,'Tourney History BA'!B:B,A26)</f>
        <v>1</v>
      </c>
      <c r="K26" s="2">
        <f>SUMIFS('Tourney History BA'!E:E,'Tourney History BA'!B:B,A26)-J26</f>
        <v>3</v>
      </c>
      <c r="L26" s="88">
        <f>LOOKUP(2, 1/('Tourney History BA'!$B:$B=A26), 'Tourney History BA'!$AI:$AI)</f>
        <v>0.25</v>
      </c>
      <c r="M26" s="34">
        <f>SUMIFS('Tourney History BA'!H:H,'Tourney History BA'!B:B,A26)</f>
        <v>7</v>
      </c>
      <c r="N26" s="2">
        <f>SUMIFS('Tourney History BA'!G:G,'Tourney History BA'!B:B,A26)-M26</f>
        <v>11</v>
      </c>
      <c r="O26" s="88">
        <f>LOOKUP(2, 1/('Tourney History BA'!$B:$B=A26), 'Tourney History BA'!$AJ:$AJ)</f>
        <v>0.39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1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5</v>
      </c>
      <c r="B27" s="1" t="s">
        <v>158</v>
      </c>
      <c r="C27" s="3" t="s">
        <v>79</v>
      </c>
      <c r="D27" s="34">
        <f>SUMIFS('Tourney History BA'!C:C,'Tourney History BA'!B:B,A27)</f>
        <v>36</v>
      </c>
      <c r="E27" s="4">
        <f>AVERAGEIFS('Tourney History BA'!C:C,'Tourney History BA'!B:B,A27)</f>
        <v>18</v>
      </c>
      <c r="F27" s="35">
        <f t="array" ref="F27">MAX(IF('Tourney History BA'!B:B=A27, 'Tourney History BA'!C:C))</f>
        <v>22</v>
      </c>
      <c r="G27" s="34">
        <f>COUNTIFS('Tourney History BA'!B:B,A27,'Tourney History BA'!D:D, 1)</f>
        <v>1</v>
      </c>
      <c r="H27" s="2">
        <f>COUNTIFS('Tourney History BA'!B:B,A27,'Tourney History BA'!D:D, 0)</f>
        <v>1</v>
      </c>
      <c r="I27" s="88">
        <f>LOOKUP(2, 1/('Tourney History BA'!$B:$B=A27), 'Tourney History BA'!$AK:$AK)</f>
        <v>0.5</v>
      </c>
      <c r="J27" s="34">
        <f>SUMIFS('Tourney History BA'!F:F,'Tourney History BA'!B:B,A27)</f>
        <v>3</v>
      </c>
      <c r="K27" s="2">
        <f>SUMIFS('Tourney History BA'!E:E,'Tourney History BA'!B:B,A27)-J27</f>
        <v>4</v>
      </c>
      <c r="L27" s="88">
        <f>LOOKUP(2, 1/('Tourney History BA'!$B:$B=A27), 'Tourney History BA'!$AI:$AI)</f>
        <v>0.375</v>
      </c>
      <c r="M27" s="34">
        <f>SUMIFS('Tourney History BA'!H:H,'Tourney History BA'!B:B,A27)</f>
        <v>14</v>
      </c>
      <c r="N27" s="2">
        <f>SUMIFS('Tourney History BA'!G:G,'Tourney History BA'!B:B,A27)-M27</f>
        <v>16</v>
      </c>
      <c r="O27" s="88">
        <f>LOOKUP(2, 1/('Tourney History BA'!$B:$B=A27), 'Tourney History BA'!$AJ:$AJ)</f>
        <v>0.43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141</v>
      </c>
      <c r="B28" s="3" t="s">
        <v>79</v>
      </c>
      <c r="C28" s="3" t="s">
        <v>79</v>
      </c>
      <c r="D28" s="34">
        <f>SUMIFS('Tourney History BA'!C:C,'Tourney History BA'!B:B,A28)</f>
        <v>52</v>
      </c>
      <c r="E28" s="4">
        <f>AVERAGEIFS('Tourney History BA'!C:C,'Tourney History BA'!B:B,A28)</f>
        <v>26</v>
      </c>
      <c r="F28" s="35">
        <f t="array" ref="F28">MAX(IF('Tourney History BA'!B:B=A28, 'Tourney History BA'!C:C))</f>
        <v>34</v>
      </c>
      <c r="G28" s="34">
        <f>COUNTIFS('Tourney History BA'!B:B,A28,'Tourney History BA'!D:D, 1)</f>
        <v>1</v>
      </c>
      <c r="H28" s="2">
        <f>COUNTIFS('Tourney History BA'!B:B,A28,'Tourney History BA'!D:D, 0)</f>
        <v>1</v>
      </c>
      <c r="I28" s="88">
        <f>LOOKUP(2, 1/('Tourney History BA'!$B:$B=A28), 'Tourney History BA'!$AK:$AK)</f>
        <v>0.5</v>
      </c>
      <c r="J28" s="34">
        <f>SUMIFS('Tourney History BA'!F:F,'Tourney History BA'!B:B,A28)</f>
        <v>3</v>
      </c>
      <c r="K28" s="2">
        <f>SUMIFS('Tourney History BA'!E:E,'Tourney History BA'!B:B,A28)-J28</f>
        <v>4</v>
      </c>
      <c r="L28" s="88">
        <f>LOOKUP(2, 1/('Tourney History BA'!$B:$B=A28), 'Tourney History BA'!$AI:$AI)</f>
        <v>0.375</v>
      </c>
      <c r="M28" s="34">
        <f>SUMIFS('Tourney History BA'!H:H,'Tourney History BA'!B:B,A28)</f>
        <v>14</v>
      </c>
      <c r="N28" s="2">
        <f>SUMIFS('Tourney History BA'!G:G,'Tourney History BA'!B:B,A28)-M28</f>
        <v>16</v>
      </c>
      <c r="O28" s="88">
        <f>LOOKUP(2, 1/('Tourney History BA'!$B:$B=A28), 'Tourney History BA'!$AJ:$AJ)</f>
        <v>0.43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0</v>
      </c>
    </row>
    <row r="29" spans="1:38" x14ac:dyDescent="0.25">
      <c r="A29" s="1" t="s">
        <v>40</v>
      </c>
      <c r="B29" s="1" t="s">
        <v>79</v>
      </c>
      <c r="C29" s="3" t="s">
        <v>79</v>
      </c>
      <c r="D29" s="34">
        <f>SUMIFS('Tourney History BA'!C:C,'Tourney History BA'!B:B,A29)</f>
        <v>77</v>
      </c>
      <c r="E29" s="4">
        <f>AVERAGEIFS('Tourney History BA'!C:C,'Tourney History BA'!B:B,A29)</f>
        <v>25.666666666666668</v>
      </c>
      <c r="F29" s="35">
        <f t="array" ref="F29">MAX(IF('Tourney History BA'!B:B=A29, 'Tourney History BA'!C:C))</f>
        <v>32</v>
      </c>
      <c r="G29" s="34">
        <f>COUNTIFS('Tourney History BA'!B:B,A29,'Tourney History BA'!D:D, 1)</f>
        <v>2</v>
      </c>
      <c r="H29" s="2">
        <f>COUNTIFS('Tourney History BA'!B:B,A29,'Tourney History BA'!D:D, 0)</f>
        <v>1</v>
      </c>
      <c r="I29" s="88">
        <f>LOOKUP(2, 1/('Tourney History BA'!$B:$B=A29), 'Tourney History BA'!$AK:$AK)</f>
        <v>0.66666666666666663</v>
      </c>
      <c r="J29" s="34">
        <f>SUMIFS('Tourney History BA'!F:F,'Tourney History BA'!B:B,A29)</f>
        <v>7</v>
      </c>
      <c r="K29" s="2">
        <f>SUMIFS('Tourney History BA'!E:E,'Tourney History BA'!B:B,A29)-J29</f>
        <v>5</v>
      </c>
      <c r="L29" s="88">
        <f>LOOKUP(2, 1/('Tourney History BA'!$B:$B=A29), 'Tourney History BA'!$AI:$AI)</f>
        <v>0.58333333333333337</v>
      </c>
      <c r="M29" s="34">
        <f>SUMIFS('Tourney History BA'!H:H,'Tourney History BA'!B:B,A29)</f>
        <v>25</v>
      </c>
      <c r="N29" s="2">
        <f>SUMIFS('Tourney History BA'!G:G,'Tourney History BA'!B:B,A29)-M29</f>
        <v>25</v>
      </c>
      <c r="O29" s="88">
        <f>LOOKUP(2, 1/('Tourney History BA'!$B:$B=A29), 'Tourney History BA'!$AJ:$AJ)</f>
        <v>0.49333333333333335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1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2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3</v>
      </c>
    </row>
    <row r="30" spans="1:38" x14ac:dyDescent="0.25">
      <c r="A30" s="1" t="s">
        <v>147</v>
      </c>
      <c r="B30" s="3" t="s">
        <v>60</v>
      </c>
      <c r="C30" s="3" t="s">
        <v>79</v>
      </c>
      <c r="D30" s="34">
        <f>SUMIFS('Tourney History BA'!C:C,'Tourney History BA'!B:B,A30)</f>
        <v>42</v>
      </c>
      <c r="E30" s="4">
        <f>AVERAGEIFS('Tourney History BA'!C:C,'Tourney History BA'!B:B,A30)</f>
        <v>14</v>
      </c>
      <c r="F30" s="35">
        <f t="array" ref="F30">MAX(IF('Tourney History BA'!B:B=A30, 'Tourney History BA'!C:C))</f>
        <v>18</v>
      </c>
      <c r="G30" s="34">
        <f>COUNTIFS('Tourney History BA'!B:B,A30,'Tourney History BA'!D:D, 1)</f>
        <v>3</v>
      </c>
      <c r="H30" s="2">
        <f>COUNTIFS('Tourney History BA'!B:B,A30,'Tourney History BA'!D:D, 0)</f>
        <v>0</v>
      </c>
      <c r="I30" s="88">
        <f>LOOKUP(2, 1/('Tourney History BA'!$B:$B=A30), 'Tourney History BA'!$AK:$AK)</f>
        <v>1</v>
      </c>
      <c r="J30" s="34">
        <f>SUMIFS('Tourney History BA'!F:F,'Tourney History BA'!B:B,A30)</f>
        <v>9</v>
      </c>
      <c r="K30" s="2">
        <f>SUMIFS('Tourney History BA'!E:E,'Tourney History BA'!B:B,A30)-J30</f>
        <v>2</v>
      </c>
      <c r="L30" s="88">
        <f>LOOKUP(2, 1/('Tourney History BA'!$B:$B=A30), 'Tourney History BA'!$AI:$AI)</f>
        <v>0.83333333333333337</v>
      </c>
      <c r="M30" s="34">
        <f>SUMIFS('Tourney History BA'!H:H,'Tourney History BA'!B:B,A30)</f>
        <v>30</v>
      </c>
      <c r="N30" s="2">
        <f>SUMIFS('Tourney History BA'!G:G,'Tourney History BA'!B:B,A30)-M30</f>
        <v>14</v>
      </c>
      <c r="O30" s="88">
        <f>LOOKUP(2, 1/('Tourney History BA'!$B:$B=A30), 'Tourney History BA'!$AJ:$AJ)</f>
        <v>0.69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2</v>
      </c>
      <c r="AE30" s="2">
        <f>COUNTIFS('Tourney History BA'!$B:$B,$A$30,'Tourney History BA'!Z:Z, 1)</f>
        <v>1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3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1</v>
      </c>
    </row>
    <row r="31" spans="1:38" x14ac:dyDescent="0.25">
      <c r="A31" s="1" t="s">
        <v>17</v>
      </c>
      <c r="B31" s="3" t="s">
        <v>79</v>
      </c>
      <c r="C31" s="3" t="s">
        <v>79</v>
      </c>
      <c r="D31" s="34">
        <f>SUMIFS('Tourney History BA'!C:C,'Tourney History BA'!B:B,A31)</f>
        <v>30</v>
      </c>
      <c r="E31" s="4">
        <f>AVERAGEIFS('Tourney History BA'!C:C,'Tourney History BA'!B:B,A31)</f>
        <v>30</v>
      </c>
      <c r="F31" s="35">
        <f t="array" ref="F31">MAX(IF('Tourney History BA'!B:B=A31, 'Tourney History BA'!C:C))</f>
        <v>30</v>
      </c>
      <c r="G31" s="34">
        <f>COUNTIFS('Tourney History BA'!B:B,A31,'Tourney History BA'!D:D, 1)</f>
        <v>0</v>
      </c>
      <c r="H31" s="2">
        <f>COUNTIFS('Tourney History BA'!B:B,A31,'Tourney History BA'!D:D, 0)</f>
        <v>1</v>
      </c>
      <c r="I31" s="88">
        <f>LOOKUP(2, 1/('Tourney History BA'!$B:$B=A31), 'Tourney History BA'!$AK:$AK)</f>
        <v>0</v>
      </c>
      <c r="J31" s="34">
        <f>SUMIFS('Tourney History BA'!F:F,'Tourney History BA'!B:B,A31)</f>
        <v>1</v>
      </c>
      <c r="K31" s="2">
        <f>SUMIFS('Tourney History BA'!E:E,'Tourney History BA'!B:B,A31)-J31</f>
        <v>3</v>
      </c>
      <c r="L31" s="88">
        <f>LOOKUP(2, 1/('Tourney History BA'!$B:$B=A31), 'Tourney History BA'!$AI:$AI)</f>
        <v>0.25</v>
      </c>
      <c r="M31" s="34">
        <f>SUMIFS('Tourney History BA'!H:H,'Tourney History BA'!B:B,A31)</f>
        <v>7</v>
      </c>
      <c r="N31" s="2">
        <f>SUMIFS('Tourney History BA'!G:G,'Tourney History BA'!B:B,A31)-M31</f>
        <v>11</v>
      </c>
      <c r="O31" s="88">
        <f>LOOKUP(2, 1/('Tourney History BA'!$B:$B=A31), 'Tourney History BA'!$AJ:$AJ)</f>
        <v>0.39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1</v>
      </c>
      <c r="AA31" s="2">
        <f>COUNTIFS('Tourney History BA'!$B:$B,$A$31,'Tourney History BA'!V:V, 1)</f>
        <v>0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</row>
    <row r="32" spans="1:38" x14ac:dyDescent="0.25">
      <c r="A32" s="1" t="s">
        <v>6</v>
      </c>
      <c r="B32" s="1" t="s">
        <v>158</v>
      </c>
      <c r="C32" s="3" t="s">
        <v>79</v>
      </c>
      <c r="D32" s="34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35">
        <f t="array" ref="F32">MAX(IF('Tourney History BA'!B:B=A32, 'Tourney History BA'!C:C))</f>
        <v>38</v>
      </c>
      <c r="G32" s="34">
        <f>COUNTIFS('Tourney History BA'!B:B,A32,'Tourney History BA'!D:D, 1)</f>
        <v>2</v>
      </c>
      <c r="H32" s="2">
        <f>COUNTIFS('Tourney History BA'!B:B,A32,'Tourney History BA'!D:D, 0)</f>
        <v>1</v>
      </c>
      <c r="I32" s="88">
        <f>LOOKUP(2, 1/('Tourney History BA'!$B:$B=A32), 'Tourney History BA'!$AK:$AK)</f>
        <v>0.66666666666666663</v>
      </c>
      <c r="J32" s="34">
        <f>SUMIFS('Tourney History BA'!F:F,'Tourney History BA'!B:B,A32)</f>
        <v>7</v>
      </c>
      <c r="K32" s="2">
        <f>SUMIFS('Tourney History BA'!E:E,'Tourney History BA'!B:B,A32)-J32</f>
        <v>5</v>
      </c>
      <c r="L32" s="88">
        <f>LOOKUP(2, 1/('Tourney History BA'!$B:$B=A32), 'Tourney History BA'!$AI:$AI)</f>
        <v>0.58333333333333337</v>
      </c>
      <c r="M32" s="34">
        <f>SUMIFS('Tourney History BA'!H:H,'Tourney History BA'!B:B,A32)</f>
        <v>25</v>
      </c>
      <c r="N32" s="2">
        <f>SUMIFS('Tourney History BA'!G:G,'Tourney History BA'!B:B,A32)-M32</f>
        <v>25</v>
      </c>
      <c r="O32" s="88">
        <f>LOOKUP(2, 1/('Tourney History BA'!$B:$B=A32), 'Tourney History BA'!$AJ:$AJ)</f>
        <v>0.49333333333333335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1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1</v>
      </c>
      <c r="AE32" s="2">
        <f>COUNTIFS('Tourney History BA'!$B:$B,$A$32,'Tourney History BA'!Z:Z, 1)</f>
        <v>2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3</v>
      </c>
    </row>
    <row r="33" spans="1:38" x14ac:dyDescent="0.25">
      <c r="A33" s="1" t="s">
        <v>18</v>
      </c>
      <c r="B33" s="3" t="s">
        <v>79</v>
      </c>
      <c r="C33" s="3" t="s">
        <v>79</v>
      </c>
      <c r="D33" s="34">
        <f>SUMIFS('Tourney History BA'!C:C,'Tourney History BA'!B:B,A33)</f>
        <v>22</v>
      </c>
      <c r="E33" s="4">
        <f>AVERAGEIFS('Tourney History BA'!C:C,'Tourney History BA'!B:B,A33)</f>
        <v>22</v>
      </c>
      <c r="F33" s="35">
        <f t="array" ref="F33">MAX(IF('Tourney History BA'!B:B=A33, 'Tourney History BA'!C:C))</f>
        <v>22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113</v>
      </c>
      <c r="B34" s="3" t="s">
        <v>79</v>
      </c>
      <c r="C34" s="3" t="s">
        <v>79</v>
      </c>
      <c r="D34" s="34">
        <f>SUMIFS('Tourney History BA'!C:C,'Tourney History BA'!B:B,A34)</f>
        <v>16</v>
      </c>
      <c r="E34" s="4">
        <f>AVERAGEIFS('Tourney History BA'!C:C,'Tourney History BA'!B:B,A34)</f>
        <v>16</v>
      </c>
      <c r="F34" s="35">
        <f t="array" ref="F34">MAX(IF('Tourney History BA'!B:B=A34, 'Tourney History BA'!C:C))</f>
        <v>16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14</v>
      </c>
      <c r="B35" s="3" t="s">
        <v>79</v>
      </c>
      <c r="C35" s="3" t="s">
        <v>79</v>
      </c>
      <c r="D35" s="34">
        <f>SUMIFS('Tourney History BA'!C:C,'Tourney History BA'!B:B,A35)</f>
        <v>22</v>
      </c>
      <c r="E35" s="4">
        <f>AVERAGEIFS('Tourney History BA'!C:C,'Tourney History BA'!B:B,A35)</f>
        <v>22</v>
      </c>
      <c r="F35" s="35">
        <f t="array" ref="F35">MAX(IF('Tourney History BA'!B:B=A35, 'Tourney History BA'!C:C))</f>
        <v>22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7</v>
      </c>
      <c r="N35" s="2">
        <f>SUMIFS('Tourney History BA'!G:G,'Tourney History BA'!B:B,A35)-M35</f>
        <v>9</v>
      </c>
      <c r="O35" s="88">
        <f>LOOKUP(2, 1/('Tourney History BA'!$B:$B=A35), 'Tourney History BA'!$AJ:$AJ)</f>
        <v>0.44</v>
      </c>
      <c r="P35" s="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70</v>
      </c>
      <c r="B36" s="3" t="s">
        <v>79</v>
      </c>
      <c r="C36" s="3" t="s">
        <v>79</v>
      </c>
      <c r="D36" s="34">
        <f>SUMIFS('Tourney History BA'!C:C,'Tourney History BA'!B:B,A36)</f>
        <v>13</v>
      </c>
      <c r="E36" s="4">
        <f>AVERAGEIFS('Tourney History BA'!C:C,'Tourney History BA'!B:B,A36)</f>
        <v>13</v>
      </c>
      <c r="F36" s="35">
        <f t="array" ref="F36">MAX(IF('Tourney History BA'!B:B=A36, 'Tourney History BA'!C:C))</f>
        <v>13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6</v>
      </c>
      <c r="N36" s="2">
        <f>SUMIFS('Tourney History BA'!G:G,'Tourney History BA'!B:B,A36)-M36</f>
        <v>10</v>
      </c>
      <c r="O36" s="88">
        <f>LOOKUP(2, 1/('Tourney History BA'!$B:$B=A36), 'Tourney History BA'!$AJ:$AJ)</f>
        <v>0.38</v>
      </c>
      <c r="P36" s="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4</v>
      </c>
      <c r="B37" s="1" t="s">
        <v>158</v>
      </c>
      <c r="C37" s="3" t="s">
        <v>79</v>
      </c>
      <c r="D37" s="34">
        <f>SUMIFS('Tourney History BA'!C:C,'Tourney History BA'!B:B,A37)</f>
        <v>33</v>
      </c>
      <c r="E37" s="4">
        <f>AVERAGEIFS('Tourney History BA'!C:C,'Tourney History BA'!B:B,A37)</f>
        <v>33</v>
      </c>
      <c r="F37" s="35">
        <f t="array" ref="F37">MAX(IF('Tourney History BA'!B:B=A37, 'Tourney History BA'!C:C))</f>
        <v>33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7</v>
      </c>
      <c r="N37" s="2">
        <f>SUMIFS('Tourney History BA'!G:G,'Tourney History BA'!B:B,A37)-M37</f>
        <v>9</v>
      </c>
      <c r="O37" s="88">
        <f>LOOKUP(2, 1/('Tourney History BA'!$B:$B=A37), 'Tourney History BA'!$AJ:$AJ)</f>
        <v>0.44</v>
      </c>
      <c r="P37" s="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  <row r="38" spans="1:38" x14ac:dyDescent="0.25">
      <c r="A38" s="1" t="s">
        <v>107</v>
      </c>
      <c r="B38" s="3" t="s">
        <v>79</v>
      </c>
      <c r="C38" s="3" t="s">
        <v>79</v>
      </c>
      <c r="D38" s="34">
        <f>SUMIFS('Tourney History BA'!C:C,'Tourney History BA'!B:B,A38)</f>
        <v>12</v>
      </c>
      <c r="E38" s="4">
        <f>AVERAGEIFS('Tourney History BA'!C:C,'Tourney History BA'!B:B,A38)</f>
        <v>12</v>
      </c>
      <c r="F38" s="35">
        <f t="array" ref="F38">MAX(IF('Tourney History BA'!B:B=A38, 'Tourney History BA'!C:C))</f>
        <v>12</v>
      </c>
      <c r="G38" s="34">
        <f>COUNTIFS('Tourney History BA'!B:B,A38,'Tourney History BA'!D:D, 1)</f>
        <v>0</v>
      </c>
      <c r="H38" s="2">
        <f>COUNTIFS('Tourney History BA'!B:B,A38,'Tourney History BA'!D:D, 0)</f>
        <v>1</v>
      </c>
      <c r="I38" s="88">
        <f>LOOKUP(2, 1/('Tourney History BA'!$B:$B=A38), 'Tourney History BA'!$AK:$AK)</f>
        <v>0</v>
      </c>
      <c r="J38" s="34">
        <f>SUMIFS('Tourney History BA'!F:F,'Tourney History BA'!B:B,A38)</f>
        <v>1</v>
      </c>
      <c r="K38" s="2">
        <f>SUMIFS('Tourney History BA'!E:E,'Tourney History BA'!B:B,A38)-J38</f>
        <v>3</v>
      </c>
      <c r="L38" s="88">
        <f>LOOKUP(2, 1/('Tourney History BA'!$B:$B=A38), 'Tourney History BA'!$AI:$AI)</f>
        <v>0.25</v>
      </c>
      <c r="M38" s="34">
        <f>SUMIFS('Tourney History BA'!H:H,'Tourney History BA'!B:B,A38)</f>
        <v>6</v>
      </c>
      <c r="N38" s="2">
        <f>SUMIFS('Tourney History BA'!G:G,'Tourney History BA'!B:B,A38)-M38</f>
        <v>10</v>
      </c>
      <c r="O38" s="88">
        <f>LOOKUP(2, 1/('Tourney History BA'!$B:$B=A38), 'Tourney History BA'!$AJ:$AJ)</f>
        <v>0.38</v>
      </c>
      <c r="P38" s="2">
        <f>COUNTIFS('Tourney History BA'!$B:$B,$A$38,'Tourney History BA'!K:K, 1)</f>
        <v>1</v>
      </c>
      <c r="Q38" s="2">
        <f>COUNTIFS('Tourney History BA'!$B:$B,$A$38,'Tourney History BA'!L:L, 1)</f>
        <v>0</v>
      </c>
      <c r="R38" s="2">
        <f>COUNTIFS('Tourney History BA'!$B:$B,$A$38,'Tourney History BA'!M:M, 1)</f>
        <v>0</v>
      </c>
      <c r="S38" s="2">
        <f>COUNTIFS('Tourney History BA'!$B:$B,$A$38,'Tourney History BA'!N:N, 1)</f>
        <v>0</v>
      </c>
      <c r="T38" s="2">
        <f>COUNTIFS('Tourney History BA'!$B:$B,$A$38,'Tourney History BA'!O:O, 1)</f>
        <v>0</v>
      </c>
      <c r="U38" s="2">
        <f>COUNTIFS('Tourney History BA'!$B:$B,$A$38,'Tourney History BA'!P:P, 1)</f>
        <v>0</v>
      </c>
      <c r="V38" s="2">
        <f>COUNTIFS('Tourney History BA'!$B:$B,$A$38,'Tourney History BA'!Q:Q, 1)</f>
        <v>0</v>
      </c>
      <c r="W38" s="2">
        <f>COUNTIFS('Tourney History BA'!$B:$B,$A$38,'Tourney History BA'!R:R, 1)</f>
        <v>0</v>
      </c>
      <c r="X38" s="2">
        <f>COUNTIFS('Tourney History BA'!$B:$B,$A$38,'Tourney History BA'!S:S, 1)</f>
        <v>0</v>
      </c>
      <c r="Y38" s="2">
        <f>COUNTIFS('Tourney History BA'!$B:$B,$A$38,'Tourney History BA'!T:T, 1)</f>
        <v>0</v>
      </c>
      <c r="Z38" s="2">
        <f>COUNTIFS('Tourney History BA'!$B:$B,$A$38,'Tourney History BA'!U:U, 1)</f>
        <v>0</v>
      </c>
      <c r="AA38" s="2">
        <f>COUNTIFS('Tourney History BA'!$B:$B,$A$38,'Tourney History BA'!V:V, 1)</f>
        <v>0</v>
      </c>
      <c r="AB38" s="2">
        <f>COUNTIFS('Tourney History BA'!$B:$B,$A$38,'Tourney History BA'!W:W, 1)</f>
        <v>0</v>
      </c>
      <c r="AC38" s="2">
        <f>COUNTIFS('Tourney History BA'!$B:$B,$A$38,'Tourney History BA'!X:X, 1)</f>
        <v>0</v>
      </c>
      <c r="AD38" s="2">
        <f>COUNTIFS('Tourney History BA'!$B:$B,$A$38,'Tourney History BA'!Y:Y, 1)</f>
        <v>0</v>
      </c>
      <c r="AE38" s="2">
        <f>COUNTIFS('Tourney History BA'!$B:$B,$A$38,'Tourney History BA'!Z:Z, 1)</f>
        <v>0</v>
      </c>
      <c r="AF38" s="2">
        <f>COUNTIFS('Tourney History BA'!$B:$B,$A$38,'Tourney History BA'!AA:AA, 1)</f>
        <v>0</v>
      </c>
      <c r="AG38" s="2">
        <f>COUNTIFS('Tourney History BA'!$B:$B,$A$38,'Tourney History BA'!AB:AB, 1)</f>
        <v>0</v>
      </c>
      <c r="AH38" s="2">
        <f>COUNTIFS('Tourney History BA'!$B:$B,$A$38,'Tourney History BA'!AC:AC, 1)</f>
        <v>0</v>
      </c>
      <c r="AI38" s="2">
        <f>COUNTIFS('Tourney History BA'!$B:$B,$A$38,'Tourney History BA'!AD:AD, 1)</f>
        <v>0</v>
      </c>
      <c r="AJ38" s="2">
        <f>COUNTIFS('Tourney History BA'!$B:$B,$A$38,'Tourney History BA'!AE:AE, 1)</f>
        <v>0</v>
      </c>
      <c r="AK38" s="2">
        <f>COUNTIFS('Tourney History BA'!$B:$B,$A$38,'Tourney History BA'!AF:AF, 1)</f>
        <v>0</v>
      </c>
      <c r="AL38" s="2">
        <f>COUNTIFS('Tourney History BA'!$B:$B,$A$38,'Tourney History BA'!AG:AG, 1)</f>
        <v>0</v>
      </c>
    </row>
  </sheetData>
  <autoFilter ref="A1:AL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7"/>
  <sheetViews>
    <sheetView workbookViewId="0">
      <selection activeCell="I45" sqref="I45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  <row r="27" spans="1:4" x14ac:dyDescent="0.25">
      <c r="A27" t="s">
        <v>258</v>
      </c>
      <c r="B27" s="99" t="s">
        <v>259</v>
      </c>
      <c r="C27" t="s">
        <v>211</v>
      </c>
      <c r="D27" t="s">
        <v>205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19.5</v>
      </c>
      <c r="C7" s="1" t="s">
        <v>235</v>
      </c>
      <c r="D7" s="1">
        <f t="shared" si="0"/>
        <v>1</v>
      </c>
      <c r="E7" s="100">
        <f t="shared" si="1"/>
        <v>19.5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v2'!J49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18.5</v>
      </c>
      <c r="C28" s="1" t="s">
        <v>234</v>
      </c>
      <c r="D28" s="1">
        <f t="shared" si="0"/>
        <v>0.5</v>
      </c>
      <c r="E28" s="100">
        <f t="shared" si="1"/>
        <v>16.1875</v>
      </c>
    </row>
    <row r="29" spans="1:5" x14ac:dyDescent="0.25">
      <c r="A29" s="2" t="s">
        <v>6</v>
      </c>
      <c r="B29" s="4">
        <f>'Old Bow v2'!J52</f>
        <v>21.5</v>
      </c>
      <c r="C29" s="1" t="s">
        <v>233</v>
      </c>
      <c r="D29" s="1">
        <f t="shared" si="0"/>
        <v>0.25</v>
      </c>
      <c r="E29" s="100">
        <f t="shared" si="1"/>
        <v>17.46875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13</v>
      </c>
      <c r="C38" s="1" t="s">
        <v>233</v>
      </c>
      <c r="D38" s="1">
        <f t="shared" si="2"/>
        <v>0.25</v>
      </c>
      <c r="E38" s="100">
        <f t="shared" si="1"/>
        <v>10.5625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12.5</v>
      </c>
      <c r="C40" s="1" t="s">
        <v>233</v>
      </c>
      <c r="D40" s="1">
        <f t="shared" si="2"/>
        <v>0.25</v>
      </c>
      <c r="E40" s="100">
        <f t="shared" si="1"/>
        <v>10.15625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8</v>
      </c>
      <c r="C45" s="1" t="s">
        <v>233</v>
      </c>
      <c r="D45" s="1">
        <f t="shared" si="2"/>
        <v>0.25</v>
      </c>
      <c r="E45" s="100">
        <f t="shared" si="1"/>
        <v>6.5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10</v>
      </c>
      <c r="C48" s="1" t="s">
        <v>233</v>
      </c>
      <c r="D48" s="1">
        <f t="shared" si="2"/>
        <v>0.25</v>
      </c>
      <c r="E48" s="100">
        <f t="shared" si="1"/>
        <v>8.125</v>
      </c>
    </row>
    <row r="49" spans="1:5" x14ac:dyDescent="0.25">
      <c r="A49" s="2" t="s">
        <v>38</v>
      </c>
      <c r="B49" s="4">
        <f>'Old Bow v2'!J44</f>
        <v>8</v>
      </c>
      <c r="C49" s="1" t="s">
        <v>234</v>
      </c>
      <c r="D49" s="1">
        <f t="shared" si="2"/>
        <v>0.5</v>
      </c>
      <c r="E49" s="100">
        <f t="shared" si="1"/>
        <v>7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11</v>
      </c>
      <c r="C52" s="1" t="s">
        <v>233</v>
      </c>
      <c r="D52" s="1">
        <f t="shared" si="2"/>
        <v>0.25</v>
      </c>
      <c r="E52" s="100">
        <f t="shared" si="1"/>
        <v>8.9375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12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12</v>
      </c>
    </row>
    <row r="3" spans="1:5" x14ac:dyDescent="0.25">
      <c r="A3" s="2" t="s">
        <v>37</v>
      </c>
      <c r="B3" s="4">
        <f>LOOKUP(A3,'BA v2'!A:A,'BA v2'!H:H)</f>
        <v>14</v>
      </c>
      <c r="D3" s="1">
        <f t="shared" si="0"/>
        <v>0</v>
      </c>
      <c r="E3" s="100">
        <f t="shared" ref="E3:E62" si="1">(0.75*B3)+(0.25*B3*D3)</f>
        <v>10.5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v2'!H:H)</f>
        <v>6.5</v>
      </c>
      <c r="D11" s="1">
        <f t="shared" si="0"/>
        <v>0</v>
      </c>
      <c r="E11" s="100">
        <f t="shared" si="1"/>
        <v>4.875</v>
      </c>
    </row>
    <row r="12" spans="1:5" x14ac:dyDescent="0.25">
      <c r="A12" s="2" t="s">
        <v>25</v>
      </c>
      <c r="B12" s="4">
        <f>LOOKUP(A12,'BA v2'!A:A,'BA v2'!H:H)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v2'!H:H)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14</v>
      </c>
      <c r="D15" s="1">
        <f t="shared" si="0"/>
        <v>0</v>
      </c>
      <c r="E15" s="100">
        <f t="shared" si="1"/>
        <v>10.5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13</v>
      </c>
      <c r="D21" s="1">
        <f t="shared" si="0"/>
        <v>0</v>
      </c>
      <c r="E21" s="100">
        <f t="shared" si="1"/>
        <v>9.75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26</v>
      </c>
      <c r="D24" s="1">
        <f t="shared" si="0"/>
        <v>0</v>
      </c>
      <c r="E24" s="100">
        <f t="shared" si="1"/>
        <v>19.5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19</v>
      </c>
      <c r="D32" s="1">
        <f t="shared" si="0"/>
        <v>0</v>
      </c>
      <c r="E32" s="100">
        <f t="shared" si="1"/>
        <v>14.25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17</v>
      </c>
      <c r="D38" s="1">
        <f t="shared" si="0"/>
        <v>0</v>
      </c>
      <c r="E38" s="100">
        <f t="shared" si="1"/>
        <v>12.75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18.5</v>
      </c>
      <c r="D41" s="1">
        <f t="shared" si="0"/>
        <v>0</v>
      </c>
      <c r="E41" s="100">
        <f t="shared" si="1"/>
        <v>13.875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2026-06-29T15:29:53Z</dcterms:modified>
</cp:coreProperties>
</file>