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32F3523-F9D1-4EDE-9F15-7C38928E4423}" xr6:coauthVersionLast="47" xr6:coauthVersionMax="47" xr10:uidLastSave="{00000000-0000-0000-0000-000000000000}"/>
  <bookViews>
    <workbookView xWindow="-120" yWindow="-120" windowWidth="38640" windowHeight="21120" activeTab="9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S3'!$A$1:$AS$42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S3'!$A$1:$AD$769</definedName>
    <definedName name="_xlnm._FilterDatabase" localSheetId="5" hidden="1">'OB Season 2'!$A$1:$AI$55</definedName>
    <definedName name="_xlnm._FilterDatabase" localSheetId="2" hidden="1">'OB Season 3'!$A$1:$AI$63</definedName>
    <definedName name="_xlnm._FilterDatabase" localSheetId="0" hidden="1">'Old Bow v2'!$A$1:$AJ$70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History'!$A$1:$AD$375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911" i="9" l="1"/>
  <c r="AM1911" i="9"/>
  <c r="AN1911" i="9"/>
  <c r="AO1911" i="9"/>
  <c r="AL1912" i="9"/>
  <c r="AM1912" i="9"/>
  <c r="AN1912" i="9"/>
  <c r="AO1912" i="9"/>
  <c r="AL1913" i="9"/>
  <c r="AM1913" i="9"/>
  <c r="AN1913" i="9"/>
  <c r="AO1913" i="9"/>
  <c r="AL1914" i="9"/>
  <c r="AM1914" i="9"/>
  <c r="AN1914" i="9"/>
  <c r="AO1914" i="9"/>
  <c r="AL1915" i="9"/>
  <c r="AM1915" i="9"/>
  <c r="AN1915" i="9"/>
  <c r="AO1915" i="9"/>
  <c r="AL1916" i="9"/>
  <c r="AM1916" i="9"/>
  <c r="AN1916" i="9"/>
  <c r="AO1916" i="9"/>
  <c r="AL1917" i="9"/>
  <c r="AM1917" i="9"/>
  <c r="AN1917" i="9"/>
  <c r="AO1917" i="9"/>
  <c r="AL1918" i="9"/>
  <c r="AM1918" i="9"/>
  <c r="AN1918" i="9"/>
  <c r="AO1918" i="9"/>
  <c r="AL1919" i="9"/>
  <c r="AM1919" i="9"/>
  <c r="AN1919" i="9"/>
  <c r="AO1919" i="9"/>
  <c r="AL1920" i="9"/>
  <c r="AM1920" i="9"/>
  <c r="AN1920" i="9"/>
  <c r="AO1920" i="9"/>
  <c r="AL1921" i="9"/>
  <c r="AM1921" i="9"/>
  <c r="AN1921" i="9"/>
  <c r="AO1921" i="9"/>
  <c r="AL1922" i="9"/>
  <c r="AM1922" i="9"/>
  <c r="AN1922" i="9"/>
  <c r="AO1922" i="9"/>
  <c r="AL1923" i="9"/>
  <c r="AM1923" i="9"/>
  <c r="AN1923" i="9"/>
  <c r="AO1923" i="9"/>
  <c r="AL1924" i="9"/>
  <c r="AM1924" i="9"/>
  <c r="AN1924" i="9"/>
  <c r="AO1924" i="9"/>
  <c r="AL340" i="29"/>
  <c r="AM340" i="29"/>
  <c r="AN340" i="29"/>
  <c r="AO340" i="29"/>
  <c r="AL341" i="29"/>
  <c r="AM341" i="29"/>
  <c r="AN341" i="29"/>
  <c r="AO341" i="29"/>
  <c r="AL342" i="29"/>
  <c r="AM342" i="29"/>
  <c r="AN342" i="29"/>
  <c r="AO342" i="29"/>
  <c r="AL343" i="29"/>
  <c r="AM343" i="29"/>
  <c r="AN343" i="29"/>
  <c r="AO343" i="29"/>
  <c r="AL344" i="29"/>
  <c r="AM344" i="29"/>
  <c r="AN344" i="29"/>
  <c r="AO344" i="29"/>
  <c r="AL345" i="29"/>
  <c r="AM345" i="29"/>
  <c r="AN345" i="29"/>
  <c r="AO345" i="29"/>
  <c r="AL346" i="29"/>
  <c r="AM346" i="29"/>
  <c r="AN346" i="29"/>
  <c r="AO346" i="29"/>
  <c r="AL347" i="29"/>
  <c r="AM347" i="29"/>
  <c r="AN347" i="29"/>
  <c r="AO347" i="29"/>
  <c r="AL348" i="29"/>
  <c r="AM348" i="29"/>
  <c r="AN348" i="29"/>
  <c r="AO348" i="29"/>
  <c r="AL349" i="29"/>
  <c r="AM349" i="29"/>
  <c r="AN349" i="29"/>
  <c r="AO349" i="29"/>
  <c r="AL350" i="29"/>
  <c r="AM350" i="29"/>
  <c r="AN350" i="29"/>
  <c r="AO350" i="29"/>
  <c r="AL351" i="29"/>
  <c r="AM351" i="29"/>
  <c r="AN351" i="29"/>
  <c r="AO351" i="29"/>
  <c r="AL352" i="29"/>
  <c r="AM352" i="29"/>
  <c r="AN352" i="29"/>
  <c r="AO352" i="29"/>
  <c r="AL353" i="29"/>
  <c r="AM353" i="29"/>
  <c r="AN353" i="29"/>
  <c r="AO353" i="29"/>
  <c r="AA364" i="18"/>
  <c r="AB364" i="18"/>
  <c r="AC364" i="18"/>
  <c r="AD364" i="18"/>
  <c r="AA365" i="18"/>
  <c r="AB365" i="18"/>
  <c r="AC365" i="18"/>
  <c r="AD365" i="18"/>
  <c r="AA366" i="18"/>
  <c r="AB366" i="18"/>
  <c r="AC366" i="18"/>
  <c r="AD366" i="18"/>
  <c r="AA367" i="18"/>
  <c r="AB367" i="18"/>
  <c r="AC367" i="18"/>
  <c r="AD367" i="18"/>
  <c r="AA368" i="18"/>
  <c r="AB368" i="18"/>
  <c r="AC368" i="18"/>
  <c r="AD368" i="18"/>
  <c r="AA369" i="18"/>
  <c r="AB369" i="18"/>
  <c r="AC369" i="18"/>
  <c r="AD369" i="18"/>
  <c r="AA370" i="18"/>
  <c r="AB370" i="18"/>
  <c r="AC370" i="18"/>
  <c r="AD370" i="18"/>
  <c r="AA371" i="18"/>
  <c r="AB371" i="18"/>
  <c r="AC371" i="18"/>
  <c r="AD371" i="18"/>
  <c r="AA372" i="18"/>
  <c r="AB372" i="18"/>
  <c r="AC372" i="18"/>
  <c r="AD372" i="18"/>
  <c r="AA373" i="18"/>
  <c r="AB373" i="18"/>
  <c r="AC373" i="18"/>
  <c r="AD373" i="18"/>
  <c r="AA374" i="18"/>
  <c r="AB374" i="18"/>
  <c r="AC374" i="18"/>
  <c r="AD374" i="18"/>
  <c r="AA375" i="18"/>
  <c r="AB375" i="18"/>
  <c r="AC375" i="18"/>
  <c r="AD375" i="18"/>
  <c r="AA796" i="27"/>
  <c r="AB796" i="27"/>
  <c r="AC796" i="27"/>
  <c r="AD796" i="27"/>
  <c r="AA797" i="27"/>
  <c r="AB797" i="27"/>
  <c r="AC797" i="27"/>
  <c r="AD797" i="27"/>
  <c r="AA798" i="27"/>
  <c r="AB798" i="27"/>
  <c r="AC798" i="27"/>
  <c r="AD798" i="27"/>
  <c r="AA799" i="27"/>
  <c r="AB799" i="27"/>
  <c r="AC799" i="27"/>
  <c r="AD799" i="27"/>
  <c r="AA800" i="27"/>
  <c r="AB800" i="27"/>
  <c r="AC800" i="27"/>
  <c r="AD800" i="27"/>
  <c r="AA801" i="27"/>
  <c r="AB801" i="27"/>
  <c r="AC801" i="27"/>
  <c r="AD801" i="27"/>
  <c r="AA802" i="27"/>
  <c r="AB802" i="27"/>
  <c r="AC802" i="27"/>
  <c r="AD802" i="27"/>
  <c r="AA803" i="27"/>
  <c r="AB803" i="27"/>
  <c r="AC803" i="27"/>
  <c r="AD803" i="27"/>
  <c r="AA804" i="27"/>
  <c r="AB804" i="27"/>
  <c r="AC804" i="27"/>
  <c r="AD804" i="27"/>
  <c r="AA805" i="27"/>
  <c r="AB805" i="27"/>
  <c r="AC805" i="27"/>
  <c r="AD805" i="27"/>
  <c r="AA806" i="27"/>
  <c r="AB806" i="27"/>
  <c r="AC806" i="27"/>
  <c r="AD806" i="27"/>
  <c r="AA807" i="27"/>
  <c r="AB807" i="27"/>
  <c r="AC807" i="27"/>
  <c r="AD807" i="27"/>
  <c r="AA2240" i="10"/>
  <c r="AB2240" i="10"/>
  <c r="AC2240" i="10"/>
  <c r="AD2240" i="10"/>
  <c r="AA2241" i="10"/>
  <c r="AB2241" i="10"/>
  <c r="AC2241" i="10"/>
  <c r="AD2241" i="10"/>
  <c r="AA2242" i="10"/>
  <c r="AB2242" i="10"/>
  <c r="AC2242" i="10"/>
  <c r="AD2242" i="10"/>
  <c r="AA2243" i="10"/>
  <c r="AB2243" i="10"/>
  <c r="AC2243" i="10"/>
  <c r="AD2243" i="10"/>
  <c r="AA2244" i="10"/>
  <c r="AB2244" i="10"/>
  <c r="AC2244" i="10"/>
  <c r="AD2244" i="10"/>
  <c r="AA2245" i="10"/>
  <c r="AB2245" i="10"/>
  <c r="AC2245" i="10"/>
  <c r="AD2245" i="10"/>
  <c r="AA2246" i="10"/>
  <c r="AB2246" i="10"/>
  <c r="AC2246" i="10"/>
  <c r="AD2246" i="10"/>
  <c r="AA2247" i="10"/>
  <c r="AB2247" i="10"/>
  <c r="AC2247" i="10"/>
  <c r="AD2247" i="10"/>
  <c r="AA2248" i="10"/>
  <c r="AB2248" i="10"/>
  <c r="AC2248" i="10"/>
  <c r="AD2248" i="10"/>
  <c r="AA2249" i="10"/>
  <c r="AB2249" i="10"/>
  <c r="AC2249" i="10"/>
  <c r="AD2249" i="10"/>
  <c r="AA2250" i="10"/>
  <c r="AB2250" i="10"/>
  <c r="AC2250" i="10"/>
  <c r="AD2250" i="10"/>
  <c r="AA2251" i="10"/>
  <c r="AB2251" i="10"/>
  <c r="AC2251" i="10"/>
  <c r="AD2251" i="10"/>
  <c r="AL1910" i="9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S43" i="28"/>
  <c r="G43" i="28"/>
  <c r="H43" i="28"/>
  <c r="I43" i="28" a="1"/>
  <c r="I43" i="28" s="1"/>
  <c r="J43" i="28"/>
  <c r="K43" i="28"/>
  <c r="L43" i="28"/>
  <c r="M43" i="28"/>
  <c r="N43" i="28" s="1"/>
  <c r="O43" i="28"/>
  <c r="P43" i="28"/>
  <c r="Q43" i="28" s="1"/>
  <c r="R43" i="28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T67" i="12"/>
  <c r="G67" i="12"/>
  <c r="H67" i="12"/>
  <c r="I67" i="12" a="1"/>
  <c r="I67" i="12" s="1"/>
  <c r="J67" i="12" a="1"/>
  <c r="J67" i="12" s="1"/>
  <c r="K67" i="12"/>
  <c r="L67" i="12"/>
  <c r="M67" i="12"/>
  <c r="N67" i="12"/>
  <c r="O67" i="12" s="1"/>
  <c r="P67" i="12"/>
  <c r="Q67" i="12"/>
  <c r="S67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N16" i="11"/>
  <c r="O16" i="11"/>
  <c r="P16" i="11" s="1"/>
  <c r="Q16" i="11"/>
  <c r="R16" i="11"/>
  <c r="S16" i="11" s="1"/>
  <c r="T16" i="1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AI50" i="11"/>
  <c r="AJ50" i="11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S31" i="28"/>
  <c r="G31" i="28"/>
  <c r="H31" i="28"/>
  <c r="I31" i="28" a="1"/>
  <c r="I31" i="28" s="1"/>
  <c r="J31" i="28"/>
  <c r="K31" i="28"/>
  <c r="L31" i="28"/>
  <c r="M31" i="28"/>
  <c r="N31" i="28" s="1"/>
  <c r="O31" i="28"/>
  <c r="P31" i="28"/>
  <c r="Q31" i="28" s="1"/>
  <c r="R31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S33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9" i="26" l="1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U42" i="11"/>
  <c r="H42" i="11"/>
  <c r="I42" i="11"/>
  <c r="J42" i="11" a="1"/>
  <c r="J42" i="11" s="1"/>
  <c r="K42" i="11" a="1"/>
  <c r="K42" i="11" s="1"/>
  <c r="L42" i="11"/>
  <c r="M42" i="11"/>
  <c r="N42" i="11"/>
  <c r="O42" i="11"/>
  <c r="P42" i="11" s="1"/>
  <c r="R42" i="11"/>
  <c r="S42" i="11" s="1"/>
  <c r="T42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2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T64" i="26"/>
  <c r="H64" i="26"/>
  <c r="I64" i="26"/>
  <c r="J64" i="26" a="1"/>
  <c r="J64" i="26" s="1"/>
  <c r="K64" i="26"/>
  <c r="L64" i="26"/>
  <c r="M64" i="26"/>
  <c r="N64" i="26"/>
  <c r="O64" i="26" s="1"/>
  <c r="P64" i="26"/>
  <c r="Q64" i="26"/>
  <c r="R64" i="26" s="1"/>
  <c r="S64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AJ71" i="11"/>
  <c r="U71" i="11"/>
  <c r="H71" i="11"/>
  <c r="I71" i="11"/>
  <c r="J71" i="11" a="1"/>
  <c r="J71" i="11" s="1"/>
  <c r="K71" i="11" a="1"/>
  <c r="K71" i="11" s="1"/>
  <c r="L71" i="11"/>
  <c r="M71" i="11"/>
  <c r="N71" i="11"/>
  <c r="O71" i="11"/>
  <c r="P71" i="11" s="1"/>
  <c r="Q71" i="11"/>
  <c r="R71" i="11"/>
  <c r="S71" i="11" s="1"/>
  <c r="T71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O60" i="11"/>
  <c r="P60" i="11" s="1"/>
  <c r="Q60" i="11"/>
  <c r="R60" i="11"/>
  <c r="S60" i="11" s="1"/>
  <c r="T60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0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S36" i="28"/>
  <c r="S35" i="28"/>
  <c r="S34" i="28"/>
  <c r="S33" i="28"/>
  <c r="S32" i="28"/>
  <c r="S30" i="28"/>
  <c r="S29" i="28"/>
  <c r="S28" i="28"/>
  <c r="S27" i="28"/>
  <c r="S26" i="28"/>
  <c r="S25" i="28"/>
  <c r="S24" i="28"/>
  <c r="S23" i="28"/>
  <c r="S22" i="28"/>
  <c r="S21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S41" i="28"/>
  <c r="G41" i="28"/>
  <c r="H41" i="28"/>
  <c r="I41" i="28" a="1"/>
  <c r="I41" i="28" s="1"/>
  <c r="J41" i="28"/>
  <c r="K41" i="28"/>
  <c r="L41" i="28"/>
  <c r="M41" i="28"/>
  <c r="N41" i="28" s="1"/>
  <c r="O41" i="28"/>
  <c r="P41" i="28"/>
  <c r="Q41" i="28" s="1"/>
  <c r="R41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AJ58" i="11"/>
  <c r="U58" i="11"/>
  <c r="H58" i="11"/>
  <c r="I58" i="11"/>
  <c r="J58" i="11" a="1"/>
  <c r="J58" i="11" s="1"/>
  <c r="K58" i="11" a="1"/>
  <c r="K58" i="11" s="1"/>
  <c r="L58" i="11"/>
  <c r="M58" i="11"/>
  <c r="N58" i="11"/>
  <c r="O58" i="11"/>
  <c r="P58" i="11" s="1"/>
  <c r="Q58" i="11"/>
  <c r="R58" i="11"/>
  <c r="S58" i="11" s="1"/>
  <c r="T58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39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R29" i="28"/>
  <c r="P29" i="28"/>
  <c r="Q29" i="28" s="1"/>
  <c r="O29" i="28"/>
  <c r="M29" i="28"/>
  <c r="N29" i="28" s="1"/>
  <c r="L29" i="28"/>
  <c r="K29" i="28"/>
  <c r="J29" i="28"/>
  <c r="I29" i="28" a="1"/>
  <c r="I29" i="28" s="1"/>
  <c r="H29" i="28"/>
  <c r="G29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J49" i="19"/>
  <c r="K49" i="19" s="1"/>
  <c r="I49" i="19"/>
  <c r="H49" i="19"/>
  <c r="G49" i="19"/>
  <c r="F49" i="19" a="1"/>
  <c r="F49" i="19" s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M47" i="19"/>
  <c r="N47" i="19" s="1"/>
  <c r="L47" i="19"/>
  <c r="K47" i="19"/>
  <c r="J47" i="19"/>
  <c r="I47" i="19"/>
  <c r="H47" i="19"/>
  <c r="G47" i="19"/>
  <c r="F47" i="19" a="1"/>
  <c r="F47" i="19" s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M46" i="19"/>
  <c r="N46" i="19" s="1"/>
  <c r="L46" i="19"/>
  <c r="J46" i="19"/>
  <c r="K46" i="19" s="1"/>
  <c r="I46" i="19"/>
  <c r="H46" i="19"/>
  <c r="G46" i="19"/>
  <c r="F46" i="19" a="1"/>
  <c r="F46" i="19" s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K45" i="19"/>
  <c r="J45" i="19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 a="1"/>
  <c r="F32" i="19" s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O63" i="26"/>
  <c r="N63" i="26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 a="1"/>
  <c r="J55" i="26" s="1"/>
  <c r="I55" i="26"/>
  <c r="H55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N35" i="26"/>
  <c r="O35" i="26" s="1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44" i="22" s="1"/>
  <c r="E44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7" i="22" s="1"/>
  <c r="E7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5" i="22" s="1"/>
  <c r="E5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18" i="22" s="1"/>
  <c r="E18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56" i="22" s="1"/>
  <c r="E56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8" i="22" s="1"/>
  <c r="E28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3" i="22" s="1"/>
  <c r="E3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29" i="22" s="1"/>
  <c r="E29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7" i="22" s="1"/>
  <c r="E27" i="22" s="1"/>
  <c r="I61" i="11"/>
  <c r="H61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4" i="22" s="1"/>
  <c r="E4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17" i="22" s="1"/>
  <c r="E17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5" i="22" s="1"/>
  <c r="E25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54" i="22" s="1"/>
  <c r="E5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5" i="22" s="1"/>
  <c r="E15" i="22" s="1"/>
  <c r="I51" i="11"/>
  <c r="H51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9" i="22" s="1"/>
  <c r="E49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4" i="22" s="1"/>
  <c r="E2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1" i="22" s="1"/>
  <c r="E11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2" i="22" s="1"/>
  <c r="E2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9" i="22" s="1"/>
  <c r="E1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53" i="22" s="1"/>
  <c r="E53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30" i="22" s="1"/>
  <c r="E30" i="22" s="1"/>
  <c r="I43" i="11"/>
  <c r="H43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3" i="22" s="1"/>
  <c r="E1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0" i="22" s="1"/>
  <c r="E4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6" i="22" s="1"/>
  <c r="E16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5" i="22" s="1"/>
  <c r="E45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33" i="22" s="1"/>
  <c r="E3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21" i="22" s="1"/>
  <c r="E21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9" i="22" s="1"/>
  <c r="E39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3" i="22" s="1"/>
  <c r="E2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42" i="22" s="1"/>
  <c r="E42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10" i="22" s="1"/>
  <c r="E10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<sst xmlns="http://schemas.openxmlformats.org/spreadsheetml/2006/main" count="9814" uniqueCount="266">
  <si>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</si>
  <si>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</si>
  <si>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</si>
  <si>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</si>
  <si>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</si>
  <si>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</si>
  <si>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</si>
  <si>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</si>
  <si>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</si>
  <si>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</si>
  <si>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</si>
  <si>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</si>
  <si>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</si>
  <si>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</si>
  <si>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</si>
  <si>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</si>
  <si>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</si>
  <si>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</si>
  <si>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</si>
  <si>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</si>
  <si>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</si>
  <si>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</si>
  <si>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</si>
  <si>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</si>
  <si>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</si>
  <si>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</si>
  <si>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</si>
  <si>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</si>
  <si>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</si>
  <si>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</si>
  <si>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</si>
  <si>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</si>
  <si>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</si>
  <si>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</si>
  <si>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</si>
  <si>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</si>
  <si>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</si>
  <si>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</si>
  <si>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</si>
  <si>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</si>
  <si>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</si>
  <si>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</si>
  <si>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</si>
  <si>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</si>
  <si>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</si>
  <si>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</si>
  <si>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</si>
  <si>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</si>
  <si>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</si>
  <si>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</si>
  <si>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</si>
  <si>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</si>
  <si>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</si>
  <si>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</si>
  <si>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</si>
  <si>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</si>
  <si>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</si>
  <si>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</si>
  <si>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</si>
  <si>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</si>
  <si>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</si>
  <si>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</si>
  <si>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</si>
  <si>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</si>
  <si>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</si>
  <si>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</si>
  <si>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</si>
  <si>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</si>
  <si>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</si>
  <si>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</si>
  <si>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</si>
  <si>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</si>
  <si>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</si>
  <si>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</si>
  <si>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</si>
  <si>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</si>
  <si>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</si>
  <si>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</si>
  <si>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</si>
  <si>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</si>
  <si>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</si>
  <si>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</si>
  <si>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</si>
  <si>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</si>
  <si>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</si>
  <si>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</si>
  <si>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</si>
  <si>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</si>
  <si>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</si>
  <si>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</si>
  <si>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</si>
  <si>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</si>
  <si>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</si>
  <si>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</si>
  <si>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</si>
  <si>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</si>
  <si>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</si>
  <si>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</si>
  <si>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</si>
  <si>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</si>
  <si>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</si>
  <si>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</si>
  <si>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</si>
  <si>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</si>
  <si>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</si>
  <si>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</si>
  <si>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</si>
  <si>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</si>
  <si>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</si>
  <si>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</si>
  <si>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</si>
  <si>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</si>
  <si>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</si>
  <si>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</si>
  <si>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</si>
  <si>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</si>
  <si>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</si>
  <si>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</si>
  <si>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</si>
  <si>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</si>
  <si>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</si>
  <si>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</si>
  <si>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</si>
  <si>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</si>
  <si>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</si>
  <si>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</si>
  <si>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</si>
  <si>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</si>
  <si>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</si>
  <si>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</si>
  <si>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</si>
  <si>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</si>
  <si>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</si>
  <si>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</si>
  <si>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</si>
  <si>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</si>
  <si>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</si>
  <si>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</si>
  <si>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</si>
  <si>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</si>
  <si>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</si>
  <si>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</si>
  <si>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</si>
  <si>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</si>
  <si>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</si>
  <si>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</si>
  <si>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</si>
  <si>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</si>
  <si>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</si>
  <si>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</si>
  <si>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</si>
  <si>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</si>
  <si>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</si>
  <si>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</si>
  <si>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</si>
  <si>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</si>
  <si>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</si>
  <si>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</si>
  <si>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</si>
  <si>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</si>
  <si>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</si>
  <si>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</si>
  <si>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</si>
  <si>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</si>
  <si>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</si>
  <si>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</si>
  <si>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</si>
  <si>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</si>
  <si>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</si>
  <si>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</si>
  <si>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</si>
  <si>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</si>
  <si>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</si>
  <si>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</si>
  <si>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</si>
  <si>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</si>
  <si>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</si>
  <si>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</si>
  <si>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</si>
  <si>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</si>
  <si>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</si>
  <si>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</si>
  <si>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</si>
  <si>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</si>
  <si>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</si>
  <si>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</si>
  <si>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</si>
  <si>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</si>
  <si>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</si>
  <si>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</si>
  <si>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</si>
  <si>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</si>
  <si>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</si>
  <si>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</si>
  <si>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</si>
  <si>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</si>
  <si>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</si>
  <si>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</si>
  <si>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</si>
  <si>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</si>
  <si>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</si>
  <si>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</si>
  <si>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</si>
  <si>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</si>
  <si>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</si>
  <si>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</si>
  <si>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</si>
  <si>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</si>
  <si>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</si>
  <si>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</si>
  <si>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</si>
  <si>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</si>
  <si>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</si>
  <si>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</si>
  <si>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</si>
  <si>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</si>
  <si>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</si>
  <si>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</si>
  <si>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</si>
  <si>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</si>
  <si>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</si>
  <si>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</si>
  <si>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</si>
  <si>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</si>
  <si>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</si>
  <si>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</si>
  <si>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</si>
  <si>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</si>
  <si>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</si>
  <si>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</si>
  <si>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</si>
  <si>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</si>
  <si>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</si>
  <si>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</si>
  <si>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</si>
  <si>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</si>
  <si>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</si>
  <si>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</si>
  <si>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</si>
  <si>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</si>
  <si>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</si>
  <si>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</si>
  <si>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</si>
  <si>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</si>
  <si>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</si>
  <si>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</si>
  <si>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</si>
  <si>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</si>
  <si>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</si>
  <si>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</si>
  <si>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</si>
  <si>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</si>
  <si>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</si>
  <si>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</si>
  <si>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</si>
  <si>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</si>
  <si>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</si>
  <si>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</si>
  <si>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</si>
  <si>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</si>
  <si>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</si>
  <si>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</si>
  <si>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</si>
  <si>
    <t>🏆🏆🏆</t>
  </si>
  <si>
    <t>🏆_xD83C_🏆🏆_xDFC6_🏅</t>
  </si>
  <si>
    <t>🏅 🏆 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</si>
</sst>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1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202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1013</v>
      </c>
      <c r="I5" s="4">
        <f>AVERAGEIFS('OB History'!C:C,'OB History'!B:B,A5)</f>
        <v>19.48076923076923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26</v>
      </c>
      <c r="N5" s="42">
        <f>LOOKUP(2, 1/('OB History'!$B:$B=A5), 'OB History'!$AD:$AD)</f>
        <v>0.5</v>
      </c>
      <c r="O5" s="12">
        <f>SUMIFS('OB History'!F:F,'OB History'!B:B,A5)</f>
        <v>99</v>
      </c>
      <c r="P5" s="2">
        <f>SUMIFS('OB History'!E:E,'OB History'!B:B,A5)-O5</f>
        <v>110</v>
      </c>
      <c r="Q5" s="42">
        <f>LOOKUP(2, 1/('OB History'!$B:$B=A5), 'OB History'!$AB:$AB)</f>
        <v>0.46115384615384614</v>
      </c>
      <c r="R5" s="12">
        <f>SUMIFS('OB History'!H:H,'OB History'!B:B,A5)</f>
        <v>410</v>
      </c>
      <c r="S5" s="2">
        <f>SUMIFS('OB History'!G:G,'OB History'!B:B,A5)-R5</f>
        <v>442</v>
      </c>
      <c r="T5" s="42">
        <f>LOOKUP(2, 1/('OB History'!$B:$B=A5), 'OB History'!$AC:$AC)</f>
        <v>0.47365384615384615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246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259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54</v>
      </c>
      <c r="C8" s="1" t="s">
        <v>131</v>
      </c>
      <c r="D8" s="3">
        <v>2</v>
      </c>
      <c r="E8" s="3">
        <v>1</v>
      </c>
      <c r="F8" s="3"/>
      <c r="G8" s="3"/>
      <c r="H8" s="12">
        <f>SUMIFS('OB History'!C:C,'OB History'!B:B,A8)</f>
        <v>559</v>
      </c>
      <c r="I8" s="4">
        <f>AVERAGEIFS('OB History'!C:C,'OB History'!B:B,A8)</f>
        <v>19.275862068965516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19</v>
      </c>
      <c r="M8" s="2">
        <f>COUNTIFS('OB History'!B:B,A8,'OB History'!D:D, 0)</f>
        <v>10</v>
      </c>
      <c r="N8" s="42">
        <f>LOOKUP(2, 1/('OB History'!$B:$B=A8), 'OB History'!$AD:$AD)</f>
        <v>0.65517241379310343</v>
      </c>
      <c r="O8" s="12">
        <f>SUMIFS('OB History'!F:F,'OB History'!B:B,A8)</f>
        <v>69</v>
      </c>
      <c r="P8" s="2">
        <f>SUMIFS('OB History'!E:E,'OB History'!B:B,A8)-O8</f>
        <v>53</v>
      </c>
      <c r="Q8" s="42">
        <f>LOOKUP(2, 1/('OB History'!$B:$B=A8), 'OB History'!$AB:$AB)</f>
        <v>0.56620689655172418</v>
      </c>
      <c r="R8" s="12">
        <f>SUMIFS('OB History'!H:H,'OB History'!B:B,A8)</f>
        <v>266</v>
      </c>
      <c r="S8" s="2">
        <f>SUMIFS('OB History'!G:G,'OB History'!B:B,A8)-R8</f>
        <v>240</v>
      </c>
      <c r="T8" s="42">
        <f>LOOKUP(2, 1/('OB History'!$B:$B=A8), 'OB History'!$AC:$AC)</f>
        <v>0.5293103448275861</v>
      </c>
      <c r="U8" s="2">
        <f>COUNTIFS('OB History'!$B:$B,$A$8,'OB History'!K:K, 1)</f>
        <v>8</v>
      </c>
      <c r="V8" s="2">
        <f>COUNTIFS('OB History'!$B:$B,$A$8,'OB History'!L:L, 1)</f>
        <v>8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1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10</v>
      </c>
      <c r="AI8" s="2">
        <f>COUNTIFS('OB History'!$B:$B,$A$8,'OB History'!Y:Y, 1)</f>
        <v>10</v>
      </c>
      <c r="AJ8" s="2">
        <f>COUNTIFS('OB History'!$B:$B,$A$8,'OB History'!Z:Z, 1)</f>
        <v>7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127</v>
      </c>
      <c r="I9" s="4">
        <f>AVERAGEIFS('OB History'!C:C,'OB History'!B:B,A9)</f>
        <v>11.545454545454545</v>
      </c>
      <c r="J9" s="4">
        <f t="array" ref="J9">MEDIAN(IF('OB History'!B:B=A9, 'OB History'!C:C))</f>
        <v>11</v>
      </c>
      <c r="K9" s="13">
        <f t="array" ref="K9">MAX(IF('OB History'!B:B=A9, 'OB History'!C:C))</f>
        <v>18</v>
      </c>
      <c r="L9" s="12">
        <f>COUNTIFS('OB History'!B:B,A9,'OB History'!D:D, 1)</f>
        <v>6</v>
      </c>
      <c r="M9" s="2">
        <f>COUNTIFS('OB History'!B:B,A9,'OB History'!D:D, 0)</f>
        <v>5</v>
      </c>
      <c r="N9" s="42">
        <f>LOOKUP(2, 1/('OB History'!$B:$B=A9), 'OB History'!$AD:$AD)</f>
        <v>0.54545454545454541</v>
      </c>
      <c r="O9" s="12">
        <f>SUMIFS('OB History'!F:F,'OB History'!B:B,A9)</f>
        <v>25</v>
      </c>
      <c r="P9" s="2">
        <f>SUMIFS('OB History'!E:E,'OB History'!B:B,A9)-O9</f>
        <v>21</v>
      </c>
      <c r="Q9" s="42">
        <f>LOOKUP(2, 1/('OB History'!$B:$B=A9), 'OB History'!$AB:$AB)</f>
        <v>0.55909090909090908</v>
      </c>
      <c r="R9" s="12">
        <f>SUMIFS('OB History'!H:H,'OB History'!B:B,'Old Bow v2'!A9)</f>
        <v>103</v>
      </c>
      <c r="S9" s="2">
        <f>SUMIFS('OB History'!G:G,'OB History'!B:B,'Old Bow v2'!A9)-R9</f>
        <v>90</v>
      </c>
      <c r="T9" s="42">
        <f>LOOKUP(2, 1/('OB History'!$B:$B=A9), 'OB History'!$AC:$AC)</f>
        <v>0.55272727272727262</v>
      </c>
      <c r="U9" s="2">
        <f>COUNTIFS('OB History'!$B:$B,$A$9,'OB History'!K:K, 1)</f>
        <v>1</v>
      </c>
      <c r="V9" s="2">
        <f>COUNTIFS('OB History'!$B:$B,$A$9,'OB History'!L:L, 1)</f>
        <v>4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4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722</v>
      </c>
      <c r="I10" s="4">
        <f>AVERAGEIFS('OB History'!C:C,'OB History'!B:B,A10)</f>
        <v>12.033333333333333</v>
      </c>
      <c r="J10" s="4">
        <f t="array" ref="J10">MEDIAN(IF('OB History'!B:B=A10, 'OB History'!C:C))</f>
        <v>12.5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27</v>
      </c>
      <c r="N10" s="42">
        <f>LOOKUP(2, 1/('OB History'!$B:$B=A10), 'OB History'!$AD:$AD)</f>
        <v>0.55000000000000004</v>
      </c>
      <c r="O10" s="12">
        <f>SUMIFS('OB History'!F:F,'OB History'!B:B,A10)</f>
        <v>124</v>
      </c>
      <c r="P10" s="2">
        <f>SUMIFS('OB History'!E:E,'OB History'!B:B,A10)-O10</f>
        <v>121</v>
      </c>
      <c r="Q10" s="42">
        <f>LOOKUP(2, 1/('OB History'!$B:$B=A10), 'OB History'!$AB:$AB)</f>
        <v>0.4966666666666667</v>
      </c>
      <c r="R10" s="12">
        <f>SUMIFS('OB History'!H:H,'OB History'!B:B,'Old Bow v2'!A10)</f>
        <v>509</v>
      </c>
      <c r="S10" s="2">
        <f>SUMIFS('OB History'!G:G,'OB History'!B:B,'Old Bow v2'!A10)-R10</f>
        <v>499</v>
      </c>
      <c r="T10" s="42">
        <f>LOOKUP(2, 1/('OB History'!$B:$B=A10), 'OB History'!$AC:$AC)</f>
        <v>0.4998333333333333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891</v>
      </c>
      <c r="I11" s="4">
        <f>AVERAGEIFS('OB History'!C:C,'OB History'!B:B,A11)</f>
        <v>12.205479452054794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31</v>
      </c>
      <c r="M11" s="2">
        <f>COUNTIFS('OB History'!B:B,A11,'OB History'!D:D, 0)</f>
        <v>42</v>
      </c>
      <c r="N11" s="42">
        <f>LOOKUP(2, 1/('OB History'!$B:$B=A11), 'OB History'!$AD:$AD)</f>
        <v>0.42465753424657532</v>
      </c>
      <c r="O11" s="12">
        <f>SUMIFS('OB History'!F:F,'OB History'!B:B,A11)</f>
        <v>146</v>
      </c>
      <c r="P11" s="2">
        <f>SUMIFS('OB History'!E:E,'OB History'!B:B,A11)-O11</f>
        <v>161</v>
      </c>
      <c r="Q11" s="42">
        <f>LOOKUP(2, 1/('OB History'!$B:$B=A11), 'OB History'!$AB:$AB)</f>
        <v>0.47808219178082179</v>
      </c>
      <c r="R11" s="12">
        <f>SUMIFS('OB History'!H:H,'OB History'!B:B,'Old Bow v2'!A11)</f>
        <v>620</v>
      </c>
      <c r="S11" s="2">
        <f>SUMIFS('OB History'!G:G,'OB History'!B:B,'Old Bow v2'!A11)-R11</f>
        <v>650</v>
      </c>
      <c r="T11" s="42">
        <f>LOOKUP(2, 1/('OB History'!$B:$B=A11), 'OB History'!$AC:$AC)</f>
        <v>0.48589041095890412</v>
      </c>
      <c r="U11" s="2">
        <f>COUNTIFS('OB History'!$B:$B,$A$11,'OB History'!K:K, 1)</f>
        <v>11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21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3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2</v>
      </c>
      <c r="AG11" s="2">
        <f>COUNTIFS('OB History'!$B:$B,$A$11,'OB History'!W:W, 1)</f>
        <v>12</v>
      </c>
      <c r="AH11" s="2">
        <f>COUNTIFS('OB History'!$B:$B,$A$11,'OB History'!X:X, 1)</f>
        <v>29</v>
      </c>
      <c r="AI11" s="2">
        <f>COUNTIFS('OB History'!$B:$B,$A$11,'OB History'!Y:Y, 1)</f>
        <v>10</v>
      </c>
      <c r="AJ11" s="2">
        <f>COUNTIFS('OB History'!$B:$B,$A$11,'OB History'!Z:Z, 1)</f>
        <v>24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327</v>
      </c>
      <c r="I12" s="4">
        <f>AVERAGEIFS('OB History'!C:C,'OB History'!B:B,A12)</f>
        <v>15.571428571428571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9</v>
      </c>
      <c r="M12" s="2">
        <f>COUNTIFS('OB History'!B:B,A12,'OB History'!D:D, 0)</f>
        <v>12</v>
      </c>
      <c r="N12" s="42">
        <f>LOOKUP(2, 1/('OB History'!$B:$B=A12), 'OB History'!$AD:$AD)</f>
        <v>0.42857142857142855</v>
      </c>
      <c r="O12" s="12">
        <f>SUMIFS('OB History'!F:F,'OB History'!B:B,A12)</f>
        <v>40</v>
      </c>
      <c r="P12" s="2">
        <f>SUMIFS('OB History'!E:E,'OB History'!B:B,A12)-O12</f>
        <v>46</v>
      </c>
      <c r="Q12" s="42">
        <f>LOOKUP(2, 1/('OB History'!$B:$B=A12), 'OB History'!$AB:$AB)</f>
        <v>0.45476190476190481</v>
      </c>
      <c r="R12" s="12">
        <f>SUMIFS('OB History'!H:H,'OB History'!B:B,'Old Bow v2'!A12)</f>
        <v>166</v>
      </c>
      <c r="S12" s="2">
        <f>SUMIFS('OB History'!G:G,'OB History'!B:B,'Old Bow v2'!A12)-R12</f>
        <v>188</v>
      </c>
      <c r="T12" s="42">
        <f>LOOKUP(2, 1/('OB History'!$B:$B=A12), 'OB History'!$AC:$AC)</f>
        <v>0.45809523809523822</v>
      </c>
      <c r="U12" s="2">
        <f>COUNTIFS('OB History'!$B:$B,$A$12,'OB History'!K:K, 1)</f>
        <v>7</v>
      </c>
      <c r="V12" s="2">
        <f>COUNTIFS('OB History'!$B:$B,$A$12,'OB History'!L:L, 1)</f>
        <v>3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1</v>
      </c>
      <c r="AG12" s="2">
        <f>COUNTIFS('OB History'!$B:$B,$A$12,'OB History'!W:W, 1)</f>
        <v>4</v>
      </c>
      <c r="AH12" s="2">
        <f>COUNTIFS('OB History'!$B:$B,$A$12,'OB History'!X:X, 1)</f>
        <v>4</v>
      </c>
      <c r="AI12" s="2">
        <f>COUNTIFS('OB History'!$B:$B,$A$12,'OB History'!Y:Y, 1)</f>
        <v>6</v>
      </c>
      <c r="AJ12" s="2">
        <f>COUNTIFS('OB History'!$B:$B,$A$12,'OB History'!Z:Z, 1)</f>
        <v>5</v>
      </c>
    </row>
    <row r="13" spans="1:36" x14ac:dyDescent="0.25">
      <c r="A13" s="1" t="s">
        <v>150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185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586</v>
      </c>
      <c r="I14" s="4">
        <f>AVERAGEIFS('OB History'!C:C,'OB History'!B:B,A14)</f>
        <v>14.65</v>
      </c>
      <c r="J14" s="4">
        <f t="array" ref="J14">MEDIAN(IF('OB History'!B:B=A14, 'OB History'!C:C))</f>
        <v>15</v>
      </c>
      <c r="K14" s="13">
        <f t="array" ref="K14">MAX(IF('OB History'!B:B=A14, 'OB History'!C:C))</f>
        <v>31</v>
      </c>
      <c r="L14" s="12">
        <f>COUNTIFS('OB History'!B:B,A14,'OB History'!D:D, 1)</f>
        <v>27</v>
      </c>
      <c r="M14" s="2">
        <f>COUNTIFS('OB History'!B:B,A14,'OB History'!D:D, 0)</f>
        <v>13</v>
      </c>
      <c r="N14" s="42">
        <f>LOOKUP(2, 1/('OB History'!$B:$B=A14), 'OB History'!$AD:$AD)</f>
        <v>0.67500000000000004</v>
      </c>
      <c r="O14" s="12">
        <f>SUMIFS('OB History'!F:F,'OB History'!B:B,A14)</f>
        <v>99</v>
      </c>
      <c r="P14" s="2">
        <f>SUMIFS('OB History'!E:E,'OB History'!B:B,A14)-O14</f>
        <v>69</v>
      </c>
      <c r="Q14" s="42">
        <f>LOOKUP(2, 1/('OB History'!$B:$B=A14), 'OB History'!$AB:$AB)</f>
        <v>0.60875000000000001</v>
      </c>
      <c r="R14" s="12">
        <f>SUMIFS('OB History'!H:H,'OB History'!B:B,'Old Bow v2'!A14)</f>
        <v>389</v>
      </c>
      <c r="S14" s="2">
        <f>SUMIFS('OB History'!G:G,'OB History'!B:B,'Old Bow v2'!A14)-R14</f>
        <v>318</v>
      </c>
      <c r="T14" s="42">
        <f>LOOKUP(2, 1/('OB History'!$B:$B=A14), 'OB History'!$AC:$AC)</f>
        <v>0.55800000000000005</v>
      </c>
      <c r="U14" s="2">
        <f>COUNTIFS('OB History'!$B:$B,$A$14,'OB History'!K:K, 1)</f>
        <v>8</v>
      </c>
      <c r="V14" s="2">
        <f>COUNTIFS('OB History'!$B:$B,$A$14,'OB History'!L:L, 1)</f>
        <v>8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18</v>
      </c>
      <c r="AI14" s="2">
        <f>COUNTIFS('OB History'!$B:$B,$A$14,'OB History'!Y:Y, 1)</f>
        <v>17</v>
      </c>
      <c r="AJ14" s="2">
        <f>COUNTIFS('OB History'!$B:$B,$A$14,'OB History'!Z:Z, 1)</f>
        <v>12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749</v>
      </c>
      <c r="I15" s="4">
        <f>AVERAGEIFS('OB History'!C:C,'OB History'!B:B,A15)</f>
        <v>19.205128205128204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20</v>
      </c>
      <c r="N15" s="42">
        <f>LOOKUP(2, 1/('OB History'!$B:$B=A15), 'OB History'!$AD:$AD)</f>
        <v>0.48717948717948717</v>
      </c>
      <c r="O15" s="12">
        <f>SUMIFS('OB History'!F:F,'OB History'!B:B,A15)</f>
        <v>86</v>
      </c>
      <c r="P15" s="2">
        <f>SUMIFS('OB History'!E:E,'OB History'!B:B,A15)-O15</f>
        <v>79</v>
      </c>
      <c r="Q15" s="42">
        <f>LOOKUP(2, 1/('OB History'!$B:$B=A15), 'OB History'!$AB:$AB)</f>
        <v>0.53666666666666651</v>
      </c>
      <c r="R15" s="12">
        <f>SUMIFS('OB History'!H:H,'OB History'!B:B,'Old Bow v2'!A15)</f>
        <v>346</v>
      </c>
      <c r="S15" s="2">
        <f>SUMIFS('OB History'!G:G,'OB History'!B:B,'Old Bow v2'!A15)-R15</f>
        <v>343</v>
      </c>
      <c r="T15" s="42">
        <f>LOOKUP(2, 1/('OB History'!$B:$B=A15), 'OB History'!$AC:$AC)</f>
        <v>0.50974358974358969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61</v>
      </c>
      <c r="I16" s="4">
        <f>AVERAGEIFS('OB History'!C:C,'OB History'!B:B,A16)</f>
        <v>15.25</v>
      </c>
      <c r="J16" s="4">
        <f t="array" ref="J16">MEDIAN(IF('OB History'!B:B=A16, 'OB History'!C:C))</f>
        <v>15.5</v>
      </c>
      <c r="K16" s="13">
        <f t="array" ref="K16">MAX(IF('OB History'!B:B=A16, 'OB History'!C:C))</f>
        <v>19</v>
      </c>
      <c r="L16" s="12">
        <f>COUNTIFS('OB History'!B:B,A16,'OB History'!D:D, 1)</f>
        <v>1</v>
      </c>
      <c r="M16" s="2">
        <f>COUNTIFS('OB History'!B:B,A16,'OB History'!D:D, 0)</f>
        <v>3</v>
      </c>
      <c r="N16" s="42">
        <f>LOOKUP(2, 1/('OB History'!$B:$B=A16), 'OB History'!$AD:$AD)</f>
        <v>0.25</v>
      </c>
      <c r="O16" s="12">
        <f>SUMIFS('OB History'!F:F,'OB History'!B:B,A16)</f>
        <v>8</v>
      </c>
      <c r="P16" s="2">
        <f>SUMIFS('OB History'!E:E,'OB History'!B:B,A16)-O16</f>
        <v>10</v>
      </c>
      <c r="Q16" s="42">
        <f>LOOKUP(2, 1/('OB History'!$B:$B=A16), 'OB History'!$AB:$AB)</f>
        <v>0.44999999999999996</v>
      </c>
      <c r="R16" s="12">
        <f>SUMIFS('OB History'!H:H,'OB History'!B:B,'Old Bow v2'!A16)</f>
        <v>39</v>
      </c>
      <c r="S16" s="2">
        <f>SUMIFS('OB History'!G:G,'OB History'!B:B,'Old Bow v2'!A16)-R16</f>
        <v>36</v>
      </c>
      <c r="T16" s="42">
        <f>LOOKUP(2, 1/('OB History'!$B:$B=A16), 'OB History'!$AC:$AC)</f>
        <v>0.52500000000000002</v>
      </c>
      <c r="U16" s="2">
        <f>COUNTIFS('OB History'!$B:$B,$A$16,'OB History'!K:K, 1)</f>
        <v>1</v>
      </c>
      <c r="V16" s="2">
        <f>COUNTIFS('OB History'!$B:$B,$A$16,'OB History'!L:L, 1)</f>
        <v>1</v>
      </c>
      <c r="W16" s="2">
        <f>COUNTIFS('OB History'!$B:$B,$A$16,'OB History'!M:M, 1)</f>
        <v>0</v>
      </c>
      <c r="X16" s="2">
        <f>COUNTIFS('OB History'!$B:$B,$A$16,'OB History'!N:N, 1)</f>
        <v>0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1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263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768</v>
      </c>
      <c r="I18" s="4">
        <f>AVERAGEIFS('OB History'!C:C,'OB History'!B:B,A18)</f>
        <v>15.673469387755102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25</v>
      </c>
      <c r="M18" s="2">
        <f>COUNTIFS('OB History'!B:B,A18,'OB History'!D:D, 0)</f>
        <v>24</v>
      </c>
      <c r="N18" s="42">
        <f>LOOKUP(2, 1/('OB History'!$B:$B=A18), 'OB History'!$AD:$AD)</f>
        <v>0.51020408163265307</v>
      </c>
      <c r="O18" s="12">
        <f>SUMIFS('OB History'!F:F,'OB History'!B:B,A18)</f>
        <v>102</v>
      </c>
      <c r="P18" s="2">
        <f>SUMIFS('OB History'!E:E,'OB History'!B:B,A18)-O18</f>
        <v>103</v>
      </c>
      <c r="Q18" s="42">
        <f>LOOKUP(2, 1/('OB History'!$B:$B=A18), 'OB History'!$AB:$AB)</f>
        <v>0.49040816326530601</v>
      </c>
      <c r="R18" s="12">
        <f>SUMIFS('OB History'!H:H,'OB History'!B:B,'Old Bow v2'!A18)</f>
        <v>419</v>
      </c>
      <c r="S18" s="2">
        <f>SUMIFS('OB History'!G:G,'OB History'!B:B,'Old Bow v2'!A18)-R18</f>
        <v>429</v>
      </c>
      <c r="T18" s="42">
        <f>LOOKUP(2, 1/('OB History'!$B:$B=A18), 'OB History'!$AC:$AC)</f>
        <v>0.49183673469387751</v>
      </c>
      <c r="U18" s="2">
        <f>COUNTIFS('OB History'!$B:$B,$A$18,'OB History'!K:K, 1)</f>
        <v>4</v>
      </c>
      <c r="V18" s="2">
        <f>COUNTIFS('OB History'!$B:$B,$A$18,'OB History'!L:L, 1)</f>
        <v>7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6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261</v>
      </c>
      <c r="I21" s="4">
        <f>AVERAGEIFS('OB History'!C:C,'OB History'!B:B,A21)</f>
        <v>13.736842105263158</v>
      </c>
      <c r="J21" s="4">
        <f t="array" ref="J21">MEDIAN(IF('OB History'!B:B=A21, 'OB History'!C:C))</f>
        <v>15</v>
      </c>
      <c r="K21" s="13">
        <f t="array" ref="K21">MAX(IF('OB History'!B:B=A21, 'OB History'!C:C))</f>
        <v>19</v>
      </c>
      <c r="L21" s="12">
        <f>COUNTIFS('OB History'!B:B,A21,'OB History'!D:D, 1)</f>
        <v>7</v>
      </c>
      <c r="M21" s="2">
        <f>COUNTIFS('OB History'!B:B,A21,'OB History'!D:D, 0)</f>
        <v>12</v>
      </c>
      <c r="N21" s="42">
        <f>LOOKUP(2, 1/('OB History'!$B:$B=A21), 'OB History'!$AD:$AD)</f>
        <v>0.36842105263157893</v>
      </c>
      <c r="O21" s="12">
        <f>SUMIFS('OB History'!F:F,'OB History'!B:B,A21)</f>
        <v>29</v>
      </c>
      <c r="P21" s="2">
        <f>SUMIFS('OB History'!E:E,'OB History'!B:B,A21)-O21</f>
        <v>43</v>
      </c>
      <c r="Q21" s="42">
        <f>LOOKUP(2, 1/('OB History'!$B:$B=A21), 'OB History'!$AB:$AB)</f>
        <v>0.38789473684210529</v>
      </c>
      <c r="R21" s="12">
        <f>SUMIFS('OB History'!H:H,'OB History'!B:B,'Old Bow v2'!A21)</f>
        <v>137</v>
      </c>
      <c r="S21" s="2">
        <f>SUMIFS('OB History'!G:G,'OB History'!B:B,'Old Bow v2'!A21)-R21</f>
        <v>166</v>
      </c>
      <c r="T21" s="42">
        <f>LOOKUP(2, 1/('OB History'!$B:$B=A21), 'OB History'!$AC:$AC)</f>
        <v>0.44000000000000006</v>
      </c>
      <c r="U21" s="2">
        <f>COUNTIFS('OB History'!$B:$B,$A$21,'OB History'!K:K, 1)</f>
        <v>4</v>
      </c>
      <c r="V21" s="2">
        <f>COUNTIFS('OB History'!$B:$B,$A$21,'OB History'!L:L, 1)</f>
        <v>2</v>
      </c>
      <c r="W21" s="2">
        <f>COUNTIFS('OB History'!$B:$B,$A$21,'OB History'!M:M, 1)</f>
        <v>4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6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184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253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9</v>
      </c>
      <c r="I23" s="4">
        <f>AVERAGEIFS('OB History'!C:C,'OB History'!B:B,A23)</f>
        <v>4.5</v>
      </c>
      <c r="J23" s="4">
        <f t="array" ref="J23">MEDIAN(IF('OB History'!B:B=A23, 'OB History'!C:C))</f>
        <v>4.5</v>
      </c>
      <c r="K23" s="13">
        <f t="array" ref="K23">MAX(IF('OB History'!B:B=A23, 'OB History'!C:C))</f>
        <v>8</v>
      </c>
      <c r="L23" s="12">
        <f>COUNTIFS('OB History'!B:B,A23,'OB History'!D:D, 1)</f>
        <v>2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6</v>
      </c>
      <c r="P23" s="2">
        <f>SUMIFS('OB History'!E:E,'OB History'!B:B,A23)-O23</f>
        <v>3</v>
      </c>
      <c r="Q23" s="42">
        <f>LOOKUP(2, 1/('OB History'!$B:$B=A23), 'OB History'!$AB:$AB)</f>
        <v>0.67500000000000004</v>
      </c>
      <c r="R23" s="12">
        <f>SUMIFS('OB History'!H:H,'OB History'!B:B,'Old Bow v2'!A23)</f>
        <v>21</v>
      </c>
      <c r="S23" s="2">
        <f>SUMIFS('OB History'!G:G,'OB History'!B:B,'Old Bow v2'!A23)-R23</f>
        <v>15</v>
      </c>
      <c r="T23" s="42">
        <f>LOOKUP(2, 1/('OB History'!$B:$B=A23), 'OB History'!$AC:$AC)</f>
        <v>0.59000000000000008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0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0</v>
      </c>
      <c r="AI23" s="2">
        <f>COUNTIFS('OB History'!$B:$B,$A$23,'OB History'!Y:Y, 1)</f>
        <v>1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186</v>
      </c>
      <c r="I27" s="4">
        <f>AVERAGEIFS('OB History'!C:C,'OB History'!B:B,A27)</f>
        <v>15.5</v>
      </c>
      <c r="J27" s="4">
        <f t="array" ref="J27">MEDIAN(IF('OB History'!B:B=A27, 'OB History'!C:C))</f>
        <v>15</v>
      </c>
      <c r="K27" s="13">
        <f t="array" ref="K27">MAX(IF('OB History'!B:B=A27, 'OB History'!C:C))</f>
        <v>28</v>
      </c>
      <c r="L27" s="12">
        <f>COUNTIFS('OB History'!B:B,A27,'OB History'!D:D, 1)</f>
        <v>11</v>
      </c>
      <c r="M27" s="2">
        <f>COUNTIFS('OB History'!B:B,A27,'OB History'!D:D, 0)</f>
        <v>1</v>
      </c>
      <c r="N27" s="42">
        <f>LOOKUP(2, 1/('OB History'!$B:$B=A27), 'OB History'!$AD:$AD)</f>
        <v>0.91666666666666663</v>
      </c>
      <c r="O27" s="12">
        <f>SUMIFS('OB History'!F:F,'OB History'!B:B,A27)</f>
        <v>34</v>
      </c>
      <c r="P27" s="2">
        <f>SUMIFS('OB History'!E:E,'OB History'!B:B,A27)-O27</f>
        <v>12</v>
      </c>
      <c r="Q27" s="42">
        <f>LOOKUP(2, 1/('OB History'!$B:$B=A27), 'OB History'!$AB:$AB)</f>
        <v>0.77500000000000002</v>
      </c>
      <c r="R27" s="12">
        <f>SUMIFS('OB History'!H:H,'OB History'!B:B,'Old Bow v2'!A27)</f>
        <v>116</v>
      </c>
      <c r="S27" s="2">
        <f>SUMIFS('OB History'!G:G,'OB History'!B:B,'Old Bow v2'!A27)-R27</f>
        <v>71</v>
      </c>
      <c r="T27" s="42">
        <f>LOOKUP(2, 1/('OB History'!$B:$B=A27), 'OB History'!$AC:$AC)</f>
        <v>0.63749999999999996</v>
      </c>
      <c r="U27" s="2">
        <f>COUNTIFS('OB History'!$B:$B,$A$27,'OB History'!K:K, 1)</f>
        <v>3</v>
      </c>
      <c r="V27" s="2">
        <f>COUNTIFS('OB History'!$B:$B,$A$27,'OB History'!L:L, 1)</f>
        <v>3</v>
      </c>
      <c r="W27" s="2">
        <f>COUNTIFS('OB History'!$B:$B,$A$27,'OB History'!M:M, 1)</f>
        <v>3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6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263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697</v>
      </c>
      <c r="I28" s="4">
        <f>AVERAGEIFS('OB History'!C:C,'OB History'!B:B,A28)</f>
        <v>26.807692307692307</v>
      </c>
      <c r="J28" s="4">
        <f t="array" ref="J28">MEDIAN(IF('OB History'!B:B=A28, 'OB History'!C:C))</f>
        <v>28</v>
      </c>
      <c r="K28" s="13">
        <f t="array" ref="K28">MAX(IF('OB History'!B:B=A28, 'OB History'!C:C))</f>
        <v>48</v>
      </c>
      <c r="L28" s="12">
        <f>COUNTIFS('OB History'!B:B,A28,'OB History'!D:D, 1)</f>
        <v>17</v>
      </c>
      <c r="M28" s="2">
        <f>COUNTIFS('OB History'!B:B,A28,'OB History'!D:D, 0)</f>
        <v>9</v>
      </c>
      <c r="N28" s="42">
        <f>LOOKUP(2, 1/('OB History'!$B:$B=A28), 'OB History'!$AD:$AD)</f>
        <v>0.65384615384615385</v>
      </c>
      <c r="O28" s="12">
        <f>SUMIFS('OB History'!F:F,'OB History'!B:B,A28)</f>
        <v>60</v>
      </c>
      <c r="P28" s="2">
        <f>SUMIFS('OB History'!E:E,'OB History'!B:B,A28)-O28</f>
        <v>50</v>
      </c>
      <c r="Q28" s="42">
        <f>LOOKUP(2, 1/('OB History'!$B:$B=A28), 'OB History'!$AB:$AB)</f>
        <v>0.5461538461538461</v>
      </c>
      <c r="R28" s="12">
        <f>SUMIFS('OB History'!H:H,'OB History'!B:B,'Old Bow v2'!A28)</f>
        <v>226</v>
      </c>
      <c r="S28" s="2">
        <f>SUMIFS('OB History'!G:G,'OB History'!B:B,'Old Bow v2'!A28)-R28</f>
        <v>220</v>
      </c>
      <c r="T28" s="42">
        <f>LOOKUP(2, 1/('OB History'!$B:$B=A28), 'OB History'!$AC:$AC)</f>
        <v>0.50384615384615394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2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8</v>
      </c>
      <c r="AI28" s="2">
        <f>COUNTIFS('OB History'!$B:$B,$A$28,'OB History'!Y:Y, 1)</f>
        <v>8</v>
      </c>
      <c r="AJ28" s="2">
        <f>COUNTIFS('OB History'!$B:$B,$A$28,'OB History'!Z:Z, 1)</f>
        <v>8</v>
      </c>
    </row>
    <row r="29" spans="1:36" x14ac:dyDescent="0.25">
      <c r="A29" s="2" t="s">
        <v>251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747</v>
      </c>
      <c r="I29" s="4">
        <f>AVERAGEIFS('OB History'!C:C,'OB History'!B:B,A29)</f>
        <v>20.189189189189189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21</v>
      </c>
      <c r="M29" s="2">
        <f>COUNTIFS('OB History'!B:B,A29,'OB History'!D:D, 0)</f>
        <v>16</v>
      </c>
      <c r="N29" s="42">
        <f>LOOKUP(2, 1/('OB History'!$B:$B=A29), 'OB History'!$AD:$AD)</f>
        <v>0.56756756756756754</v>
      </c>
      <c r="O29" s="12">
        <f>SUMIFS('OB History'!F:F,'OB History'!B:B,A29)</f>
        <v>79</v>
      </c>
      <c r="P29" s="2">
        <f>SUMIFS('OB History'!E:E,'OB History'!B:B,A29)-O29</f>
        <v>68</v>
      </c>
      <c r="Q29" s="42">
        <f>LOOKUP(2, 1/('OB History'!$B:$B=A29), 'OB History'!$AB:$AB)</f>
        <v>0.55189189189189192</v>
      </c>
      <c r="R29" s="12">
        <f>SUMIFS('OB History'!H:H,'OB History'!B:B,'Old Bow v2'!A29)</f>
        <v>321</v>
      </c>
      <c r="S29" s="2">
        <f>SUMIFS('OB History'!G:G,'OB History'!B:B,'Old Bow v2'!A29)-R29</f>
        <v>289</v>
      </c>
      <c r="T29" s="42">
        <f>LOOKUP(2, 1/('OB History'!$B:$B=A29), 'OB History'!$AC:$AC)</f>
        <v>0.53297297297297275</v>
      </c>
      <c r="U29" s="2">
        <f>COUNTIFS('OB History'!$B:$B,$A$29,'OB History'!K:K, 1)</f>
        <v>5</v>
      </c>
      <c r="V29" s="2">
        <f>COUNTIFS('OB History'!$B:$B,$A$29,'OB History'!L:L, 1)</f>
        <v>3</v>
      </c>
      <c r="W29" s="2">
        <f>COUNTIFS('OB History'!$B:$B,$A$29,'OB History'!M:M, 1)</f>
        <v>4</v>
      </c>
      <c r="X29" s="2">
        <f>COUNTIFS('OB History'!$B:$B,$A$29,'OB History'!N:N, 1)</f>
        <v>11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4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14</v>
      </c>
      <c r="AI29" s="2">
        <f>COUNTIFS('OB History'!$B:$B,$A$29,'OB History'!Y:Y, 1)</f>
        <v>13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1147</v>
      </c>
      <c r="I30" s="4">
        <f>AVERAGEIFS('OB History'!C:C,'OB History'!B:B,A30)</f>
        <v>11.47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44</v>
      </c>
      <c r="M30" s="2">
        <f>COUNTIFS('OB History'!B:B,A30,'OB History'!D:D, 0)</f>
        <v>56</v>
      </c>
      <c r="N30" s="42">
        <f>LOOKUP(2, 1/('OB History'!$B:$B=A30), 'OB History'!$AD:$AD)</f>
        <v>0.44</v>
      </c>
      <c r="O30" s="12">
        <f>SUMIFS('OB History'!F:F,'OB History'!B:B,A30)</f>
        <v>198</v>
      </c>
      <c r="P30" s="2">
        <f>SUMIFS('OB History'!E:E,'OB History'!B:B,A30)-O30</f>
        <v>216</v>
      </c>
      <c r="Q30" s="42">
        <f>LOOKUP(2, 1/('OB History'!$B:$B=A30), 'OB History'!$AB:$AB)</f>
        <v>0.47499999999999998</v>
      </c>
      <c r="R30" s="12">
        <f>SUMIFS('OB History'!H:H,'OB History'!B:B,'Old Bow v2'!A30)</f>
        <v>845</v>
      </c>
      <c r="S30" s="2">
        <f>SUMIFS('OB History'!G:G,'OB History'!B:B,'Old Bow v2'!A30)-R30</f>
        <v>881</v>
      </c>
      <c r="T30" s="42">
        <f>LOOKUP(2, 1/('OB History'!$B:$B=A30), 'OB History'!$AC:$AC)</f>
        <v>0.49100000000000016</v>
      </c>
      <c r="U30" s="2">
        <f>COUNTIFS('OB History'!$B:$B,$A$30,'OB History'!K:K, 1)</f>
        <v>13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11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38</v>
      </c>
      <c r="AI30" s="2">
        <f>COUNTIFS('OB History'!$B:$B,$A$30,'OB History'!Y:Y, 1)</f>
        <v>25</v>
      </c>
      <c r="AJ30" s="2">
        <f>COUNTIFS('OB History'!$B:$B,$A$30,'OB History'!Z:Z, 1)</f>
        <v>21</v>
      </c>
    </row>
    <row r="31" spans="1:36" x14ac:dyDescent="0.25">
      <c r="A31" s="2" t="s">
        <v>40</v>
      </c>
      <c r="B31" s="2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277</v>
      </c>
      <c r="I31" s="4">
        <f>AVERAGEIFS('OB History'!C:C,'OB History'!B:B,A31)</f>
        <v>19.785714285714285</v>
      </c>
      <c r="J31" s="4">
        <f t="array" ref="J31">MEDIAN(IF('OB History'!B:B=A31, 'OB History'!C:C))</f>
        <v>17.5</v>
      </c>
      <c r="K31" s="13">
        <f t="array" ref="K31">MAX(IF('OB History'!B:B=A31, 'OB History'!C:C))</f>
        <v>36</v>
      </c>
      <c r="L31" s="12">
        <f>COUNTIFS('OB History'!B:B,A31,'OB History'!D:D, 1)</f>
        <v>7</v>
      </c>
      <c r="M31" s="2">
        <f>COUNTIFS('OB History'!B:B,A31,'OB History'!D:D, 0)</f>
        <v>7</v>
      </c>
      <c r="N31" s="42">
        <f>LOOKUP(2, 1/('OB History'!$B:$B=A31), 'OB History'!$AD:$AD)</f>
        <v>0.5</v>
      </c>
      <c r="O31" s="12">
        <f>SUMIFS('OB History'!F:F,'OB History'!B:B,A31)</f>
        <v>28</v>
      </c>
      <c r="P31" s="2">
        <f>SUMIFS('OB History'!E:E,'OB History'!B:B,A31)-O31</f>
        <v>28</v>
      </c>
      <c r="Q31" s="42">
        <f>LOOKUP(2, 1/('OB History'!$B:$B=A31), 'OB History'!$AB:$AB)</f>
        <v>0.49285714285714288</v>
      </c>
      <c r="R31" s="12">
        <f>SUMIFS('OB History'!H:H,'OB History'!B:B,'Old Bow v2'!A31)</f>
        <v>111</v>
      </c>
      <c r="S31" s="2">
        <f>SUMIFS('OB History'!G:G,'OB History'!B:B,'Old Bow v2'!A31)-R31</f>
        <v>119</v>
      </c>
      <c r="T31" s="42">
        <f>LOOKUP(2, 1/('OB History'!$B:$B=A31), 'OB History'!$AC:$AC)</f>
        <v>0.48142857142857137</v>
      </c>
      <c r="U31" s="2">
        <f>COUNTIFS('OB History'!$B:$B,$A$31,'OB History'!K:K, 1)</f>
        <v>2</v>
      </c>
      <c r="V31" s="2">
        <f>COUNTIFS('OB History'!$B:$B,$A$31,'OB History'!L:L, 1)</f>
        <v>1</v>
      </c>
      <c r="W31" s="2">
        <f>COUNTIFS('OB History'!$B:$B,$A$31,'OB History'!M:M, 1)</f>
        <v>1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6</v>
      </c>
      <c r="AA31" s="2">
        <f>COUNTIFS('OB History'!$B:$B,$A$31,'OB History'!Q:Q, 1)</f>
        <v>0</v>
      </c>
      <c r="AB31" s="2">
        <f>COUNTIFS('OB History'!$B:$B,$A$31,'OB History'!R:R, 1)</f>
        <v>2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5</v>
      </c>
      <c r="AI31" s="2">
        <f>COUNTIFS('OB History'!$B:$B,$A$31,'OB History'!Y:Y, 1)</f>
        <v>2</v>
      </c>
      <c r="AJ31" s="2">
        <f>COUNTIFS('OB History'!$B:$B,$A$31,'OB History'!Z:Z, 1)</f>
        <v>3</v>
      </c>
    </row>
    <row r="32" spans="1:36" x14ac:dyDescent="0.25">
      <c r="A32" s="2" t="s">
        <v>111</v>
      </c>
      <c r="B32" s="2" t="s">
        <v>70</v>
      </c>
      <c r="C32" s="2" t="s">
        <v>70</v>
      </c>
      <c r="D32" s="3">
        <v>1</v>
      </c>
      <c r="E32" s="3"/>
      <c r="F32" s="3"/>
      <c r="G32" s="3"/>
      <c r="H32" s="12">
        <f>SUMIFS('OB History'!C:C,'OB History'!B:B,A32)</f>
        <v>1013</v>
      </c>
      <c r="I32" s="4">
        <f>AVERAGEIFS('OB History'!C:C,'OB History'!B:B,A32)</f>
        <v>12.822784810126583</v>
      </c>
      <c r="J32" s="4">
        <f t="array" ref="J32">MEDIAN(IF('OB History'!B:B=A32, 'OB History'!C:C))</f>
        <v>13</v>
      </c>
      <c r="K32" s="13">
        <f t="array" ref="K32">MAX(IF('OB History'!B:B=A32, 'OB History'!C:C))</f>
        <v>26</v>
      </c>
      <c r="L32" s="12">
        <f>COUNTIFS('OB History'!B:B,A32,'OB History'!D:D, 1)</f>
        <v>39</v>
      </c>
      <c r="M32" s="2">
        <f>COUNTIFS('OB History'!B:B,A32,'OB History'!D:D, 0)</f>
        <v>40</v>
      </c>
      <c r="N32" s="42">
        <f>LOOKUP(2, 1/('OB History'!$B:$B=A32), 'OB History'!$AD:$AD)</f>
        <v>0.49367088607594939</v>
      </c>
      <c r="O32" s="12">
        <f>SUMIFS('OB History'!F:F,'OB History'!B:B,A32)</f>
        <v>160</v>
      </c>
      <c r="P32" s="2">
        <f>SUMIFS('OB History'!E:E,'OB History'!B:B,A32)-O32</f>
        <v>172</v>
      </c>
      <c r="Q32" s="42">
        <f>LOOKUP(2, 1/('OB History'!$B:$B=A32), 'OB History'!$AB:$AB)</f>
        <v>0.46962025316455697</v>
      </c>
      <c r="R32" s="12">
        <f>SUMIFS('OB History'!H:H,'OB History'!B:B,'Old Bow v2'!A32)</f>
        <v>683</v>
      </c>
      <c r="S32" s="2">
        <f>SUMIFS('OB History'!G:G,'OB History'!B:B,'Old Bow v2'!A32)-R32</f>
        <v>693</v>
      </c>
      <c r="T32" s="42">
        <f>LOOKUP(2, 1/('OB History'!$B:$B=A32), 'OB History'!$AC:$AC)</f>
        <v>0.49468354430379752</v>
      </c>
      <c r="U32" s="2">
        <f>COUNTIFS('OB History'!$B:$B,$A$32,'OB History'!K:K, 1)</f>
        <v>14</v>
      </c>
      <c r="V32" s="2">
        <f>COUNTIFS('OB History'!$B:$B,$A$32,'OB History'!L:L, 1)</f>
        <v>15</v>
      </c>
      <c r="W32" s="2">
        <f>COUNTIFS('OB History'!$B:$B,$A$32,'OB History'!M:M, 1)</f>
        <v>3</v>
      </c>
      <c r="X32" s="2">
        <f>COUNTIFS('OB History'!$B:$B,$A$32,'OB History'!N:N, 1)</f>
        <v>20</v>
      </c>
      <c r="Y32" s="2">
        <f>COUNTIFS('OB History'!$B:$B,$A$32,'OB History'!O:O, 1)</f>
        <v>3</v>
      </c>
      <c r="Z32" s="2">
        <f>COUNTIFS('OB History'!$B:$B,$A$32,'OB History'!P:P, 1)</f>
        <v>9</v>
      </c>
      <c r="AA32" s="2">
        <f>COUNTIFS('OB History'!$B:$B,$A$32,'OB History'!Q:Q, 1)</f>
        <v>8</v>
      </c>
      <c r="AB32" s="2">
        <f>COUNTIFS('OB History'!$B:$B,$A$32,'OB History'!R:R, 1)</f>
        <v>9</v>
      </c>
      <c r="AC32" s="2">
        <f>COUNTIFS('OB History'!$B:$B,$A$32,'OB History'!S:S, 1)</f>
        <v>0</v>
      </c>
      <c r="AD32" s="2">
        <f>COUNTIFS('OB History'!$B:$B,$A$32,'OB History'!T:T, 1)</f>
        <v>2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6</v>
      </c>
      <c r="AH32" s="2">
        <f>COUNTIFS('OB History'!$B:$B,$A$32,'OB History'!X:X, 1)</f>
        <v>26</v>
      </c>
      <c r="AI32" s="2">
        <f>COUNTIFS('OB History'!$B:$B,$A$32,'OB History'!Y:Y, 1)</f>
        <v>25</v>
      </c>
      <c r="AJ32" s="2">
        <f>COUNTIFS('OB History'!$B:$B,$A$32,'OB History'!Z:Z, 1)</f>
        <v>17</v>
      </c>
    </row>
    <row r="33" spans="1:36" x14ac:dyDescent="0.25">
      <c r="A33" s="2" t="s">
        <v>22</v>
      </c>
      <c r="B33" s="6" t="s">
        <v>54</v>
      </c>
      <c r="C33" s="2" t="s">
        <v>70</v>
      </c>
      <c r="D33" s="3">
        <v>3</v>
      </c>
      <c r="E33" s="3"/>
      <c r="F33" s="3"/>
      <c r="G33" s="3"/>
      <c r="H33" s="12">
        <f>SUMIFS('OB History'!C:C,'OB History'!B:B,A33)</f>
        <v>682</v>
      </c>
      <c r="I33" s="4">
        <f>AVERAGEIFS('OB History'!C:C,'OB History'!B:B,A33)</f>
        <v>15.5</v>
      </c>
      <c r="J33" s="4">
        <f t="array" ref="J33">MEDIAN(IF('OB History'!B:B=A33, 'OB History'!C:C))</f>
        <v>14.5</v>
      </c>
      <c r="K33" s="13">
        <f t="array" ref="K33">MAX(IF('OB History'!B:B=A33, 'OB History'!C:C))</f>
        <v>43</v>
      </c>
      <c r="L33" s="12">
        <f>COUNTIFS('OB History'!B:B,A33,'OB History'!D:D, 1)</f>
        <v>19</v>
      </c>
      <c r="M33" s="2">
        <f>COUNTIFS('OB History'!B:B,A33,'OB History'!D:D, 0)</f>
        <v>25</v>
      </c>
      <c r="N33" s="42">
        <f>LOOKUP(2, 1/('OB History'!$B:$B=A33), 'OB History'!$AD:$AD)</f>
        <v>0.43181818181818182</v>
      </c>
      <c r="O33" s="12">
        <f>SUMIFS('OB History'!F:F,'OB History'!B:B,A33)</f>
        <v>85</v>
      </c>
      <c r="P33" s="2">
        <f>SUMIFS('OB History'!E:E,'OB History'!B:B,A33)-O33</f>
        <v>100</v>
      </c>
      <c r="Q33" s="42">
        <f>LOOKUP(2, 1/('OB History'!$B:$B=A33), 'OB History'!$AB:$AB)</f>
        <v>0.44727272727272732</v>
      </c>
      <c r="R33" s="12">
        <f>SUMIFS('OB History'!H:H,'OB History'!B:B,'Old Bow v2'!A33)</f>
        <v>368</v>
      </c>
      <c r="S33" s="2">
        <f>SUMIFS('OB History'!G:G,'OB History'!B:B,'Old Bow v2'!A33)-R33</f>
        <v>401</v>
      </c>
      <c r="T33" s="42">
        <f>LOOKUP(2, 1/('OB History'!$B:$B=A33), 'OB History'!$AC:$AC)</f>
        <v>0.47113636363636374</v>
      </c>
      <c r="U33" s="2">
        <f>COUNTIFS('OB History'!$B:$B,$A$33,'OB History'!K:K, 1)</f>
        <v>13</v>
      </c>
      <c r="V33" s="2">
        <f>COUNTIFS('OB History'!$B:$B,$A$33,'OB History'!L:L, 1)</f>
        <v>6</v>
      </c>
      <c r="W33" s="2">
        <f>COUNTIFS('OB History'!$B:$B,$A$33,'OB History'!M:M, 1)</f>
        <v>2</v>
      </c>
      <c r="X33" s="2">
        <f>COUNTIFS('OB History'!$B:$B,$A$33,'OB History'!N:N, 1)</f>
        <v>4</v>
      </c>
      <c r="Y33" s="2">
        <f>COUNTIFS('OB History'!$B:$B,$A$33,'OB History'!O:O, 1)</f>
        <v>2</v>
      </c>
      <c r="Z33" s="2">
        <f>COUNTIFS('OB History'!$B:$B,$A$33,'OB History'!P:P, 1)</f>
        <v>5</v>
      </c>
      <c r="AA33" s="2">
        <f>COUNTIFS('OB History'!$B:$B,$A$33,'OB History'!Q:Q, 1)</f>
        <v>5</v>
      </c>
      <c r="AB33" s="2">
        <f>COUNTIFS('OB History'!$B:$B,$A$33,'OB History'!R:R, 1)</f>
        <v>1</v>
      </c>
      <c r="AC33" s="2">
        <f>COUNTIFS('OB History'!$B:$B,$A$33,'OB History'!S:S, 1)</f>
        <v>1</v>
      </c>
      <c r="AD33" s="2">
        <f>COUNTIFS('OB History'!$B:$B,$A$33,'OB History'!T:T, 1)</f>
        <v>0</v>
      </c>
      <c r="AE33" s="2">
        <f>COUNTIFS('OB History'!$B:$B,$A$33,'OB History'!U:U, 1)</f>
        <v>1</v>
      </c>
      <c r="AF33" s="2">
        <f>COUNTIFS('OB History'!$B:$B,$A$33,'OB History'!V:V, 1)</f>
        <v>1</v>
      </c>
      <c r="AG33" s="2">
        <f>COUNTIFS('OB History'!$B:$B,$A$33,'OB History'!W:W, 1)</f>
        <v>3</v>
      </c>
      <c r="AH33" s="2">
        <f>COUNTIFS('OB History'!$B:$B,$A$33,'OB History'!X:X, 1)</f>
        <v>17</v>
      </c>
      <c r="AI33" s="2">
        <f>COUNTIFS('OB History'!$B:$B,$A$33,'OB History'!Y:Y, 1)</f>
        <v>8</v>
      </c>
      <c r="AJ33" s="2">
        <f>COUNTIFS('OB History'!$B:$B,$A$33,'OB History'!Z:Z, 1)</f>
        <v>16</v>
      </c>
    </row>
    <row r="34" spans="1:36" x14ac:dyDescent="0.25">
      <c r="A34" s="2" t="s">
        <v>47</v>
      </c>
      <c r="B34" s="6" t="s">
        <v>54</v>
      </c>
      <c r="C34" s="6" t="s">
        <v>70</v>
      </c>
      <c r="D34" s="3"/>
      <c r="E34" s="3"/>
      <c r="F34" s="3"/>
      <c r="G34" s="3"/>
      <c r="H34" s="12">
        <f>SUMIFS('OB History'!C:C,'OB History'!B:B,A34)</f>
        <v>138</v>
      </c>
      <c r="I34" s="4">
        <f>AVERAGEIFS('OB History'!C:C,'OB History'!B:B,A34)</f>
        <v>15.333333333333334</v>
      </c>
      <c r="J34" s="4">
        <f t="array" ref="J34">MEDIAN(IF('OB History'!B:B=A34, 'OB History'!C:C))</f>
        <v>12</v>
      </c>
      <c r="K34" s="13">
        <f t="array" ref="K34">MAX(IF('OB History'!B:B=A34, 'OB History'!C:C))</f>
        <v>25</v>
      </c>
      <c r="L34" s="12">
        <f>COUNTIFS('OB History'!B:B,A34,'OB History'!D:D, 1)</f>
        <v>5</v>
      </c>
      <c r="M34" s="2">
        <f>COUNTIFS('OB History'!B:B,A34,'OB History'!D:D, 0)</f>
        <v>4</v>
      </c>
      <c r="N34" s="42">
        <f>LOOKUP(2, 1/('OB History'!$B:$B=A34), 'OB History'!$AD:$AD)</f>
        <v>0.55555555555555558</v>
      </c>
      <c r="O34" s="12">
        <f>SUMIFS('OB History'!F:F,'OB History'!B:B,A34)</f>
        <v>19</v>
      </c>
      <c r="P34" s="2">
        <f>SUMIFS('OB History'!E:E,'OB History'!B:B,A34)-O34</f>
        <v>19</v>
      </c>
      <c r="Q34" s="42">
        <f>LOOKUP(2, 1/('OB History'!$B:$B=A34), 'OB History'!$AB:$AB)</f>
        <v>0.48333333333333339</v>
      </c>
      <c r="R34" s="12">
        <f>SUMIFS('OB History'!H:H,'OB History'!B:B,'Old Bow v2'!A34)</f>
        <v>79</v>
      </c>
      <c r="S34" s="2">
        <f>SUMIFS('OB History'!G:G,'OB History'!B:B,'Old Bow v2'!A34)-R34</f>
        <v>77</v>
      </c>
      <c r="T34" s="42">
        <f>LOOKUP(2, 1/('OB History'!$B:$B=A34), 'OB History'!$AC:$AC)</f>
        <v>0.50222222222222224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1</v>
      </c>
    </row>
    <row r="35" spans="1:36" x14ac:dyDescent="0.25">
      <c r="A35" s="2" t="s">
        <v>45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234</v>
      </c>
      <c r="I35" s="4">
        <f>AVERAGEIFS('OB History'!C:C,'OB History'!B:B,A35)</f>
        <v>13.764705882352942</v>
      </c>
      <c r="J35" s="4">
        <f t="array" ref="J35">MEDIAN(IF('OB History'!B:B=A35, 'OB History'!C:C))</f>
        <v>14</v>
      </c>
      <c r="K35" s="13">
        <f t="array" ref="K35">MAX(IF('OB History'!B:B=A35, 'OB History'!C:C))</f>
        <v>22</v>
      </c>
      <c r="L35" s="12">
        <f>COUNTIFS('OB History'!B:B,A35,'OB History'!D:D, 1)</f>
        <v>7</v>
      </c>
      <c r="M35" s="2">
        <f>COUNTIFS('OB History'!B:B,A35,'OB History'!D:D, 0)</f>
        <v>10</v>
      </c>
      <c r="N35" s="42">
        <f>LOOKUP(2, 1/('OB History'!$B:$B=A35), 'OB History'!$AD:$AD)</f>
        <v>0.41176470588235292</v>
      </c>
      <c r="O35" s="12">
        <f>SUMIFS('OB History'!F:F,'OB History'!B:B,A35)</f>
        <v>35</v>
      </c>
      <c r="P35" s="2">
        <f>SUMIFS('OB History'!E:E,'OB History'!B:B,A35)-O35</f>
        <v>38</v>
      </c>
      <c r="Q35" s="42">
        <f>LOOKUP(2, 1/('OB History'!$B:$B=A35), 'OB History'!$AB:$AB)</f>
        <v>0.48235294117647065</v>
      </c>
      <c r="R35" s="12">
        <f>SUMIFS('OB History'!H:H,'OB History'!B:B,'Old Bow v2'!A35)</f>
        <v>146</v>
      </c>
      <c r="S35" s="2">
        <f>SUMIFS('OB History'!G:G,'OB History'!B:B,'Old Bow v2'!A35)-R35</f>
        <v>152</v>
      </c>
      <c r="T35" s="42">
        <f>LOOKUP(2, 1/('OB History'!$B:$B=A35), 'OB History'!$AC:$AC)</f>
        <v>0.48941176470588238</v>
      </c>
      <c r="U35" s="2">
        <f>COUNTIFS('OB History'!$B:$B,$A$35,'OB History'!K:K, 1)</f>
        <v>6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3</v>
      </c>
      <c r="Y35" s="2">
        <f>COUNTIFS('OB History'!$B:$B,$A$35,'OB History'!O:O, 1)</f>
        <v>0</v>
      </c>
      <c r="Z35" s="2">
        <f>COUNTIFS('OB History'!$B:$B,$A$35,'OB History'!P:P, 1)</f>
        <v>3</v>
      </c>
      <c r="AA35" s="2">
        <f>COUNTIFS('OB History'!$B:$B,$A$35,'OB History'!Q:Q, 1)</f>
        <v>0</v>
      </c>
      <c r="AB35" s="2">
        <f>COUNTIFS('OB History'!$B:$B,$A$35,'OB History'!R:R, 1)</f>
        <v>1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2</v>
      </c>
      <c r="AG35" s="2">
        <f>COUNTIFS('OB History'!$B:$B,$A$35,'OB History'!W:W, 1)</f>
        <v>5</v>
      </c>
      <c r="AH35" s="2">
        <f>COUNTIFS('OB History'!$B:$B,$A$35,'OB History'!X:X, 1)</f>
        <v>5</v>
      </c>
      <c r="AI35" s="2">
        <f>COUNTIFS('OB History'!$B:$B,$A$35,'OB History'!Y:Y, 1)</f>
        <v>3</v>
      </c>
      <c r="AJ35" s="2">
        <f>COUNTIFS('OB History'!$B:$B,$A$35,'OB History'!Z:Z, 1)</f>
        <v>6</v>
      </c>
    </row>
    <row r="36" spans="1:36" ht="15.75" x14ac:dyDescent="0.25">
      <c r="A36" s="2" t="s">
        <v>18</v>
      </c>
      <c r="B36" s="36" t="s">
        <v>54</v>
      </c>
      <c r="C36" s="2" t="s">
        <v>70</v>
      </c>
      <c r="D36" s="3"/>
      <c r="E36" s="3"/>
      <c r="F36" s="3"/>
      <c r="G36" s="3"/>
      <c r="H36" s="12">
        <f>SUMIFS('OB History'!C:C,'OB History'!B:B,A36)</f>
        <v>788</v>
      </c>
      <c r="I36" s="4">
        <f>AVERAGEIFS('OB History'!C:C,'OB History'!B:B,A36)</f>
        <v>15.76</v>
      </c>
      <c r="J36" s="4">
        <f t="array" ref="J36">MEDIAN(IF('OB History'!B:B=A36, 'OB History'!C:C))</f>
        <v>15</v>
      </c>
      <c r="K36" s="13">
        <f t="array" ref="K36">MAX(IF('OB History'!B:B=A36, 'OB History'!C:C))</f>
        <v>37</v>
      </c>
      <c r="L36" s="12">
        <f>COUNTIFS('OB History'!B:B,A36,'OB History'!D:D, 1)</f>
        <v>19</v>
      </c>
      <c r="M36" s="2">
        <f>COUNTIFS('OB History'!B:B,A36,'OB History'!D:D, 0)</f>
        <v>31</v>
      </c>
      <c r="N36" s="42">
        <f>LOOKUP(2, 1/('OB History'!$B:$B=A36), 'OB History'!$AD:$AD)</f>
        <v>0.38</v>
      </c>
      <c r="O36" s="12">
        <f>SUMIFS('OB History'!F:F,'OB History'!B:B,A36)</f>
        <v>97</v>
      </c>
      <c r="P36" s="2">
        <f>SUMIFS('OB History'!E:E,'OB History'!B:B,A36)-O36</f>
        <v>116</v>
      </c>
      <c r="Q36" s="42">
        <f>LOOKUP(2, 1/('OB History'!$B:$B=A36), 'OB History'!$AB:$AB)</f>
        <v>0.44900000000000007</v>
      </c>
      <c r="R36" s="12">
        <f>SUMIFS('OB History'!H:H,'OB History'!B:B,'Old Bow v2'!A36)</f>
        <v>432</v>
      </c>
      <c r="S36" s="2">
        <f>SUMIFS('OB History'!G:G,'OB History'!B:B,'Old Bow v2'!A36)-R36</f>
        <v>457</v>
      </c>
      <c r="T36" s="42">
        <f>LOOKUP(2, 1/('OB History'!$B:$B=A36), 'OB History'!$AC:$AC)</f>
        <v>0.48180000000000006</v>
      </c>
      <c r="U36" s="2">
        <f>COUNTIFS('OB History'!$B:$B,$A$36,'OB History'!K:K, 1)</f>
        <v>9</v>
      </c>
      <c r="V36" s="2">
        <f>COUNTIFS('OB History'!$B:$B,$A$36,'OB History'!L:L, 1)</f>
        <v>7</v>
      </c>
      <c r="W36" s="2">
        <f>COUNTIFS('OB History'!$B:$B,$A$36,'OB History'!M:M, 1)</f>
        <v>2</v>
      </c>
      <c r="X36" s="2">
        <f>COUNTIFS('OB History'!$B:$B,$A$36,'OB History'!N:N, 1)</f>
        <v>15</v>
      </c>
      <c r="Y36" s="2">
        <f>COUNTIFS('OB History'!$B:$B,$A$36,'OB History'!O:O, 1)</f>
        <v>0</v>
      </c>
      <c r="Z36" s="2">
        <f>COUNTIFS('OB History'!$B:$B,$A$36,'OB History'!P:P, 1)</f>
        <v>8</v>
      </c>
      <c r="AA36" s="2">
        <f>COUNTIFS('OB History'!$B:$B,$A$36,'OB History'!Q:Q, 1)</f>
        <v>2</v>
      </c>
      <c r="AB36" s="2">
        <f>COUNTIFS('OB History'!$B:$B,$A$36,'OB History'!R:R, 1)</f>
        <v>3</v>
      </c>
      <c r="AC36" s="2">
        <f>COUNTIFS('OB History'!$B:$B,$A$36,'OB History'!S:S, 1)</f>
        <v>0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3</v>
      </c>
      <c r="AG36" s="2">
        <f>COUNTIFS('OB History'!$B:$B,$A$36,'OB History'!W:W, 1)</f>
        <v>12</v>
      </c>
      <c r="AH36" s="2">
        <f>COUNTIFS('OB History'!$B:$B,$A$36,'OB History'!X:X, 1)</f>
        <v>13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ht="15.75" x14ac:dyDescent="0.25">
      <c r="A37" s="2" t="s">
        <v>218</v>
      </c>
      <c r="B37" s="36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23</v>
      </c>
      <c r="I37" s="4">
        <f>AVERAGEIFS('OB History'!C:C,'OB History'!B:B,A37)</f>
        <v>4.5999999999999996</v>
      </c>
      <c r="J37" s="4">
        <f t="array" ref="J37">MEDIAN(IF('OB History'!B:B=A37, 'OB History'!C:C))</f>
        <v>5</v>
      </c>
      <c r="K37" s="13">
        <f t="array" ref="K37">MAX(IF('OB History'!B:B=A37, 'OB History'!C:C))</f>
        <v>6</v>
      </c>
      <c r="L37" s="12">
        <f>COUNTIFS('OB History'!B:B,A37,'OB History'!D:D, 1)</f>
        <v>3</v>
      </c>
      <c r="M37" s="2">
        <f>COUNTIFS('OB History'!B:B,A37,'OB History'!D:D, 0)</f>
        <v>2</v>
      </c>
      <c r="N37" s="42">
        <f>LOOKUP(2, 1/('OB History'!$B:$B=A37), 'OB History'!$AD:$AD)</f>
        <v>0.6</v>
      </c>
      <c r="O37" s="12">
        <f>SUMIFS('OB History'!F:F,'OB History'!B:B,A37)</f>
        <v>11</v>
      </c>
      <c r="P37" s="2">
        <f>SUMIFS('OB History'!E:E,'OB History'!B:B,A37)-O37</f>
        <v>9</v>
      </c>
      <c r="Q37" s="42">
        <f>LOOKUP(2, 1/('OB History'!$B:$B=A37), 'OB History'!$AB:$AB)</f>
        <v>0.55000000000000004</v>
      </c>
      <c r="R37" s="12">
        <f>SUMIFS('OB History'!H:H,'OB History'!B:B,'Old Bow v2'!A37)</f>
        <v>46</v>
      </c>
      <c r="S37" s="2">
        <f>SUMIFS('OB History'!G:G,'OB History'!B:B,'Old Bow v2'!A37)-R37</f>
        <v>38</v>
      </c>
      <c r="T37" s="42">
        <f>LOOKUP(2, 1/('OB History'!$B:$B=A37), 'OB History'!$AC:$AC)</f>
        <v>0.55199999999999994</v>
      </c>
      <c r="U37" s="2">
        <f>COUNTIFS('OB History'!$B:$B,$A$37,'OB History'!K:K, 1)</f>
        <v>1</v>
      </c>
      <c r="V37" s="2">
        <f>COUNTIFS('OB History'!$B:$B,$A$37,'OB History'!L:L, 1)</f>
        <v>2</v>
      </c>
      <c r="W37" s="2">
        <f>COUNTIFS('OB History'!$B:$B,$A$37,'OB History'!M:M, 1)</f>
        <v>1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2</v>
      </c>
      <c r="AH37" s="2">
        <f>COUNTIFS('OB History'!$B:$B,$A$37,'OB History'!X:X, 1)</f>
        <v>3</v>
      </c>
      <c r="AI37" s="2">
        <f>COUNTIFS('OB History'!$B:$B,$A$37,'OB History'!Y:Y, 1)</f>
        <v>0</v>
      </c>
      <c r="AJ37" s="2">
        <f>COUNTIFS('OB History'!$B:$B,$A$37,'OB History'!Z:Z, 1)</f>
        <v>2</v>
      </c>
    </row>
    <row r="38" spans="1:36" x14ac:dyDescent="0.25">
      <c r="A38" s="1" t="s">
        <v>41</v>
      </c>
      <c r="B38" s="2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178</v>
      </c>
      <c r="I38" s="4">
        <f>AVERAGEIFS('OB History'!C:C,'OB History'!B:B,A38)</f>
        <v>8.9</v>
      </c>
      <c r="J38" s="4">
        <f t="array" ref="J38">MEDIAN(IF('OB History'!B:B=A38, 'OB History'!C:C))</f>
        <v>8.5</v>
      </c>
      <c r="K38" s="13">
        <f t="array" ref="K38">MAX(IF('OB History'!B:B=A38, 'OB History'!C:C))</f>
        <v>21</v>
      </c>
      <c r="L38" s="12">
        <f>COUNTIFS('OB History'!B:B,A38,'OB History'!D:D, 1)</f>
        <v>10</v>
      </c>
      <c r="M38" s="2">
        <f>COUNTIFS('OB History'!B:B,A38,'OB History'!D:D, 0)</f>
        <v>10</v>
      </c>
      <c r="N38" s="42">
        <f>LOOKUP(2, 1/('OB History'!$B:$B=A38), 'OB History'!$AD:$AD)</f>
        <v>0.5</v>
      </c>
      <c r="O38" s="12">
        <f>SUMIFS('OB History'!F:F,'OB History'!B:B,A38)</f>
        <v>42</v>
      </c>
      <c r="P38" s="2">
        <f>SUMIFS('OB History'!E:E,'OB History'!B:B,A38)-O38</f>
        <v>44</v>
      </c>
      <c r="Q38" s="42">
        <f>LOOKUP(2, 1/('OB History'!$B:$B=A38), 'OB History'!$AB:$AB)</f>
        <v>0.48</v>
      </c>
      <c r="R38" s="12">
        <f>SUMIFS('OB History'!H:H,'OB History'!B:B,'Old Bow v2'!A38)</f>
        <v>173</v>
      </c>
      <c r="S38" s="2">
        <f>SUMIFS('OB History'!G:G,'OB History'!B:B,'Old Bow v2'!A38)-R38</f>
        <v>185</v>
      </c>
      <c r="T38" s="42">
        <f>LOOKUP(2, 1/('OB History'!$B:$B=A38), 'OB History'!$AC:$AC)</f>
        <v>0.47649999999999998</v>
      </c>
      <c r="U38" s="2">
        <f>COUNTIFS('OB History'!$B:$B,$A$38,'OB History'!K:K, 1)</f>
        <v>7</v>
      </c>
      <c r="V38" s="2">
        <f>COUNTIFS('OB History'!$B:$B,$A$38,'OB History'!L:L, 1)</f>
        <v>3</v>
      </c>
      <c r="W38" s="2">
        <f>COUNTIFS('OB History'!$B:$B,$A$38,'OB History'!M:M, 1)</f>
        <v>2</v>
      </c>
      <c r="X38" s="2">
        <f>COUNTIFS('OB History'!$B:$B,$A$38,'OB History'!N:N, 1)</f>
        <v>5</v>
      </c>
      <c r="Y38" s="2">
        <f>COUNTIFS('OB History'!$B:$B,$A$38,'OB History'!O:O, 1)</f>
        <v>1</v>
      </c>
      <c r="Z38" s="2">
        <f>COUNTIFS('OB History'!$B:$B,$A$38,'OB History'!P:P, 1)</f>
        <v>2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6</v>
      </c>
      <c r="AH38" s="2">
        <f>COUNTIFS('OB History'!$B:$B,$A$38,'OB History'!X:X, 1)</f>
        <v>5</v>
      </c>
      <c r="AI38" s="2">
        <f>COUNTIFS('OB History'!$B:$B,$A$38,'OB History'!Y:Y, 1)</f>
        <v>4</v>
      </c>
      <c r="AJ38" s="2">
        <f>COUNTIFS('OB History'!$B:$B,$A$38,'OB History'!Z:Z, 1)</f>
        <v>6</v>
      </c>
    </row>
    <row r="39" spans="1:36" x14ac:dyDescent="0.25">
      <c r="A39" s="2" t="s">
        <v>3</v>
      </c>
      <c r="B39" s="6" t="s">
        <v>54</v>
      </c>
      <c r="C39" s="1" t="s">
        <v>131</v>
      </c>
      <c r="D39" s="3"/>
      <c r="E39" s="3">
        <v>3</v>
      </c>
      <c r="F39" s="3"/>
      <c r="G39" s="3"/>
      <c r="H39" s="12">
        <f>SUMIFS('OB History'!C:C,'OB History'!B:B,A39)</f>
        <v>715</v>
      </c>
      <c r="I39" s="4">
        <f>AVERAGEIFS('OB History'!C:C,'OB History'!B:B,A39)</f>
        <v>23.06451612903226</v>
      </c>
      <c r="J39" s="4">
        <f t="array" ref="J39">MEDIAN(IF('OB History'!B:B=A39, 'OB History'!C:C))</f>
        <v>21</v>
      </c>
      <c r="K39" s="13">
        <f t="array" ref="K39">MAX(IF('OB History'!B:B=A39, 'OB History'!C:C))</f>
        <v>44</v>
      </c>
      <c r="L39" s="12">
        <f>COUNTIFS('OB History'!B:B,A39,'OB History'!D:D, 1)</f>
        <v>16</v>
      </c>
      <c r="M39" s="2">
        <f>COUNTIFS('OB History'!B:B,A39,'OB History'!D:D, 0)</f>
        <v>15</v>
      </c>
      <c r="N39" s="42">
        <f>LOOKUP(2, 1/('OB History'!$B:$B=A39), 'OB History'!$AD:$AD)</f>
        <v>0.5161290322580645</v>
      </c>
      <c r="O39" s="12">
        <f>SUMIFS('OB History'!F:F,'OB History'!B:B,A39)</f>
        <v>64</v>
      </c>
      <c r="P39" s="2">
        <f>SUMIFS('OB History'!E:E,'OB History'!B:B,A39)-O39</f>
        <v>66</v>
      </c>
      <c r="Q39" s="42">
        <f>LOOKUP(2, 1/('OB History'!$B:$B=A39), 'OB History'!$AB:$AB)</f>
        <v>0.49193548387096769</v>
      </c>
      <c r="R39" s="12">
        <f>SUMIFS('OB History'!H:H,'OB History'!B:B,'Old Bow v2'!A39)</f>
        <v>262</v>
      </c>
      <c r="S39" s="2">
        <f>SUMIFS('OB History'!G:G,'OB History'!B:B,'Old Bow v2'!A39)-R39</f>
        <v>272</v>
      </c>
      <c r="T39" s="42">
        <f>LOOKUP(2, 1/('OB History'!$B:$B=A39), 'OB History'!$AC:$AC)</f>
        <v>0.49129032258064514</v>
      </c>
      <c r="U39" s="2">
        <f>COUNTIFS('OB History'!$B:$B,$A$39,'OB History'!K:K, 1)</f>
        <v>6</v>
      </c>
      <c r="V39" s="2">
        <f>COUNTIFS('OB History'!$B:$B,$A$39,'OB History'!L:L, 1)</f>
        <v>8</v>
      </c>
      <c r="W39" s="2">
        <f>COUNTIFS('OB History'!$B:$B,$A$39,'OB History'!M:M, 1)</f>
        <v>1</v>
      </c>
      <c r="X39" s="2">
        <f>COUNTIFS('OB History'!$B:$B,$A$39,'OB History'!N:N, 1)</f>
        <v>4</v>
      </c>
      <c r="Y39" s="2">
        <f>COUNTIFS('OB History'!$B:$B,$A$39,'OB History'!O:O, 1)</f>
        <v>5</v>
      </c>
      <c r="Z39" s="2">
        <f>COUNTIFS('OB History'!$B:$B,$A$39,'OB History'!P:P, 1)</f>
        <v>3</v>
      </c>
      <c r="AA39" s="2">
        <f>COUNTIFS('OB History'!$B:$B,$A$39,'OB History'!Q:Q, 1)</f>
        <v>6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3</v>
      </c>
      <c r="AH39" s="2">
        <f>COUNTIFS('OB History'!$B:$B,$A$39,'OB History'!X:X, 1)</f>
        <v>6</v>
      </c>
      <c r="AI39" s="2">
        <f>COUNTIFS('OB History'!$B:$B,$A$39,'OB History'!Y:Y, 1)</f>
        <v>12</v>
      </c>
      <c r="AJ39" s="2">
        <f>COUNTIFS('OB History'!$B:$B,$A$39,'OB History'!Z:Z, 1)</f>
        <v>8</v>
      </c>
    </row>
    <row r="40" spans="1:36" x14ac:dyDescent="0.25">
      <c r="A40" s="2" t="s">
        <v>120</v>
      </c>
      <c r="B40" s="6" t="s">
        <v>70</v>
      </c>
      <c r="C40" s="6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1375</v>
      </c>
      <c r="I40" s="4">
        <f>AVERAGEIFS('OB History'!C:C,'OB History'!B:B,A40)</f>
        <v>14.627659574468085</v>
      </c>
      <c r="J40" s="4">
        <f t="array" ref="J40">MEDIAN(IF('OB History'!B:B=A40, 'OB History'!C:C))</f>
        <v>13.5</v>
      </c>
      <c r="K40" s="13">
        <f t="array" ref="K40">MAX(IF('OB History'!B:B=A40, 'OB History'!C:C))</f>
        <v>31</v>
      </c>
      <c r="L40" s="12">
        <f>COUNTIFS('OB History'!B:B,A40,'OB History'!D:D, 1)</f>
        <v>47</v>
      </c>
      <c r="M40" s="2">
        <f>COUNTIFS('OB History'!B:B,A40,'OB History'!D:D, 0)</f>
        <v>47</v>
      </c>
      <c r="N40" s="42">
        <f>LOOKUP(2, 1/('OB History'!$B:$B=A40), 'OB History'!$AD:$AD)</f>
        <v>0.5</v>
      </c>
      <c r="O40" s="12">
        <f>SUMIFS('OB History'!F:F,'OB History'!B:B,A40)</f>
        <v>194</v>
      </c>
      <c r="P40" s="2">
        <f>SUMIFS('OB History'!E:E,'OB History'!B:B,A40)-O40</f>
        <v>192</v>
      </c>
      <c r="Q40" s="42">
        <f>LOOKUP(2, 1/('OB History'!$B:$B=A40), 'OB History'!$AB:$AB)</f>
        <v>0.51308510638297877</v>
      </c>
      <c r="R40" s="12">
        <f>SUMIFS('OB History'!H:H,'OB History'!B:B,'Old Bow v2'!A40)</f>
        <v>795</v>
      </c>
      <c r="S40" s="2">
        <f>SUMIFS('OB History'!G:G,'OB History'!B:B,'Old Bow v2'!A40)-R40</f>
        <v>799</v>
      </c>
      <c r="T40" s="42">
        <f>LOOKUP(2, 1/('OB History'!$B:$B=A40), 'OB History'!$AC:$AC)</f>
        <v>0.50340425531914879</v>
      </c>
      <c r="U40" s="2">
        <f>COUNTIFS('OB History'!$B:$B,$A$40,'OB History'!K:K, 1)</f>
        <v>7</v>
      </c>
      <c r="V40" s="2">
        <f>COUNTIFS('OB History'!$B:$B,$A$40,'OB History'!L:L, 1)</f>
        <v>19</v>
      </c>
      <c r="W40" s="2">
        <f>COUNTIFS('OB History'!$B:$B,$A$40,'OB History'!M:M, 1)</f>
        <v>3</v>
      </c>
      <c r="X40" s="2">
        <f>COUNTIFS('OB History'!$B:$B,$A$40,'OB History'!N:N, 1)</f>
        <v>23</v>
      </c>
      <c r="Y40" s="2">
        <f>COUNTIFS('OB History'!$B:$B,$A$40,'OB History'!O:O, 1)</f>
        <v>1</v>
      </c>
      <c r="Z40" s="2">
        <f>COUNTIFS('OB History'!$B:$B,$A$40,'OB History'!P:P, 1)</f>
        <v>10</v>
      </c>
      <c r="AA40" s="2">
        <f>COUNTIFS('OB History'!$B:$B,$A$40,'OB History'!Q:Q, 1)</f>
        <v>7</v>
      </c>
      <c r="AB40" s="2">
        <f>COUNTIFS('OB History'!$B:$B,$A$40,'OB History'!R:R, 1)</f>
        <v>6</v>
      </c>
      <c r="AC40" s="2">
        <f>COUNTIFS('OB History'!$B:$B,$A$40,'OB History'!S:S, 1)</f>
        <v>2</v>
      </c>
      <c r="AD40" s="2">
        <f>COUNTIFS('OB History'!$B:$B,$A$40,'OB History'!T:T, 1)</f>
        <v>3</v>
      </c>
      <c r="AE40" s="2">
        <f>COUNTIFS('OB History'!$B:$B,$A$40,'OB History'!U:U, 1)</f>
        <v>1</v>
      </c>
      <c r="AF40" s="2">
        <f>COUNTIFS('OB History'!$B:$B,$A$40,'OB History'!V:V, 1)</f>
        <v>2</v>
      </c>
      <c r="AG40" s="2">
        <f>COUNTIFS('OB History'!$B:$B,$A$40,'OB History'!W:W, 1)</f>
        <v>11</v>
      </c>
      <c r="AH40" s="2">
        <f>COUNTIFS('OB History'!$B:$B,$A$40,'OB History'!X:X, 1)</f>
        <v>47</v>
      </c>
      <c r="AI40" s="2">
        <f>COUNTIFS('OB History'!$B:$B,$A$40,'OB History'!Y:Y, 1)</f>
        <v>30</v>
      </c>
      <c r="AJ40" s="2">
        <f>COUNTIFS('OB History'!$B:$B,$A$40,'OB History'!Z:Z, 1)</f>
        <v>21</v>
      </c>
    </row>
    <row r="41" spans="1:36" x14ac:dyDescent="0.25">
      <c r="A41" s="2" t="s">
        <v>14</v>
      </c>
      <c r="B41" s="2" t="s">
        <v>70</v>
      </c>
      <c r="C41" s="2" t="s">
        <v>70</v>
      </c>
      <c r="D41" s="3">
        <v>5</v>
      </c>
      <c r="E41" s="3">
        <v>1</v>
      </c>
      <c r="F41" s="3"/>
      <c r="G41" s="3"/>
      <c r="H41" s="12">
        <f>SUMIFS('OB History'!C:C,'OB History'!B:B,A41)</f>
        <v>1531</v>
      </c>
      <c r="I41" s="4">
        <f>AVERAGEIFS('OB History'!C:C,'OB History'!B:B,A41)</f>
        <v>23.553846153846155</v>
      </c>
      <c r="J41" s="4">
        <f t="array" ref="J41">MEDIAN(IF('OB History'!B:B=A41, 'OB History'!C:C))</f>
        <v>23</v>
      </c>
      <c r="K41" s="13">
        <f t="array" ref="K41">MAX(IF('OB History'!B:B=A41, 'OB History'!C:C))</f>
        <v>55</v>
      </c>
      <c r="L41" s="12">
        <f>COUNTIFS('OB History'!B:B,A41,'OB History'!D:D, 1)</f>
        <v>23</v>
      </c>
      <c r="M41" s="2">
        <f>COUNTIFS('OB History'!B:B,A41,'OB History'!D:D, 0)</f>
        <v>42</v>
      </c>
      <c r="N41" s="42">
        <f>LOOKUP(2, 1/('OB History'!$B:$B=A41), 'OB History'!$AD:$AD)</f>
        <v>0.35384615384615387</v>
      </c>
      <c r="O41" s="12">
        <f>SUMIFS('OB History'!F:F,'OB History'!B:B,A41)</f>
        <v>115</v>
      </c>
      <c r="P41" s="2">
        <f>SUMIFS('OB History'!E:E,'OB History'!B:B,A41)-O41</f>
        <v>152</v>
      </c>
      <c r="Q41" s="42">
        <f>LOOKUP(2, 1/('OB History'!$B:$B=A41), 'OB History'!$AB:$AB)</f>
        <v>0.42384615384615382</v>
      </c>
      <c r="R41" s="12">
        <f>SUMIFS('OB History'!H:H,'OB History'!B:B,'Old Bow v2'!A41)</f>
        <v>525</v>
      </c>
      <c r="S41" s="2">
        <f>SUMIFS('OB History'!G:G,'OB History'!B:B,'Old Bow v2'!A41)-R41</f>
        <v>589</v>
      </c>
      <c r="T41" s="42">
        <f>LOOKUP(2, 1/('OB History'!$B:$B=A41), 'OB History'!$AC:$AC)</f>
        <v>0.46892307692307689</v>
      </c>
      <c r="U41" s="2">
        <f>COUNTIFS('OB History'!$B:$B,$A$41,'OB History'!K:K, 1)</f>
        <v>6</v>
      </c>
      <c r="V41" s="2">
        <f>COUNTIFS('OB History'!$B:$B,$A$41,'OB History'!L:L, 1)</f>
        <v>5</v>
      </c>
      <c r="W41" s="2">
        <f>COUNTIFS('OB History'!$B:$B,$A$41,'OB History'!M:M, 1)</f>
        <v>0</v>
      </c>
      <c r="X41" s="2">
        <f>COUNTIFS('OB History'!$B:$B,$A$41,'OB History'!N:N, 1)</f>
        <v>18</v>
      </c>
      <c r="Y41" s="2">
        <f>COUNTIFS('OB History'!$B:$B,$A$41,'OB History'!O:O, 1)</f>
        <v>2</v>
      </c>
      <c r="Z41" s="2">
        <f>COUNTIFS('OB History'!$B:$B,$A$41,'OB History'!P:P, 1)</f>
        <v>10</v>
      </c>
      <c r="AA41" s="2">
        <f>COUNTIFS('OB History'!$B:$B,$A$41,'OB History'!Q:Q, 1)</f>
        <v>5</v>
      </c>
      <c r="AB41" s="2">
        <f>COUNTIFS('OB History'!$B:$B,$A$41,'OB History'!R:R, 1)</f>
        <v>2</v>
      </c>
      <c r="AC41" s="2">
        <f>COUNTIFS('OB History'!$B:$B,$A$41,'OB History'!S:S, 1)</f>
        <v>1</v>
      </c>
      <c r="AD41" s="2">
        <f>COUNTIFS('OB History'!$B:$B,$A$41,'OB History'!T:T, 1)</f>
        <v>1</v>
      </c>
      <c r="AE41" s="2">
        <f>COUNTIFS('OB History'!$B:$B,$A$41,'OB History'!U:U, 1)</f>
        <v>2</v>
      </c>
      <c r="AF41" s="2">
        <f>COUNTIFS('OB History'!$B:$B,$A$41,'OB History'!V:V, 1)</f>
        <v>1</v>
      </c>
      <c r="AG41" s="2">
        <f>COUNTIFS('OB History'!$B:$B,$A$41,'OB History'!W:W, 1)</f>
        <v>11</v>
      </c>
      <c r="AH41" s="2">
        <f>COUNTIFS('OB History'!$B:$B,$A$41,'OB History'!X:X, 1)</f>
        <v>24</v>
      </c>
      <c r="AI41" s="2">
        <f>COUNTIFS('OB History'!$B:$B,$A$41,'OB History'!Y:Y, 1)</f>
        <v>13</v>
      </c>
      <c r="AJ41" s="2">
        <f>COUNTIFS('OB History'!$B:$B,$A$41,'OB History'!Z:Z, 1)</f>
        <v>14</v>
      </c>
    </row>
    <row r="42" spans="1:36" x14ac:dyDescent="0.25">
      <c r="A42" s="2" t="s">
        <v>258</v>
      </c>
      <c r="B42" s="2" t="s">
        <v>70</v>
      </c>
      <c r="C42" s="2" t="s">
        <v>70</v>
      </c>
      <c r="D42" s="3"/>
      <c r="E42" s="3"/>
      <c r="F42" s="3"/>
      <c r="G42" s="3"/>
      <c r="H42" s="12">
        <f>SUMIFS('OB History'!C:C,'OB History'!B:B,A42)</f>
        <v>3</v>
      </c>
      <c r="I42" s="4">
        <f>AVERAGEIFS('OB History'!C:C,'OB History'!B:B,A42)</f>
        <v>3</v>
      </c>
      <c r="J42" s="4">
        <f t="array" ref="J42">MEDIAN(IF('OB History'!B:B=A42, 'OB History'!C:C))</f>
        <v>3</v>
      </c>
      <c r="K42" s="13">
        <f t="array" ref="K42">MAX(IF('OB History'!B:B=A42, 'OB History'!C:C))</f>
        <v>3</v>
      </c>
      <c r="L42" s="12">
        <f>COUNTIFS('OB History'!B:B,A42,'OB History'!D:D, 1)</f>
        <v>1</v>
      </c>
      <c r="M42" s="2">
        <f>COUNTIFS('OB History'!B:B,A42,'OB History'!D:D, 0)</f>
        <v>0</v>
      </c>
      <c r="N42" s="42">
        <f>LOOKUP(2, 1/('OB History'!$B:$B=A42), 'OB History'!$AD:$AD)</f>
        <v>1</v>
      </c>
      <c r="O42" s="12">
        <f>SUMIFS('OB History'!F:F,'OB History'!B:B,A42)</f>
        <v>3</v>
      </c>
      <c r="P42" s="2">
        <f>SUMIFS('OB History'!E:E,'OB History'!B:B,A42)-O42</f>
        <v>2</v>
      </c>
      <c r="Q42" s="42">
        <f>LOOKUP(2, 1/('OB History'!$B:$B=A42), 'OB History'!$AB:$AB)</f>
        <v>0.6</v>
      </c>
      <c r="R42" s="12">
        <f>SUMIFS('OB History'!H:H,'OB History'!B:B,'Old Bow v2'!A42)</f>
        <v>11</v>
      </c>
      <c r="S42" s="2">
        <f>SUMIFS('OB History'!G:G,'OB History'!B:B,'Old Bow v2'!A42)-R42</f>
        <v>10</v>
      </c>
      <c r="T42" s="42">
        <f>LOOKUP(2, 1/('OB History'!$B:$B=A42), 'OB History'!$AC:$AC)</f>
        <v>0.52</v>
      </c>
      <c r="U42" s="2">
        <f>COUNTIFS('OB History'!$B:$B,$A$42,'OB History'!K:K, 1)</f>
        <v>1</v>
      </c>
      <c r="V42" s="2">
        <f>COUNTIFS('OB History'!$B:$B,$A$42,'OB History'!L:L, 1)</f>
        <v>0</v>
      </c>
      <c r="W42" s="2">
        <f>COUNTIFS('OB History'!$B:$B,$A$42,'OB History'!M:M, 1)</f>
        <v>0</v>
      </c>
      <c r="X42" s="2">
        <f>COUNTIFS('OB History'!$B:$B,$A$42,'OB History'!N:N, 1)</f>
        <v>0</v>
      </c>
      <c r="Y42" s="2">
        <f>COUNTIFS('OB History'!$B:$B,$A$42,'OB History'!O:O, 1)</f>
        <v>0</v>
      </c>
      <c r="Z42" s="2">
        <f>COUNTIFS('OB History'!$B:$B,$A$42,'OB History'!P:P, 1)</f>
        <v>0</v>
      </c>
      <c r="AA42" s="2">
        <f>COUNTIFS('OB History'!$B:$B,$A$42,'OB History'!Q:Q, 1)</f>
        <v>0</v>
      </c>
      <c r="AB42" s="2">
        <f>COUNTIFS('OB History'!$B:$B,$A$42,'OB History'!R:R, 1)</f>
        <v>0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0</v>
      </c>
      <c r="AH42" s="2">
        <f>COUNTIFS('OB History'!$B:$B,$A$42,'OB History'!X:X, 1)</f>
        <v>0</v>
      </c>
      <c r="AI42" s="2">
        <f>COUNTIFS('OB History'!$B:$B,$A$42,'OB History'!Y:Y, 1)</f>
        <v>1</v>
      </c>
      <c r="AJ42" s="2">
        <f>COUNTIFS('OB History'!$B:$B,$A$42,'OB History'!Z:Z, 1)</f>
        <v>1</v>
      </c>
    </row>
    <row r="43" spans="1:36" x14ac:dyDescent="0.25">
      <c r="A43" s="2" t="s">
        <v>133</v>
      </c>
      <c r="B43" s="2" t="s">
        <v>54</v>
      </c>
      <c r="C43" s="2" t="s">
        <v>70</v>
      </c>
      <c r="D43" s="3"/>
      <c r="E43" s="3"/>
      <c r="F43" s="3">
        <v>1</v>
      </c>
      <c r="G43" s="3"/>
      <c r="H43" s="12">
        <f>SUMIFS('OB History'!C:C,'OB History'!B:B,A43)</f>
        <v>261</v>
      </c>
      <c r="I43" s="4">
        <f>AVERAGEIFS('OB History'!C:C,'OB History'!B:B,A43)</f>
        <v>13.736842105263158</v>
      </c>
      <c r="J43" s="4">
        <f t="array" ref="J43">MEDIAN(IF('OB History'!B:B=A43, 'OB History'!C:C))</f>
        <v>14</v>
      </c>
      <c r="K43" s="13">
        <f t="array" ref="K43">MAX(IF('OB History'!B:B=A43, 'OB History'!C:C))</f>
        <v>23</v>
      </c>
      <c r="L43" s="12">
        <f>COUNTIFS('OB History'!B:B,A43,'OB History'!D:D, 1)</f>
        <v>9</v>
      </c>
      <c r="M43" s="2">
        <f>COUNTIFS('OB History'!B:B,A43,'OB History'!D:D, 0)</f>
        <v>10</v>
      </c>
      <c r="N43" s="42">
        <f>LOOKUP(2, 1/('OB History'!$B:$B=A43), 'OB History'!$AD:$AD)</f>
        <v>0.47368421052631576</v>
      </c>
      <c r="O43" s="12">
        <f>SUMIFS('OB History'!F:F,'OB History'!B:B,A43)</f>
        <v>42</v>
      </c>
      <c r="P43" s="2">
        <f>SUMIFS('OB History'!E:E,'OB History'!B:B,A43)-O43</f>
        <v>41</v>
      </c>
      <c r="Q43" s="42">
        <f>LOOKUP(2, 1/('OB History'!$B:$B=A43), 'OB History'!$AB:$AB)</f>
        <v>0.51052631578947361</v>
      </c>
      <c r="R43" s="12">
        <f>SUMIFS('OB History'!H:H,'OB History'!B:B,'Old Bow v2'!A43)</f>
        <v>169</v>
      </c>
      <c r="S43" s="2">
        <f>SUMIFS('OB History'!G:G,'OB History'!B:B,'Old Bow v2'!A43)-R43</f>
        <v>178</v>
      </c>
      <c r="T43" s="42">
        <f>LOOKUP(2, 1/('OB History'!$B:$B=A43), 'OB History'!$AC:$AC)</f>
        <v>0.49315789473684218</v>
      </c>
      <c r="U43" s="2">
        <f>COUNTIFS('OB History'!$B:$B,$A$43,'OB History'!K:K, 1)</f>
        <v>5</v>
      </c>
      <c r="V43" s="2">
        <f>COUNTIFS('OB History'!$B:$B,$A$43,'OB History'!L:L, 1)</f>
        <v>5</v>
      </c>
      <c r="W43" s="2">
        <f>COUNTIFS('OB History'!$B:$B,$A$43,'OB History'!M:M, 1)</f>
        <v>0</v>
      </c>
      <c r="X43" s="2">
        <f>COUNTIFS('OB History'!$B:$B,$A$43,'OB History'!N:N, 1)</f>
        <v>2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1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7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1" t="s">
        <v>37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4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13">
        <f t="array" ref="K44">MAX(IF('OB History'!B:B=A44, 'OB History'!C:C))</f>
        <v>4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0</v>
      </c>
      <c r="Q44" s="42">
        <f>LOOKUP(2, 1/('OB History'!$B:$B=A44), 'OB History'!$AB:$AB)</f>
        <v>1</v>
      </c>
      <c r="R44" s="12">
        <f>SUMIFS('OB History'!H:H,'OB History'!B:B,'Old Bow v2'!A44)</f>
        <v>9</v>
      </c>
      <c r="S44" s="2">
        <f>SUMIFS('OB History'!G:G,'OB History'!B:B,'Old Bow v2'!A44)-R44</f>
        <v>4</v>
      </c>
      <c r="T44" s="42">
        <f>LOOKUP(2, 1/('OB History'!$B:$B=A44), 'OB History'!$AC:$AC)</f>
        <v>0.69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1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1</v>
      </c>
    </row>
    <row r="45" spans="1:36" x14ac:dyDescent="0.25">
      <c r="A45" s="2" t="s">
        <v>12</v>
      </c>
      <c r="B45" s="6" t="s">
        <v>98</v>
      </c>
      <c r="C45" s="1" t="s">
        <v>131</v>
      </c>
      <c r="D45" s="3">
        <v>11</v>
      </c>
      <c r="E45" s="3">
        <v>5</v>
      </c>
      <c r="F45" s="3">
        <v>1</v>
      </c>
      <c r="G45" s="3"/>
      <c r="H45" s="12">
        <f>SUMIFS('OB History'!C:C,'OB History'!B:B,A45)</f>
        <v>2885</v>
      </c>
      <c r="I45" s="4">
        <f>AVERAGEIFS('OB History'!C:C,'OB History'!B:B,A45)</f>
        <v>25.530973451327434</v>
      </c>
      <c r="J45" s="4">
        <f t="array" ref="J45">MEDIAN(IF('OB History'!B:B=A45, 'OB History'!C:C))</f>
        <v>24</v>
      </c>
      <c r="K45" s="13">
        <f t="array" ref="K45">MAX(IF('OB History'!B:B=A45, 'OB History'!C:C))</f>
        <v>58</v>
      </c>
      <c r="L45" s="12">
        <f>COUNTIFS('OB History'!B:B,A45,'OB History'!D:D, 1)</f>
        <v>62</v>
      </c>
      <c r="M45" s="2">
        <f>COUNTIFS('OB History'!B:B,A45,'OB History'!D:D, 0)</f>
        <v>51</v>
      </c>
      <c r="N45" s="42">
        <f>LOOKUP(2, 1/('OB History'!$B:$B=A45), 'OB History'!$AD:$AD)</f>
        <v>0.54867256637168138</v>
      </c>
      <c r="O45" s="12">
        <f>SUMIFS('OB History'!F:F,'OB History'!B:B,A45)</f>
        <v>244</v>
      </c>
      <c r="P45" s="2">
        <f>SUMIFS('OB History'!E:E,'OB History'!B:B,A45)-O45</f>
        <v>219</v>
      </c>
      <c r="Q45" s="42">
        <f>LOOKUP(2, 1/('OB History'!$B:$B=A45), 'OB History'!$AB:$AB)</f>
        <v>0.52743362831858409</v>
      </c>
      <c r="R45" s="12">
        <f>SUMIFS('OB History'!H:H,'OB History'!B:B,'Old Bow v2'!A45)</f>
        <v>988</v>
      </c>
      <c r="S45" s="2">
        <f>SUMIFS('OB History'!G:G,'OB History'!B:B,'Old Bow v2'!A45)-R45</f>
        <v>934</v>
      </c>
      <c r="T45" s="42">
        <f>LOOKUP(2, 1/('OB History'!$B:$B=A45), 'OB History'!$AC:$AC)</f>
        <v>0.51486725663716837</v>
      </c>
      <c r="U45" s="2">
        <f>COUNTIFS('OB History'!$B:$B,$A$45,'OB History'!K:K, 1)</f>
        <v>17</v>
      </c>
      <c r="V45" s="2">
        <f>COUNTIFS('OB History'!$B:$B,$A$45,'OB History'!L:L, 1)</f>
        <v>17</v>
      </c>
      <c r="W45" s="2">
        <f>COUNTIFS('OB History'!$B:$B,$A$45,'OB History'!M:M, 1)</f>
        <v>6</v>
      </c>
      <c r="X45" s="2">
        <f>COUNTIFS('OB History'!$B:$B,$A$45,'OB History'!N:N, 1)</f>
        <v>33</v>
      </c>
      <c r="Y45" s="2">
        <f>COUNTIFS('OB History'!$B:$B,$A$45,'OB History'!O:O, 1)</f>
        <v>7</v>
      </c>
      <c r="Z45" s="2">
        <f>COUNTIFS('OB History'!$B:$B,$A$45,'OB History'!P:P, 1)</f>
        <v>20</v>
      </c>
      <c r="AA45" s="2">
        <f>COUNTIFS('OB History'!$B:$B,$A$45,'OB History'!Q:Q, 1)</f>
        <v>7</v>
      </c>
      <c r="AB45" s="2">
        <f>COUNTIFS('OB History'!$B:$B,$A$45,'OB History'!R:R, 1)</f>
        <v>12</v>
      </c>
      <c r="AC45" s="2">
        <f>COUNTIFS('OB History'!$B:$B,$A$45,'OB History'!S:S, 1)</f>
        <v>2</v>
      </c>
      <c r="AD45" s="2">
        <f>COUNTIFS('OB History'!$B:$B,$A$45,'OB History'!T:T, 1)</f>
        <v>5</v>
      </c>
      <c r="AE45" s="2">
        <f>COUNTIFS('OB History'!$B:$B,$A$45,'OB History'!U:U, 1)</f>
        <v>3</v>
      </c>
      <c r="AF45" s="2">
        <f>COUNTIFS('OB History'!$B:$B,$A$45,'OB History'!V:V, 1)</f>
        <v>5</v>
      </c>
      <c r="AG45" s="2">
        <f>COUNTIFS('OB History'!$B:$B,$A$45,'OB History'!W:W, 1)</f>
        <v>20</v>
      </c>
      <c r="AH45" s="2">
        <f>COUNTIFS('OB History'!$B:$B,$A$45,'OB History'!X:X, 1)</f>
        <v>32</v>
      </c>
      <c r="AI45" s="2">
        <f>COUNTIFS('OB History'!$B:$B,$A$45,'OB History'!Y:Y, 1)</f>
        <v>27</v>
      </c>
      <c r="AJ45" s="2">
        <f>COUNTIFS('OB History'!$B:$B,$A$45,'OB History'!Z:Z, 1)</f>
        <v>30</v>
      </c>
    </row>
    <row r="46" spans="1:36" x14ac:dyDescent="0.25">
      <c r="A46" s="2" t="s">
        <v>2</v>
      </c>
      <c r="B46" s="6" t="s">
        <v>54</v>
      </c>
      <c r="C46" s="2" t="s">
        <v>70</v>
      </c>
      <c r="D46" s="3">
        <v>10</v>
      </c>
      <c r="E46" s="3"/>
      <c r="F46" s="3">
        <v>1</v>
      </c>
      <c r="G46" s="3"/>
      <c r="H46" s="12">
        <f>SUMIFS('OB History'!C:C,'OB History'!B:B,A46)</f>
        <v>1671</v>
      </c>
      <c r="I46" s="4">
        <f>AVERAGEIFS('OB History'!C:C,'OB History'!B:B,A46)</f>
        <v>29.839285714285715</v>
      </c>
      <c r="J46" s="4">
        <f t="array" ref="J46">MEDIAN(IF('OB History'!B:B=A46, 'OB History'!C:C))</f>
        <v>28.5</v>
      </c>
      <c r="K46" s="13">
        <f t="array" ref="K46">MAX(IF('OB History'!B:B=A46, 'OB History'!C:C))</f>
        <v>68</v>
      </c>
      <c r="L46" s="12">
        <f>COUNTIFS('OB History'!B:B,A46,'OB History'!D:D, 1)</f>
        <v>36</v>
      </c>
      <c r="M46" s="2">
        <f>COUNTIFS('OB History'!B:B,A46,'OB History'!D:D, 0)</f>
        <v>20</v>
      </c>
      <c r="N46" s="42">
        <f>LOOKUP(2, 1/('OB History'!$B:$B=A46), 'OB History'!$AD:$AD)</f>
        <v>0.6428571428571429</v>
      </c>
      <c r="O46" s="12">
        <f>SUMIFS('OB History'!F:F,'OB History'!B:B,A46)</f>
        <v>138</v>
      </c>
      <c r="P46" s="2">
        <f>SUMIFS('OB History'!E:E,'OB History'!B:B,A46)-O46</f>
        <v>91</v>
      </c>
      <c r="Q46" s="42">
        <f>LOOKUP(2, 1/('OB History'!$B:$B=A46), 'OB History'!$AB:$AB)</f>
        <v>0.62946428571428581</v>
      </c>
      <c r="R46" s="12">
        <f>SUMIFS('OB History'!H:H,'OB History'!B:B,'Old Bow v2'!A46)</f>
        <v>526</v>
      </c>
      <c r="S46" s="2">
        <f>SUMIFS('OB History'!G:G,'OB History'!B:B,'Old Bow v2'!A46)-R46</f>
        <v>427</v>
      </c>
      <c r="T46" s="42">
        <f>LOOKUP(2, 1/('OB History'!$B:$B=A46), 'OB History'!$AC:$AC)</f>
        <v>0.5658928571428572</v>
      </c>
      <c r="U46" s="2">
        <f>COUNTIFS('OB History'!$B:$B,$A$46,'OB History'!K:K, 1)</f>
        <v>14</v>
      </c>
      <c r="V46" s="2">
        <f>COUNTIFS('OB History'!$B:$B,$A$46,'OB History'!L:L, 1)</f>
        <v>15</v>
      </c>
      <c r="W46" s="2">
        <f>COUNTIFS('OB History'!$B:$B,$A$46,'OB History'!M:M, 1)</f>
        <v>5</v>
      </c>
      <c r="X46" s="2">
        <f>COUNTIFS('OB History'!$B:$B,$A$46,'OB History'!N:N, 1)</f>
        <v>19</v>
      </c>
      <c r="Y46" s="2">
        <f>COUNTIFS('OB History'!$B:$B,$A$46,'OB History'!O:O, 1)</f>
        <v>3</v>
      </c>
      <c r="Z46" s="2">
        <f>COUNTIFS('OB History'!$B:$B,$A$46,'OB History'!P:P, 1)</f>
        <v>8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0</v>
      </c>
      <c r="AD46" s="2">
        <f>COUNTIFS('OB History'!$B:$B,$A$46,'OB History'!T:T, 1)</f>
        <v>2</v>
      </c>
      <c r="AE46" s="2">
        <f>COUNTIFS('OB History'!$B:$B,$A$46,'OB History'!U:U, 1)</f>
        <v>1</v>
      </c>
      <c r="AF46" s="2">
        <f>COUNTIFS('OB History'!$B:$B,$A$46,'OB History'!V:V, 1)</f>
        <v>0</v>
      </c>
      <c r="AG46" s="2">
        <f>COUNTIFS('OB History'!$B:$B,$A$46,'OB History'!W:W, 1)</f>
        <v>10</v>
      </c>
      <c r="AH46" s="2">
        <f>COUNTIFS('OB History'!$B:$B,$A$46,'OB History'!X:X, 1)</f>
        <v>21</v>
      </c>
      <c r="AI46" s="2">
        <f>COUNTIFS('OB History'!$B:$B,$A$46,'OB History'!Y:Y, 1)</f>
        <v>18</v>
      </c>
      <c r="AJ46" s="2">
        <f>COUNTIFS('OB History'!$B:$B,$A$46,'OB History'!Z:Z, 1)</f>
        <v>15</v>
      </c>
    </row>
    <row r="47" spans="1:36" x14ac:dyDescent="0.25">
      <c r="A47" s="2" t="s">
        <v>48</v>
      </c>
      <c r="B47" s="6" t="s">
        <v>54</v>
      </c>
      <c r="C47" s="6" t="s">
        <v>70</v>
      </c>
      <c r="D47" s="3"/>
      <c r="E47" s="3"/>
      <c r="F47" s="3"/>
      <c r="G47" s="3"/>
      <c r="H47" s="12">
        <f>SUMIFS('OB History'!C:C,'OB History'!B:B,A47)</f>
        <v>102</v>
      </c>
      <c r="I47" s="4">
        <f>AVERAGEIFS('OB History'!C:C,'OB History'!B:B,A47)</f>
        <v>17</v>
      </c>
      <c r="J47" s="4">
        <f t="array" ref="J47">MEDIAN(IF('OB History'!B:B=A47, 'OB History'!C:C))</f>
        <v>14</v>
      </c>
      <c r="K47" s="13">
        <f t="array" ref="K47">MAX(IF('OB History'!B:B=A47, 'OB History'!C:C))</f>
        <v>29</v>
      </c>
      <c r="L47" s="12">
        <f>COUNTIFS('OB History'!B:B,A47,'OB History'!D:D, 1)</f>
        <v>5</v>
      </c>
      <c r="M47" s="2">
        <f>COUNTIFS('OB History'!B:B,A47,'OB History'!D:D, 0)</f>
        <v>1</v>
      </c>
      <c r="N47" s="42">
        <f>LOOKUP(2, 1/('OB History'!$B:$B=A47), 'OB History'!$AD:$AD)</f>
        <v>0.83333333333333337</v>
      </c>
      <c r="O47" s="12">
        <f>SUMIFS('OB History'!F:F,'OB History'!B:B,A47)</f>
        <v>17</v>
      </c>
      <c r="P47" s="2">
        <f>SUMIFS('OB History'!E:E,'OB History'!B:B,A47)-O47</f>
        <v>11</v>
      </c>
      <c r="Q47" s="42">
        <f>LOOKUP(2, 1/('OB History'!$B:$B=A47), 'OB History'!$AB:$AB)</f>
        <v>0.61666666666666659</v>
      </c>
      <c r="R47" s="12">
        <f>SUMIFS('OB History'!H:H,'OB History'!B:B,'Old Bow v2'!A47)</f>
        <v>66</v>
      </c>
      <c r="S47" s="2">
        <f>SUMIFS('OB History'!G:G,'OB History'!B:B,'Old Bow v2'!A47)-R47</f>
        <v>48</v>
      </c>
      <c r="T47" s="42">
        <f>LOOKUP(2, 1/('OB History'!$B:$B=A47), 'OB History'!$AC:$AC)</f>
        <v>0.58166666666666667</v>
      </c>
      <c r="U47" s="2">
        <f>COUNTIFS('OB History'!$B:$B,$A$47,'OB History'!K:K, 1)</f>
        <v>1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2</v>
      </c>
      <c r="Y47" s="2">
        <f>COUNTIFS('OB History'!$B:$B,$A$47,'OB History'!O:O, 1)</f>
        <v>2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1</v>
      </c>
      <c r="AG47" s="2">
        <f>COUNTIFS('OB History'!$B:$B,$A$47,'OB History'!W:W, 1)</f>
        <v>1</v>
      </c>
      <c r="AH47" s="2">
        <f>COUNTIFS('OB History'!$B:$B,$A$47,'OB History'!X:X, 1)</f>
        <v>1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5</v>
      </c>
      <c r="B48" s="6" t="s">
        <v>98</v>
      </c>
      <c r="C48" s="1" t="s">
        <v>131</v>
      </c>
      <c r="D48" s="3">
        <v>3</v>
      </c>
      <c r="E48" s="3"/>
      <c r="F48" s="3"/>
      <c r="G48" s="3"/>
      <c r="H48" s="12">
        <f>SUMIFS('OB History'!C:C,'OB History'!B:B,A48)</f>
        <v>1191</v>
      </c>
      <c r="I48" s="4">
        <f>AVERAGEIFS('OB History'!C:C,'OB History'!B:B,A48)</f>
        <v>22.471698113207548</v>
      </c>
      <c r="J48" s="4">
        <f t="array" ref="J48">MEDIAN(IF('OB History'!B:B=A48, 'OB History'!C:C))</f>
        <v>21</v>
      </c>
      <c r="K48" s="13">
        <f t="array" ref="K48">MAX(IF('OB History'!B:B=A48, 'OB History'!C:C))</f>
        <v>51</v>
      </c>
      <c r="L48" s="12">
        <f>COUNTIFS('OB History'!B:B,A48,'OB History'!D:D, 1)</f>
        <v>21</v>
      </c>
      <c r="M48" s="2">
        <f>COUNTIFS('OB History'!B:B,A48,'OB History'!D:D, 0)</f>
        <v>32</v>
      </c>
      <c r="N48" s="42">
        <f>LOOKUP(2, 1/('OB History'!$B:$B=A48), 'OB History'!$AD:$AD)</f>
        <v>0.39622641509433965</v>
      </c>
      <c r="O48" s="12">
        <f>SUMIFS('OB History'!F:F,'OB History'!B:B,A48)</f>
        <v>104</v>
      </c>
      <c r="P48" s="2">
        <f>SUMIFS('OB History'!E:E,'OB History'!B:B,A48)-O48</f>
        <v>123</v>
      </c>
      <c r="Q48" s="42">
        <f>LOOKUP(2, 1/('OB History'!$B:$B=A48), 'OB History'!$AB:$AB)</f>
        <v>0.45283018867924524</v>
      </c>
      <c r="R48" s="12">
        <f>SUMIFS('OB History'!H:H,'OB History'!B:B,'Old Bow v2'!A48)</f>
        <v>462</v>
      </c>
      <c r="S48" s="2">
        <f>SUMIFS('OB History'!G:G,'OB History'!B:B,'Old Bow v2'!A48)-R48</f>
        <v>490</v>
      </c>
      <c r="T48" s="42">
        <f>LOOKUP(2, 1/('OB History'!$B:$B=A48), 'OB History'!$AC:$AC)</f>
        <v>0.48056603773584899</v>
      </c>
      <c r="U48" s="2">
        <f>COUNTIFS('OB History'!$B:$B,$A$48,'OB History'!K:K, 1)</f>
        <v>15</v>
      </c>
      <c r="V48" s="2">
        <f>COUNTIFS('OB History'!$B:$B,$A$48,'OB History'!L:L, 1)</f>
        <v>5</v>
      </c>
      <c r="W48" s="2">
        <f>COUNTIFS('OB History'!$B:$B,$A$48,'OB History'!M:M, 1)</f>
        <v>7</v>
      </c>
      <c r="X48" s="2">
        <f>COUNTIFS('OB History'!$B:$B,$A$48,'OB History'!N:N, 1)</f>
        <v>10</v>
      </c>
      <c r="Y48" s="2">
        <f>COUNTIFS('OB History'!$B:$B,$A$48,'OB History'!O:O, 1)</f>
        <v>5</v>
      </c>
      <c r="Z48" s="2">
        <f>COUNTIFS('OB History'!$B:$B,$A$48,'OB History'!P:P, 1)</f>
        <v>6</v>
      </c>
      <c r="AA48" s="2">
        <f>COUNTIFS('OB History'!$B:$B,$A$48,'OB History'!Q:Q, 1)</f>
        <v>2</v>
      </c>
      <c r="AB48" s="2">
        <f>COUNTIFS('OB History'!$B:$B,$A$48,'OB History'!R:R, 1)</f>
        <v>5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7</v>
      </c>
      <c r="AH48" s="2">
        <f>COUNTIFS('OB History'!$B:$B,$A$48,'OB History'!X:X, 1)</f>
        <v>16</v>
      </c>
      <c r="AI48" s="2">
        <f>COUNTIFS('OB History'!$B:$B,$A$48,'OB History'!Y:Y, 1)</f>
        <v>11</v>
      </c>
      <c r="AJ48" s="2">
        <f>COUNTIFS('OB History'!$B:$B,$A$48,'OB History'!Z:Z, 1)</f>
        <v>14</v>
      </c>
    </row>
    <row r="49" spans="1:36" x14ac:dyDescent="0.25">
      <c r="A49" s="2" t="s">
        <v>32</v>
      </c>
      <c r="B49" s="2" t="s">
        <v>70</v>
      </c>
      <c r="C49" s="2" t="s">
        <v>70</v>
      </c>
      <c r="D49" s="3">
        <v>3</v>
      </c>
      <c r="E49" s="3"/>
      <c r="F49" s="3"/>
      <c r="G49" s="3"/>
      <c r="H49" s="12">
        <f>SUMIFS('OB History'!C:C,'OB History'!B:B,A49)</f>
        <v>711</v>
      </c>
      <c r="I49" s="4">
        <f>AVERAGEIFS('OB History'!C:C,'OB History'!B:B,A49)</f>
        <v>12.050847457627119</v>
      </c>
      <c r="J49" s="4">
        <f t="array" ref="J49">MEDIAN(IF('OB History'!B:B=A49, 'OB History'!C:C))</f>
        <v>11</v>
      </c>
      <c r="K49" s="13">
        <f t="array" ref="K49">MAX(IF('OB History'!B:B=A49, 'OB History'!C:C))</f>
        <v>28</v>
      </c>
      <c r="L49" s="12">
        <f>COUNTIFS('OB History'!B:B,A49,'OB History'!D:D, 1)</f>
        <v>22</v>
      </c>
      <c r="M49" s="2">
        <f>COUNTIFS('OB History'!B:B,A49,'OB History'!D:D, 0)</f>
        <v>37</v>
      </c>
      <c r="N49" s="42">
        <f>LOOKUP(2, 1/('OB History'!$B:$B=A49), 'OB History'!$AD:$AD)</f>
        <v>0.3728813559322034</v>
      </c>
      <c r="O49" s="12">
        <f>SUMIFS('OB History'!F:F,'OB History'!B:B,A49)</f>
        <v>109</v>
      </c>
      <c r="P49" s="2">
        <f>SUMIFS('OB History'!E:E,'OB History'!B:B,A49)-O49</f>
        <v>137</v>
      </c>
      <c r="Q49" s="42">
        <f>LOOKUP(2, 1/('OB History'!$B:$B=A49), 'OB History'!$AB:$AB)</f>
        <v>0.42881355932203369</v>
      </c>
      <c r="R49" s="12">
        <f>SUMIFS('OB History'!H:H,'OB History'!B:B,'Old Bow v2'!A49)</f>
        <v>482</v>
      </c>
      <c r="S49" s="2">
        <f>SUMIFS('OB History'!G:G,'OB History'!B:B,'Old Bow v2'!A49)-R49</f>
        <v>537</v>
      </c>
      <c r="T49" s="42">
        <f>LOOKUP(2, 1/('OB History'!$B:$B=A49), 'OB History'!$AC:$AC)</f>
        <v>0.46847457627118644</v>
      </c>
      <c r="U49" s="2">
        <f>COUNTIFS('OB History'!$B:$B,$A$49,'OB History'!K:K, 1)</f>
        <v>6</v>
      </c>
      <c r="V49" s="2">
        <f>COUNTIFS('OB History'!$B:$B,$A$49,'OB History'!L:L, 1)</f>
        <v>3</v>
      </c>
      <c r="W49" s="2">
        <f>COUNTIFS('OB History'!$B:$B,$A$49,'OB History'!M:M, 1)</f>
        <v>5</v>
      </c>
      <c r="X49" s="2">
        <f>COUNTIFS('OB History'!$B:$B,$A$49,'OB History'!N:N, 1)</f>
        <v>18</v>
      </c>
      <c r="Y49" s="2">
        <f>COUNTIFS('OB History'!$B:$B,$A$49,'OB History'!O:O, 1)</f>
        <v>1</v>
      </c>
      <c r="Z49" s="2">
        <f>COUNTIFS('OB History'!$B:$B,$A$49,'OB History'!P:P, 1)</f>
        <v>5</v>
      </c>
      <c r="AA49" s="2">
        <f>COUNTIFS('OB History'!$B:$B,$A$49,'OB History'!Q:Q, 1)</f>
        <v>5</v>
      </c>
      <c r="AB49" s="2">
        <f>COUNTIFS('OB History'!$B:$B,$A$49,'OB History'!R:R, 1)</f>
        <v>8</v>
      </c>
      <c r="AC49" s="2">
        <f>COUNTIFS('OB History'!$B:$B,$A$49,'OB History'!S:S, 1)</f>
        <v>2</v>
      </c>
      <c r="AD49" s="2">
        <f>COUNTIFS('OB History'!$B:$B,$A$49,'OB History'!T:T, 1)</f>
        <v>1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6</v>
      </c>
      <c r="AH49" s="2">
        <f>COUNTIFS('OB History'!$B:$B,$A$49,'OB History'!X:X, 1)</f>
        <v>18</v>
      </c>
      <c r="AI49" s="2">
        <f>COUNTIFS('OB History'!$B:$B,$A$49,'OB History'!Y:Y, 1)</f>
        <v>13</v>
      </c>
      <c r="AJ49" s="2">
        <f>COUNTIFS('OB History'!$B:$B,$A$49,'OB History'!Z:Z, 1)</f>
        <v>17</v>
      </c>
    </row>
    <row r="50" spans="1:36" x14ac:dyDescent="0.25">
      <c r="A50" s="2" t="s">
        <v>213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72</v>
      </c>
      <c r="I50" s="4">
        <f>AVERAGEIFS('OB History'!C:C,'OB History'!B:B,A50)</f>
        <v>7.2</v>
      </c>
      <c r="J50" s="4">
        <f t="array" ref="J50">MEDIAN(IF('OB History'!B:B=A50, 'OB History'!C:C))</f>
        <v>5</v>
      </c>
      <c r="K50" s="13">
        <f t="array" ref="K50">MAX(IF('OB History'!B:B=A50, 'OB History'!C:C))</f>
        <v>16</v>
      </c>
      <c r="L50" s="12">
        <f>COUNTIFS('OB History'!B:B,A50,'OB History'!D:D, 1)</f>
        <v>1</v>
      </c>
      <c r="M50" s="2">
        <f>COUNTIFS('OB History'!B:B,A50,'OB History'!D:D, 0)</f>
        <v>9</v>
      </c>
      <c r="N50" s="42">
        <f>LOOKUP(2, 1/('OB History'!$B:$B=A50), 'OB History'!$AD:$AD)</f>
        <v>0.1</v>
      </c>
      <c r="O50" s="12">
        <f>SUMIFS('OB History'!F:F,'OB History'!B:B,A50)</f>
        <v>11</v>
      </c>
      <c r="P50" s="2">
        <f>SUMIFS('OB History'!E:E,'OB History'!B:B,A50)-O50</f>
        <v>28</v>
      </c>
      <c r="Q50" s="42">
        <f>LOOKUP(2, 1/('OB History'!$B:$B=A50), 'OB History'!$AB:$AB)</f>
        <v>0.255</v>
      </c>
      <c r="R50" s="12">
        <f>SUMIFS('OB History'!H:H,'OB History'!B:B,'Old Bow v2'!A50)</f>
        <v>66</v>
      </c>
      <c r="S50" s="2">
        <f>SUMIFS('OB History'!G:G,'OB History'!B:B,'Old Bow v2'!A50)-R50</f>
        <v>98</v>
      </c>
      <c r="T50" s="42">
        <f>LOOKUP(2, 1/('OB History'!$B:$B=A50), 'OB History'!$AC:$AC)</f>
        <v>0.38599999999999995</v>
      </c>
      <c r="U50" s="2">
        <f>COUNTIFS('OB History'!$B:$B,$A$50,'OB History'!K:K, 1)</f>
        <v>0</v>
      </c>
      <c r="V50" s="2">
        <f>COUNTIFS('OB History'!$B:$B,$A$50,'OB History'!L:L, 1)</f>
        <v>2</v>
      </c>
      <c r="W50" s="2">
        <f>COUNTIFS('OB History'!$B:$B,$A$50,'OB History'!M:M, 1)</f>
        <v>1</v>
      </c>
      <c r="X50" s="2">
        <f>COUNTIFS('OB History'!$B:$B,$A$50,'OB History'!N:N, 1)</f>
        <v>0</v>
      </c>
      <c r="Y50" s="2">
        <f>COUNTIFS('OB History'!$B:$B,$A$50,'OB History'!O:O, 1)</f>
        <v>0</v>
      </c>
      <c r="Z50" s="2">
        <f>COUNTIFS('OB History'!$B:$B,$A$50,'OB History'!P:P, 1)</f>
        <v>0</v>
      </c>
      <c r="AA50" s="2">
        <f>COUNTIFS('OB History'!$B:$B,$A$50,'OB History'!Q:Q, 1)</f>
        <v>1</v>
      </c>
      <c r="AB50" s="2">
        <f>COUNTIFS('OB History'!$B:$B,$A$50,'OB History'!R:R, 1)</f>
        <v>1</v>
      </c>
      <c r="AC50" s="2">
        <f>COUNTIFS('OB History'!$B:$B,$A$50,'OB History'!S:S, 1)</f>
        <v>0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1</v>
      </c>
      <c r="AH50" s="2">
        <f>COUNTIFS('OB History'!$B:$B,$A$50,'OB History'!X:X, 1)</f>
        <v>2</v>
      </c>
      <c r="AI50" s="2">
        <f>COUNTIFS('OB History'!$B:$B,$A$50,'OB History'!Y:Y, 1)</f>
        <v>1</v>
      </c>
      <c r="AJ50" s="2">
        <f>COUNTIFS('OB History'!$B:$B,$A$50,'OB History'!Z:Z, 1)</f>
        <v>2</v>
      </c>
    </row>
    <row r="51" spans="1:36" x14ac:dyDescent="0.25">
      <c r="A51" s="2" t="s">
        <v>113</v>
      </c>
      <c r="B51" s="2" t="s">
        <v>70</v>
      </c>
      <c r="C51" s="2" t="s">
        <v>70</v>
      </c>
      <c r="D51" s="3">
        <v>5</v>
      </c>
      <c r="E51" s="3"/>
      <c r="F51" s="3"/>
      <c r="G51" s="3"/>
      <c r="H51" s="12">
        <f>SUMIFS('OB History'!C:C,'OB History'!B:B,A51)</f>
        <v>1060</v>
      </c>
      <c r="I51" s="4">
        <f>AVERAGEIFS('OB History'!C:C,'OB History'!B:B,A51)</f>
        <v>21.632653061224488</v>
      </c>
      <c r="J51" s="4">
        <f t="array" ref="J51">MEDIAN(IF('OB History'!B:B=A51, 'OB History'!C:C))</f>
        <v>20</v>
      </c>
      <c r="K51" s="13">
        <f t="array" ref="K51">MAX(IF('OB History'!B:B=A51, 'OB History'!C:C))</f>
        <v>52</v>
      </c>
      <c r="L51" s="12">
        <f>COUNTIFS('OB History'!B:B,A51,'OB History'!D:D, 1)</f>
        <v>31</v>
      </c>
      <c r="M51" s="2">
        <f>COUNTIFS('OB History'!B:B,A51,'OB History'!D:D, 0)</f>
        <v>18</v>
      </c>
      <c r="N51" s="42">
        <f>LOOKUP(2, 1/('OB History'!$B:$B=A51), 'OB History'!$AD:$AD)</f>
        <v>0.63265306122448983</v>
      </c>
      <c r="O51" s="12">
        <f>SUMIFS('OB History'!F:F,'OB History'!B:B,A51)</f>
        <v>112</v>
      </c>
      <c r="P51" s="2">
        <f>SUMIFS('OB History'!E:E,'OB History'!B:B,A51)-O51</f>
        <v>90</v>
      </c>
      <c r="Q51" s="42">
        <f>LOOKUP(2, 1/('OB History'!$B:$B=A51), 'OB History'!$AB:$AB)</f>
        <v>0.56673469387755115</v>
      </c>
      <c r="R51" s="12">
        <f>SUMIFS('OB History'!H:H,'OB History'!B:B,'Old Bow v2'!A51)</f>
        <v>439</v>
      </c>
      <c r="S51" s="2">
        <f>SUMIFS('OB History'!G:G,'OB History'!B:B,'Old Bow v2'!A51)-R51</f>
        <v>402</v>
      </c>
      <c r="T51" s="42">
        <f>LOOKUP(2, 1/('OB History'!$B:$B=A51), 'OB History'!$AC:$AC)</f>
        <v>0.53102040816326535</v>
      </c>
      <c r="U51" s="2">
        <f>COUNTIFS('OB History'!$B:$B,$A$51,'OB History'!K:K, 1)</f>
        <v>11</v>
      </c>
      <c r="V51" s="2">
        <f>COUNTIFS('OB History'!$B:$B,$A$51,'OB History'!L:L, 1)</f>
        <v>10</v>
      </c>
      <c r="W51" s="2">
        <f>COUNTIFS('OB History'!$B:$B,$A$51,'OB History'!M:M, 1)</f>
        <v>1</v>
      </c>
      <c r="X51" s="2">
        <f>COUNTIFS('OB History'!$B:$B,$A$51,'OB History'!N:N, 1)</f>
        <v>12</v>
      </c>
      <c r="Y51" s="2">
        <f>COUNTIFS('OB History'!$B:$B,$A$51,'OB History'!O:O, 1)</f>
        <v>7</v>
      </c>
      <c r="Z51" s="2">
        <f>COUNTIFS('OB History'!$B:$B,$A$51,'OB History'!P:P, 1)</f>
        <v>3</v>
      </c>
      <c r="AA51" s="2">
        <f>COUNTIFS('OB History'!$B:$B,$A$51,'OB History'!Q:Q, 1)</f>
        <v>6</v>
      </c>
      <c r="AB51" s="2">
        <f>COUNTIFS('OB History'!$B:$B,$A$51,'OB History'!R:R, 1)</f>
        <v>4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10</v>
      </c>
      <c r="AH51" s="2">
        <f>COUNTIFS('OB History'!$B:$B,$A$51,'OB History'!X:X, 1)</f>
        <v>16</v>
      </c>
      <c r="AI51" s="2">
        <f>COUNTIFS('OB History'!$B:$B,$A$51,'OB History'!Y:Y, 1)</f>
        <v>16</v>
      </c>
      <c r="AJ51" s="2">
        <f>COUNTIFS('OB History'!$B:$B,$A$51,'OB History'!Z:Z, 1)</f>
        <v>12</v>
      </c>
    </row>
    <row r="52" spans="1:36" x14ac:dyDescent="0.25">
      <c r="A52" s="2" t="s">
        <v>121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2</v>
      </c>
      <c r="P52" s="2">
        <f>SUMIFS('OB History'!E:E,'OB History'!B:B,A52)-O52</f>
        <v>3</v>
      </c>
      <c r="Q52" s="42">
        <f>LOOKUP(2, 1/('OB History'!$B:$B=A52), 'OB History'!$AB:$AB)</f>
        <v>0.4</v>
      </c>
      <c r="R52" s="12">
        <f>SUMIFS('OB History'!H:H,'OB History'!B:B,'Old Bow v2'!A52)</f>
        <v>8</v>
      </c>
      <c r="S52" s="2">
        <f>SUMIFS('OB History'!G:G,'OB History'!B:B,'Old Bow v2'!A52)-R52</f>
        <v>10</v>
      </c>
      <c r="T52" s="42">
        <f>LOOKUP(2, 1/('OB History'!$B:$B=A52), 'OB History'!$AC:$AC)</f>
        <v>0.44</v>
      </c>
      <c r="U52" s="2">
        <f>COUNTIFS('OB History'!$B:$B,$A$52,'OB History'!K:K, 1)</f>
        <v>1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1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34</v>
      </c>
      <c r="B53" s="6" t="s">
        <v>54</v>
      </c>
      <c r="C53" s="2" t="s">
        <v>70</v>
      </c>
      <c r="D53" s="3">
        <v>2</v>
      </c>
      <c r="E53" s="3"/>
      <c r="F53" s="3"/>
      <c r="G53" s="3"/>
      <c r="H53" s="12">
        <f>SUMIFS('OB History'!C:C,'OB History'!B:B,A53)</f>
        <v>654</v>
      </c>
      <c r="I53" s="4">
        <f>AVERAGEIFS('OB History'!C:C,'OB History'!B:B,A53)</f>
        <v>20.4375</v>
      </c>
      <c r="J53" s="4">
        <f t="array" ref="J53">MEDIAN(IF('OB History'!B:B=A53, 'OB History'!C:C))</f>
        <v>19.5</v>
      </c>
      <c r="K53" s="13">
        <f t="array" ref="K53">MAX(IF('OB History'!B:B=A53, 'OB History'!C:C))</f>
        <v>40</v>
      </c>
      <c r="L53" s="12">
        <f>COUNTIFS('OB History'!B:B,A53,'OB History'!D:D, 1)</f>
        <v>19</v>
      </c>
      <c r="M53" s="2">
        <f>COUNTIFS('OB History'!B:B,A53,'OB History'!D:D, 0)</f>
        <v>13</v>
      </c>
      <c r="N53" s="42">
        <f>LOOKUP(2, 1/('OB History'!$B:$B=A53), 'OB History'!$AD:$AD)</f>
        <v>0.59375</v>
      </c>
      <c r="O53" s="12">
        <f>SUMIFS('OB History'!F:F,'OB History'!B:B,A53)</f>
        <v>71</v>
      </c>
      <c r="P53" s="2">
        <f>SUMIFS('OB History'!E:E,'OB History'!B:B,A53)-O53</f>
        <v>57</v>
      </c>
      <c r="Q53" s="42">
        <f>LOOKUP(2, 1/('OB History'!$B:$B=A53), 'OB History'!$AB:$AB)</f>
        <v>0.55937499999999996</v>
      </c>
      <c r="R53" s="12">
        <f>SUMIFS('OB History'!H:H,'OB History'!B:B,'Old Bow v2'!A53)</f>
        <v>273</v>
      </c>
      <c r="S53" s="2">
        <f>SUMIFS('OB History'!G:G,'OB History'!B:B,'Old Bow v2'!A53)-R53</f>
        <v>257</v>
      </c>
      <c r="T53" s="42">
        <f>LOOKUP(2, 1/('OB History'!$B:$B=A53), 'OB History'!$AC:$AC)</f>
        <v>0.51218750000000002</v>
      </c>
      <c r="U53" s="2">
        <f>COUNTIFS('OB History'!$B:$B,$A$53,'OB History'!K:K, 1)</f>
        <v>6</v>
      </c>
      <c r="V53" s="2">
        <f>COUNTIFS('OB History'!$B:$B,$A$53,'OB History'!L:L, 1)</f>
        <v>4</v>
      </c>
      <c r="W53" s="2">
        <f>COUNTIFS('OB History'!$B:$B,$A$53,'OB History'!M:M, 1)</f>
        <v>8</v>
      </c>
      <c r="X53" s="2">
        <f>COUNTIFS('OB History'!$B:$B,$A$53,'OB History'!N:N, 1)</f>
        <v>7</v>
      </c>
      <c r="Y53" s="2">
        <f>COUNTIFS('OB History'!$B:$B,$A$53,'OB History'!O:O, 1)</f>
        <v>3</v>
      </c>
      <c r="Z53" s="2">
        <f>COUNTIFS('OB History'!$B:$B,$A$53,'OB History'!P:P, 1)</f>
        <v>4</v>
      </c>
      <c r="AA53" s="2">
        <f>COUNTIFS('OB History'!$B:$B,$A$53,'OB History'!Q:Q, 1)</f>
        <v>3</v>
      </c>
      <c r="AB53" s="2">
        <f>COUNTIFS('OB History'!$B:$B,$A$53,'OB History'!R:R, 1)</f>
        <v>2</v>
      </c>
      <c r="AC53" s="2">
        <f>COUNTIFS('OB History'!$B:$B,$A$53,'OB History'!S:S, 1)</f>
        <v>3</v>
      </c>
      <c r="AD53" s="2">
        <f>COUNTIFS('OB History'!$B:$B,$A$53,'OB History'!T:T, 1)</f>
        <v>0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12</v>
      </c>
      <c r="AI53" s="2">
        <f>COUNTIFS('OB History'!$B:$B,$A$53,'OB History'!Y:Y, 1)</f>
        <v>9</v>
      </c>
      <c r="AJ53" s="2">
        <f>COUNTIFS('OB History'!$B:$B,$A$53,'OB History'!Z:Z, 1)</f>
        <v>7</v>
      </c>
    </row>
    <row r="54" spans="1:36" x14ac:dyDescent="0.25">
      <c r="A54" s="2" t="s">
        <v>119</v>
      </c>
      <c r="B54" s="6" t="s">
        <v>54</v>
      </c>
      <c r="C54" s="2" t="s">
        <v>70</v>
      </c>
      <c r="D54" s="3">
        <v>1</v>
      </c>
      <c r="E54" s="3"/>
      <c r="F54" s="3"/>
      <c r="G54" s="3"/>
      <c r="H54" s="12">
        <f>SUMIFS('OB History'!C:C,'OB History'!B:B,A54)</f>
        <v>422</v>
      </c>
      <c r="I54" s="4">
        <f>AVERAGEIFS('OB History'!C:C,'OB History'!B:B,A54)</f>
        <v>16.88</v>
      </c>
      <c r="J54" s="4">
        <f t="array" ref="J54">MEDIAN(IF('OB History'!B:B=A54, 'OB History'!C:C))</f>
        <v>15</v>
      </c>
      <c r="K54" s="13">
        <f t="array" ref="K54">MAX(IF('OB History'!B:B=A54, 'OB History'!C:C))</f>
        <v>35</v>
      </c>
      <c r="L54" s="12">
        <f>COUNTIFS('OB History'!B:B,A54,'OB History'!D:D, 1)</f>
        <v>13</v>
      </c>
      <c r="M54" s="2">
        <f>COUNTIFS('OB History'!B:B,A54,'OB History'!D:D, 0)</f>
        <v>12</v>
      </c>
      <c r="N54" s="42">
        <f>LOOKUP(2, 1/('OB History'!$B:$B=A54), 'OB History'!$AD:$AD)</f>
        <v>0.52</v>
      </c>
      <c r="O54" s="12">
        <f>SUMIFS('OB History'!F:F,'OB History'!B:B,A54)</f>
        <v>48</v>
      </c>
      <c r="P54" s="2">
        <f>SUMIFS('OB History'!E:E,'OB History'!B:B,A54)-O54</f>
        <v>49</v>
      </c>
      <c r="Q54" s="42">
        <f>LOOKUP(2, 1/('OB History'!$B:$B=A54), 'OB History'!$AB:$AB)</f>
        <v>0.47879999999999995</v>
      </c>
      <c r="R54" s="12">
        <f>SUMIFS('OB History'!H:H,'OB History'!B:B,'Old Bow v2'!A54)</f>
        <v>200</v>
      </c>
      <c r="S54" s="2">
        <f>SUMIFS('OB History'!G:G,'OB History'!B:B,'Old Bow v2'!A54)-R54</f>
        <v>203</v>
      </c>
      <c r="T54" s="42">
        <f>LOOKUP(2, 1/('OB History'!$B:$B=A54), 'OB History'!$AC:$AC)</f>
        <v>0.48920000000000002</v>
      </c>
      <c r="U54" s="2">
        <f>COUNTIFS('OB History'!$B:$B,$A$54,'OB History'!K:K, 1)</f>
        <v>5</v>
      </c>
      <c r="V54" s="2">
        <f>COUNTIFS('OB History'!$B:$B,$A$54,'OB History'!L:L, 1)</f>
        <v>3</v>
      </c>
      <c r="W54" s="2">
        <f>COUNTIFS('OB History'!$B:$B,$A$54,'OB History'!M:M, 1)</f>
        <v>6</v>
      </c>
      <c r="X54" s="2">
        <f>COUNTIFS('OB History'!$B:$B,$A$54,'OB History'!N:N, 1)</f>
        <v>6</v>
      </c>
      <c r="Y54" s="2">
        <f>COUNTIFS('OB History'!$B:$B,$A$54,'OB History'!O:O, 1)</f>
        <v>2</v>
      </c>
      <c r="Z54" s="2">
        <f>COUNTIFS('OB History'!$B:$B,$A$54,'OB History'!P:P, 1)</f>
        <v>4</v>
      </c>
      <c r="AA54" s="2">
        <f>COUNTIFS('OB History'!$B:$B,$A$54,'OB History'!Q:Q, 1)</f>
        <v>2</v>
      </c>
      <c r="AB54" s="2">
        <f>COUNTIFS('OB History'!$B:$B,$A$54,'OB History'!R:R, 1)</f>
        <v>0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5</v>
      </c>
      <c r="AJ54" s="2">
        <f>COUNTIFS('OB History'!$B:$B,$A$54,'OB History'!Z:Z, 1)</f>
        <v>5</v>
      </c>
    </row>
    <row r="55" spans="1:36" ht="14.25" customHeight="1" x14ac:dyDescent="0.25">
      <c r="A55" s="2" t="s">
        <v>15</v>
      </c>
      <c r="B55" s="2" t="s">
        <v>70</v>
      </c>
      <c r="C55" s="2" t="s">
        <v>70</v>
      </c>
      <c r="D55" s="3">
        <v>21</v>
      </c>
      <c r="E55" s="3">
        <v>3</v>
      </c>
      <c r="F55" s="3"/>
      <c r="G55" s="3"/>
      <c r="H55" s="12">
        <f>SUMIFS('OB History'!C:C,'OB History'!B:B,A55)</f>
        <v>2300</v>
      </c>
      <c r="I55" s="4">
        <f>AVERAGEIFS('OB History'!C:C,'OB History'!B:B,A55)</f>
        <v>25.274725274725274</v>
      </c>
      <c r="J55" s="4">
        <f t="array" ref="J55">MEDIAN(IF('OB History'!B:B=A55, 'OB History'!C:C))</f>
        <v>23</v>
      </c>
      <c r="K55" s="13">
        <f t="array" ref="K55">MAX(IF('OB History'!B:B=A55, 'OB History'!C:C))</f>
        <v>58</v>
      </c>
      <c r="L55" s="12">
        <f>COUNTIFS('OB History'!B:B,A55,'OB History'!D:D, 1)</f>
        <v>36</v>
      </c>
      <c r="M55" s="2">
        <f>COUNTIFS('OB History'!B:B,A55,'OB History'!D:D, 0)</f>
        <v>55</v>
      </c>
      <c r="N55" s="42">
        <f>LOOKUP(2, 1/('OB History'!$B:$B=A55), 'OB History'!$AD:$AD)</f>
        <v>0.39560439560439559</v>
      </c>
      <c r="O55" s="12">
        <f>SUMIFS('OB History'!F:F,'OB History'!B:B,A55)</f>
        <v>173</v>
      </c>
      <c r="P55" s="2">
        <f>SUMIFS('OB History'!E:E,'OB History'!B:B,A55)-O55</f>
        <v>200</v>
      </c>
      <c r="Q55" s="42">
        <f>LOOKUP(2, 1/('OB History'!$B:$B=A55), 'OB History'!$AB:$AB)</f>
        <v>0.46593406593406594</v>
      </c>
      <c r="R55" s="12">
        <f>SUMIFS('OB History'!H:H,'OB History'!B:B,'Old Bow v2'!A55)</f>
        <v>760</v>
      </c>
      <c r="S55" s="2">
        <f>SUMIFS('OB History'!G:G,'OB History'!B:B,'Old Bow v2'!A55)-R55</f>
        <v>783</v>
      </c>
      <c r="T55" s="42">
        <f>LOOKUP(2, 1/('OB History'!$B:$B=A55), 'OB History'!$AC:$AC)</f>
        <v>0.49681318681318676</v>
      </c>
      <c r="U55" s="2">
        <f>COUNTIFS('OB History'!$B:$B,$A$55,'OB History'!K:K, 1)</f>
        <v>10</v>
      </c>
      <c r="V55" s="2">
        <f>COUNTIFS('OB History'!$B:$B,$A$55,'OB History'!L:L, 1)</f>
        <v>16</v>
      </c>
      <c r="W55" s="2">
        <f>COUNTIFS('OB History'!$B:$B,$A$55,'OB History'!M:M, 1)</f>
        <v>4</v>
      </c>
      <c r="X55" s="2">
        <f>COUNTIFS('OB History'!$B:$B,$A$55,'OB History'!N:N, 1)</f>
        <v>16</v>
      </c>
      <c r="Y55" s="2">
        <f>COUNTIFS('OB History'!$B:$B,$A$55,'OB History'!O:O, 1)</f>
        <v>2</v>
      </c>
      <c r="Z55" s="2">
        <f>COUNTIFS('OB History'!$B:$B,$A$55,'OB History'!P:P, 1)</f>
        <v>16</v>
      </c>
      <c r="AA55" s="2">
        <f>COUNTIFS('OB History'!$B:$B,$A$55,'OB History'!Q:Q, 1)</f>
        <v>8</v>
      </c>
      <c r="AB55" s="2">
        <f>COUNTIFS('OB History'!$B:$B,$A$55,'OB History'!R:R, 1)</f>
        <v>7</v>
      </c>
      <c r="AC55" s="2">
        <f>COUNTIFS('OB History'!$B:$B,$A$55,'OB History'!S:S, 1)</f>
        <v>1</v>
      </c>
      <c r="AD55" s="2">
        <f>COUNTIFS('OB History'!$B:$B,$A$55,'OB History'!T:T, 1)</f>
        <v>3</v>
      </c>
      <c r="AE55" s="2">
        <f>COUNTIFS('OB History'!$B:$B,$A$55,'OB History'!U:U, 1)</f>
        <v>2</v>
      </c>
      <c r="AF55" s="2">
        <f>COUNTIFS('OB History'!$B:$B,$A$55,'OB History'!V:V, 1)</f>
        <v>3</v>
      </c>
      <c r="AG55" s="2">
        <f>COUNTIFS('OB History'!$B:$B,$A$55,'OB History'!W:W, 1)</f>
        <v>8</v>
      </c>
      <c r="AH55" s="2">
        <f>COUNTIFS('OB History'!$B:$B,$A$55,'OB History'!X:X, 1)</f>
        <v>32</v>
      </c>
      <c r="AI55" s="2">
        <f>COUNTIFS('OB History'!$B:$B,$A$55,'OB History'!Y:Y, 1)</f>
        <v>18</v>
      </c>
      <c r="AJ55" s="2">
        <f>COUNTIFS('OB History'!$B:$B,$A$55,'OB History'!Z:Z, 1)</f>
        <v>27</v>
      </c>
    </row>
    <row r="56" spans="1:36" ht="14.25" customHeight="1" x14ac:dyDescent="0.25">
      <c r="A56" s="2" t="s">
        <v>262</v>
      </c>
      <c r="B56" s="2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11</v>
      </c>
      <c r="I56" s="4">
        <f>AVERAGEIFS('OB History'!C:C,'OB History'!B:B,A56)</f>
        <v>11</v>
      </c>
      <c r="J56" s="4">
        <f t="array" ref="J56">MEDIAN(IF('OB History'!B:B=A56, 'OB History'!C:C))</f>
        <v>11</v>
      </c>
      <c r="K56" s="13">
        <f t="array" ref="K56">MAX(IF('OB History'!B:B=A56, 'OB History'!C:C))</f>
        <v>11</v>
      </c>
      <c r="L56" s="12">
        <f>COUNTIFS('OB History'!B:B,A56,'OB History'!D:D, 1)</f>
        <v>0</v>
      </c>
      <c r="M56" s="2">
        <f>COUNTIFS('OB History'!B:B,A56,'OB History'!D:D, 0)</f>
        <v>1</v>
      </c>
      <c r="N56" s="42">
        <f>LOOKUP(2, 1/('OB History'!$B:$B=A56), 'OB History'!$AD:$AD)</f>
        <v>0</v>
      </c>
      <c r="O56" s="12">
        <f>SUMIFS('OB History'!F:F,'OB History'!B:B,A56)</f>
        <v>2</v>
      </c>
      <c r="P56" s="2">
        <f>SUMIFS('OB History'!E:E,'OB History'!B:B,A56)-O56</f>
        <v>3</v>
      </c>
      <c r="Q56" s="42">
        <f>LOOKUP(2, 1/('OB History'!$B:$B=A56), 'OB History'!$AB:$AB)</f>
        <v>0.4</v>
      </c>
      <c r="R56" s="12">
        <f>SUMIFS('OB History'!H:H,'OB History'!B:B,'Old Bow v2'!A56)</f>
        <v>9</v>
      </c>
      <c r="S56" s="2">
        <f>SUMIFS('OB History'!G:G,'OB History'!B:B,'Old Bow v2'!A56)-R56</f>
        <v>10</v>
      </c>
      <c r="T56" s="42">
        <f>LOOKUP(2, 1/('OB History'!$B:$B=A56), 'OB History'!$AC:$AC)</f>
        <v>0.47</v>
      </c>
      <c r="U56" s="2">
        <f>COUNTIFS('OB History'!$B:$B,$A$56,'OB History'!K:K, 1)</f>
        <v>0</v>
      </c>
      <c r="V56" s="2">
        <f>COUNTIFS('OB History'!$B:$B,$A$56,'OB History'!L:L, 1)</f>
        <v>1</v>
      </c>
      <c r="W56" s="2">
        <f>COUNTIFS('OB History'!$B:$B,$A$56,'OB History'!M:M, 1)</f>
        <v>0</v>
      </c>
      <c r="X56" s="2">
        <f>COUNTIFS('OB History'!$B:$B,$A$56,'OB History'!N:N, 1)</f>
        <v>0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0</v>
      </c>
      <c r="AJ56" s="2">
        <f>COUNTIFS('OB History'!$B:$B,$A$56,'OB History'!Z:Z, 1)</f>
        <v>0</v>
      </c>
    </row>
    <row r="57" spans="1:36" ht="14.25" customHeight="1" x14ac:dyDescent="0.25">
      <c r="A57" s="2" t="s">
        <v>248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4</v>
      </c>
      <c r="I57" s="4">
        <f>AVERAGEIFS('OB History'!C:C,'OB History'!B:B,A57)</f>
        <v>4</v>
      </c>
      <c r="J57" s="4">
        <f t="array" ref="J57">MEDIAN(IF('OB History'!B:B=A57, 'OB History'!C:C))</f>
        <v>4</v>
      </c>
      <c r="K57" s="13">
        <f t="array" ref="K57">MAX(IF('OB History'!B:B=A57, 'OB History'!C:C))</f>
        <v>4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0</v>
      </c>
      <c r="P57" s="2">
        <f>SUMIFS('OB History'!E:E,'OB History'!B:B,A57)-O57</f>
        <v>3</v>
      </c>
      <c r="Q57" s="42">
        <f>LOOKUP(2, 1/('OB History'!$B:$B=A57), 'OB History'!$AB:$AB)</f>
        <v>0</v>
      </c>
      <c r="R57" s="12">
        <f>SUMIFS('OB History'!H:H,'OB History'!B:B,'Old Bow v2'!A57)</f>
        <v>2</v>
      </c>
      <c r="S57" s="2">
        <f>SUMIFS('OB History'!G:G,'OB History'!B:B,'Old Bow v2'!A57)-R57</f>
        <v>9</v>
      </c>
      <c r="T57" s="42">
        <f>LOOKUP(2, 1/('OB History'!$B:$B=A57), 'OB History'!$AC:$AC)</f>
        <v>0.18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0</v>
      </c>
      <c r="AJ57" s="2">
        <f>COUNTIFS('OB History'!$B:$B,$A$57,'OB History'!Z:Z, 1)</f>
        <v>0</v>
      </c>
    </row>
    <row r="58" spans="1:36" ht="14.25" customHeight="1" x14ac:dyDescent="0.25">
      <c r="A58" s="2" t="s">
        <v>252</v>
      </c>
      <c r="B58" s="2" t="s">
        <v>70</v>
      </c>
      <c r="C58" s="2" t="s">
        <v>70</v>
      </c>
      <c r="D58" s="3"/>
      <c r="E58" s="3"/>
      <c r="F58" s="3">
        <v>1</v>
      </c>
      <c r="G58" s="3"/>
      <c r="H58" s="12">
        <f>SUMIFS('OB History'!C:C,'OB History'!B:B,A58)</f>
        <v>243</v>
      </c>
      <c r="I58" s="4">
        <f>AVERAGEIFS('OB History'!C:C,'OB History'!B:B,A58)</f>
        <v>12.789473684210526</v>
      </c>
      <c r="J58" s="4">
        <f t="array" ref="J58">MEDIAN(IF('OB History'!B:B=A58, 'OB History'!C:C))</f>
        <v>13</v>
      </c>
      <c r="K58" s="13">
        <f t="array" ref="K58">MAX(IF('OB History'!B:B=A58, 'OB History'!C:C))</f>
        <v>22</v>
      </c>
      <c r="L58" s="12">
        <f>COUNTIFS('OB History'!B:B,A58,'OB History'!D:D, 1)</f>
        <v>12</v>
      </c>
      <c r="M58" s="2">
        <f>COUNTIFS('OB History'!B:B,A58,'OB History'!D:D, 0)</f>
        <v>7</v>
      </c>
      <c r="N58" s="42">
        <f>LOOKUP(2, 1/('OB History'!$B:$B=A58), 'OB History'!$AD:$AD)</f>
        <v>0.63157894736842102</v>
      </c>
      <c r="O58" s="12">
        <f>SUMIFS('OB History'!F:F,'OB History'!B:B,A58)</f>
        <v>44</v>
      </c>
      <c r="P58" s="2">
        <f>SUMIFS('OB History'!E:E,'OB History'!B:B,A58)-O58</f>
        <v>39</v>
      </c>
      <c r="Q58" s="42">
        <f>LOOKUP(2, 1/('OB History'!$B:$B=A58), 'OB History'!$AB:$AB)</f>
        <v>0.52631578947368418</v>
      </c>
      <c r="R58" s="12">
        <f>SUMIFS('OB History'!H:H,'OB History'!B:B,'Old Bow v2'!A58)</f>
        <v>172</v>
      </c>
      <c r="S58" s="2">
        <f>SUMIFS('OB History'!G:G,'OB History'!B:B,'Old Bow v2'!A58)-R58</f>
        <v>178</v>
      </c>
      <c r="T58" s="42">
        <f>LOOKUP(2, 1/('OB History'!$B:$B=A58), 'OB History'!$AC:$AC)</f>
        <v>0.48684210526315796</v>
      </c>
      <c r="U58" s="2">
        <f>COUNTIFS('OB History'!$B:$B,$A$58,'OB History'!K:K, 1)</f>
        <v>9</v>
      </c>
      <c r="V58" s="2">
        <f>COUNTIFS('OB History'!$B:$B,$A$58,'OB History'!L:L, 1)</f>
        <v>4</v>
      </c>
      <c r="W58" s="2">
        <f>COUNTIFS('OB History'!$B:$B,$A$58,'OB History'!M:M, 1)</f>
        <v>2</v>
      </c>
      <c r="X58" s="2">
        <f>COUNTIFS('OB History'!$B:$B,$A$58,'OB History'!N:N, 1)</f>
        <v>4</v>
      </c>
      <c r="Y58" s="2">
        <f>COUNTIFS('OB History'!$B:$B,$A$58,'OB History'!O:O, 1)</f>
        <v>2</v>
      </c>
      <c r="Z58" s="2">
        <f>COUNTIFS('OB History'!$B:$B,$A$58,'OB History'!P:P, 1)</f>
        <v>0</v>
      </c>
      <c r="AA58" s="2">
        <f>COUNTIFS('OB History'!$B:$B,$A$58,'OB History'!Q:Q, 1)</f>
        <v>2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6</v>
      </c>
      <c r="AI58" s="2">
        <f>COUNTIFS('OB History'!$B:$B,$A$58,'OB History'!Y:Y, 1)</f>
        <v>5</v>
      </c>
      <c r="AJ58" s="2">
        <f>COUNTIFS('OB History'!$B:$B,$A$58,'OB History'!Z:Z, 1)</f>
        <v>4</v>
      </c>
    </row>
    <row r="59" spans="1:36" ht="14.25" customHeight="1" x14ac:dyDescent="0.25">
      <c r="A59" s="2" t="s">
        <v>261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49</v>
      </c>
      <c r="I59" s="4">
        <f>AVERAGEIFS('OB History'!C:C,'OB History'!B:B,A59)</f>
        <v>9.8000000000000007</v>
      </c>
      <c r="J59" s="4">
        <f t="array" ref="J59">MEDIAN(IF('OB History'!B:B=A59, 'OB History'!C:C))</f>
        <v>8</v>
      </c>
      <c r="K59" s="13">
        <f t="array" ref="K59">MAX(IF('OB History'!B:B=A59, 'OB History'!C:C))</f>
        <v>14</v>
      </c>
      <c r="L59" s="12">
        <f>COUNTIFS('OB History'!B:B,A59,'OB History'!D:D, 1)</f>
        <v>3</v>
      </c>
      <c r="M59" s="2">
        <f>COUNTIFS('OB History'!B:B,A59,'OB History'!D:D, 0)</f>
        <v>2</v>
      </c>
      <c r="N59" s="42">
        <f>LOOKUP(2, 1/('OB History'!$B:$B=A59), 'OB History'!$AD:$AD)</f>
        <v>0.6</v>
      </c>
      <c r="O59" s="12">
        <f>SUMIFS('OB History'!F:F,'OB History'!B:B,A59)</f>
        <v>11</v>
      </c>
      <c r="P59" s="2">
        <f>SUMIFS('OB History'!E:E,'OB History'!B:B,A59)-O59</f>
        <v>10</v>
      </c>
      <c r="Q59" s="42">
        <f>LOOKUP(2, 1/('OB History'!$B:$B=A59), 'OB History'!$AB:$AB)</f>
        <v>0.5</v>
      </c>
      <c r="R59" s="12">
        <f>SUMIFS('OB History'!H:H,'OB History'!B:B,'Old Bow v2'!A59)</f>
        <v>45</v>
      </c>
      <c r="S59" s="2">
        <f>SUMIFS('OB History'!G:G,'OB History'!B:B,'Old Bow v2'!A59)-R59</f>
        <v>46</v>
      </c>
      <c r="T59" s="42">
        <f>LOOKUP(2, 1/('OB History'!$B:$B=A59), 'OB History'!$AC:$AC)</f>
        <v>0.496</v>
      </c>
      <c r="U59" s="2">
        <f>COUNTIFS('OB History'!$B:$B,$A$59,'OB History'!K:K, 1)</f>
        <v>2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2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4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ht="14.25" customHeight="1" x14ac:dyDescent="0.25">
      <c r="A60" s="2" t="s">
        <v>256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6</v>
      </c>
      <c r="I60" s="4">
        <f>AVERAGEIFS('OB History'!C:C,'OB History'!B:B,A60)</f>
        <v>6</v>
      </c>
      <c r="J60" s="4">
        <f t="array" ref="J60">MEDIAN(IF('OB History'!B:B=A60, 'OB History'!C:C))</f>
        <v>6</v>
      </c>
      <c r="K60" s="13">
        <f t="array" ref="K60">MAX(IF('OB History'!B:B=A60, 'OB History'!C:C))</f>
        <v>6</v>
      </c>
      <c r="L60" s="12">
        <f>COUNTIFS('OB History'!B:B,A60,'OB History'!D:D, 1)</f>
        <v>1</v>
      </c>
      <c r="M60" s="2">
        <f>COUNTIFS('OB History'!B:B,A60,'OB History'!D:D, 0)</f>
        <v>0</v>
      </c>
      <c r="N60" s="42">
        <f>LOOKUP(2, 1/('OB History'!$B:$B=A60), 'OB History'!$AD:$AD)</f>
        <v>1</v>
      </c>
      <c r="O60" s="12">
        <f>SUMIFS('OB History'!F:F,'OB History'!B:B,A60)</f>
        <v>3</v>
      </c>
      <c r="P60" s="2">
        <f>SUMIFS('OB History'!E:E,'OB History'!B:B,A60)-O60</f>
        <v>2</v>
      </c>
      <c r="Q60" s="42">
        <f>LOOKUP(2, 1/('OB History'!$B:$B=A60), 'OB History'!$AB:$AB)</f>
        <v>0.6</v>
      </c>
      <c r="R60" s="12">
        <f>SUMIFS('OB History'!H:H,'OB History'!B:B,'Old Bow v2'!A60)</f>
        <v>11</v>
      </c>
      <c r="S60" s="2">
        <f>SUMIFS('OB History'!G:G,'OB History'!B:B,'Old Bow v2'!A60)-R60</f>
        <v>11</v>
      </c>
      <c r="T60" s="42">
        <f>LOOKUP(2, 1/('OB History'!$B:$B=A60), 'OB History'!$AC:$AC)</f>
        <v>0.5</v>
      </c>
      <c r="U60" s="2">
        <f>COUNTIFS('OB History'!$B:$B,$A$60,'OB History'!K:K, 1)</f>
        <v>1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1</v>
      </c>
      <c r="AJ60" s="2">
        <f>COUNTIFS('OB History'!$B:$B,$A$60,'OB History'!Z:Z, 1)</f>
        <v>0</v>
      </c>
    </row>
    <row r="61" spans="1:36" x14ac:dyDescent="0.25">
      <c r="A61" s="2" t="s">
        <v>127</v>
      </c>
      <c r="B61" s="6" t="s">
        <v>54</v>
      </c>
      <c r="C61" s="2" t="s">
        <v>70</v>
      </c>
      <c r="D61" s="3">
        <v>12</v>
      </c>
      <c r="E61" s="3">
        <v>1</v>
      </c>
      <c r="F61" s="3"/>
      <c r="G61" s="3"/>
      <c r="H61" s="12">
        <f>SUMIFS('OB History'!C:C,'OB History'!B:B,A61)</f>
        <v>2051</v>
      </c>
      <c r="I61" s="4">
        <f>AVERAGEIFS('OB History'!C:C,'OB History'!B:B,A61)</f>
        <v>21.364583333333332</v>
      </c>
      <c r="J61" s="4">
        <f t="array" ref="J61">MEDIAN(IF('OB History'!B:B=A61, 'OB History'!C:C))</f>
        <v>20</v>
      </c>
      <c r="K61" s="13">
        <f t="array" ref="K61">MAX(IF('OB History'!B:B=A61, 'OB History'!C:C))</f>
        <v>50</v>
      </c>
      <c r="L61" s="12">
        <f>COUNTIFS('OB History'!B:B,A61,'OB History'!D:D, 1)</f>
        <v>44</v>
      </c>
      <c r="M61" s="2">
        <f>COUNTIFS('OB History'!B:B,A61,'OB History'!D:D, 0)</f>
        <v>52</v>
      </c>
      <c r="N61" s="42">
        <f>LOOKUP(2, 1/('OB History'!$B:$B=A61), 'OB History'!$AD:$AD)</f>
        <v>0.45833333333333331</v>
      </c>
      <c r="O61" s="12">
        <f>SUMIFS('OB History'!F:F,'OB History'!B:B,A61)</f>
        <v>186</v>
      </c>
      <c r="P61" s="2">
        <f>SUMIFS('OB History'!E:E,'OB History'!B:B,A61)-O61</f>
        <v>213</v>
      </c>
      <c r="Q61" s="42">
        <f>LOOKUP(2, 1/('OB History'!$B:$B=A61), 'OB History'!$AB:$AB)</f>
        <v>0.45447916666666671</v>
      </c>
      <c r="R61" s="12">
        <f>SUMIFS('OB History'!H:H,'OB History'!B:B,'Old Bow v2'!A61)</f>
        <v>804</v>
      </c>
      <c r="S61" s="2">
        <f>SUMIFS('OB History'!G:G,'OB History'!B:B,'Old Bow v2'!A61)-R61</f>
        <v>853</v>
      </c>
      <c r="T61" s="42">
        <f>LOOKUP(2, 1/('OB History'!$B:$B=A61), 'OB History'!$AC:$AC)</f>
        <v>0.47906250000000011</v>
      </c>
      <c r="U61" s="2">
        <f>COUNTIFS('OB History'!$B:$B,$A$61,'OB History'!K:K, 1)</f>
        <v>15</v>
      </c>
      <c r="V61" s="2">
        <f>COUNTIFS('OB History'!$B:$B,$A$61,'OB History'!L:L, 1)</f>
        <v>8</v>
      </c>
      <c r="W61" s="2">
        <f>COUNTIFS('OB History'!$B:$B,$A$61,'OB History'!M:M, 1)</f>
        <v>5</v>
      </c>
      <c r="X61" s="2">
        <f>COUNTIFS('OB History'!$B:$B,$A$61,'OB History'!N:N, 1)</f>
        <v>30</v>
      </c>
      <c r="Y61" s="2">
        <f>COUNTIFS('OB History'!$B:$B,$A$61,'OB History'!O:O, 1)</f>
        <v>7</v>
      </c>
      <c r="Z61" s="2">
        <f>COUNTIFS('OB History'!$B:$B,$A$61,'OB History'!P:P, 1)</f>
        <v>10</v>
      </c>
      <c r="AA61" s="2">
        <f>COUNTIFS('OB History'!$B:$B,$A$61,'OB History'!Q:Q, 1)</f>
        <v>3</v>
      </c>
      <c r="AB61" s="2">
        <f>COUNTIFS('OB History'!$B:$B,$A$61,'OB History'!R:R, 1)</f>
        <v>7</v>
      </c>
      <c r="AC61" s="2">
        <f>COUNTIFS('OB History'!$B:$B,$A$61,'OB History'!S:S, 1)</f>
        <v>1</v>
      </c>
      <c r="AD61" s="2">
        <f>COUNTIFS('OB History'!$B:$B,$A$61,'OB History'!T:T, 1)</f>
        <v>4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13</v>
      </c>
      <c r="AH61" s="2">
        <f>COUNTIFS('OB History'!$B:$B,$A$61,'OB History'!X:X, 1)</f>
        <v>23</v>
      </c>
      <c r="AI61" s="2">
        <f>COUNTIFS('OB History'!$B:$B,$A$61,'OB History'!Y:Y, 1)</f>
        <v>30</v>
      </c>
      <c r="AJ61" s="2">
        <f>COUNTIFS('OB History'!$B:$B,$A$61,'OB History'!Z:Z, 1)</f>
        <v>27</v>
      </c>
    </row>
    <row r="62" spans="1:36" x14ac:dyDescent="0.25">
      <c r="A62" s="2" t="s">
        <v>6</v>
      </c>
      <c r="B62" s="6" t="s">
        <v>98</v>
      </c>
      <c r="C62" s="1" t="s">
        <v>131</v>
      </c>
      <c r="D62" s="3">
        <v>6</v>
      </c>
      <c r="E62" s="3">
        <v>1</v>
      </c>
      <c r="F62" s="3"/>
      <c r="G62" s="3"/>
      <c r="H62" s="12">
        <f>SUMIFS('OB History'!C:C,'OB History'!B:B,A62)</f>
        <v>1767</v>
      </c>
      <c r="I62" s="4">
        <f>AVERAGEIFS('OB History'!C:C,'OB History'!B:B,A62)</f>
        <v>25.242857142857144</v>
      </c>
      <c r="J62" s="4">
        <f t="array" ref="J62">MEDIAN(IF('OB History'!B:B=A62, 'OB History'!C:C))</f>
        <v>23.5</v>
      </c>
      <c r="K62" s="13">
        <f t="array" ref="K62">MAX(IF('OB History'!B:B=A62, 'OB History'!C:C))</f>
        <v>66</v>
      </c>
      <c r="L62" s="12">
        <f>COUNTIFS('OB History'!B:B,A62,'OB History'!D:D, 1)</f>
        <v>46</v>
      </c>
      <c r="M62" s="2">
        <f>COUNTIFS('OB History'!B:B,A62,'OB History'!D:D, 0)</f>
        <v>24</v>
      </c>
      <c r="N62" s="42">
        <f>LOOKUP(2, 1/('OB History'!$B:$B=A62), 'OB History'!$AD:$AD)</f>
        <v>0.65714285714285714</v>
      </c>
      <c r="O62" s="12">
        <f>SUMIFS('OB History'!F:F,'OB History'!B:B,A62)</f>
        <v>167</v>
      </c>
      <c r="P62" s="2">
        <f>SUMIFS('OB History'!E:E,'OB History'!B:B,A62)-O62</f>
        <v>117</v>
      </c>
      <c r="Q62" s="42">
        <f>LOOKUP(2, 1/('OB History'!$B:$B=A62), 'OB History'!$AB:$AB)</f>
        <v>0.6042857142857142</v>
      </c>
      <c r="R62" s="12">
        <f>SUMIFS('OB History'!H:H,'OB History'!B:B,'Old Bow v2'!A62)</f>
        <v>656</v>
      </c>
      <c r="S62" s="2">
        <f>SUMIFS('OB History'!G:G,'OB History'!B:B,'Old Bow v2'!A62)-R62</f>
        <v>534</v>
      </c>
      <c r="T62" s="42">
        <f>LOOKUP(2, 1/('OB History'!$B:$B=A62), 'OB History'!$AC:$AC)</f>
        <v>0.56028571428571428</v>
      </c>
      <c r="U62" s="2">
        <f>COUNTIFS('OB History'!$B:$B,$A$62,'OB History'!K:K, 1)</f>
        <v>12</v>
      </c>
      <c r="V62" s="2">
        <f>COUNTIFS('OB History'!$B:$B,$A$62,'OB History'!L:L, 1)</f>
        <v>15</v>
      </c>
      <c r="W62" s="2">
        <f>COUNTIFS('OB History'!$B:$B,$A$62,'OB History'!M:M, 1)</f>
        <v>17</v>
      </c>
      <c r="X62" s="2">
        <f>COUNTIFS('OB History'!$B:$B,$A$62,'OB History'!N:N, 1)</f>
        <v>18</v>
      </c>
      <c r="Y62" s="2">
        <f>COUNTIFS('OB History'!$B:$B,$A$62,'OB History'!O:O, 1)</f>
        <v>5</v>
      </c>
      <c r="Z62" s="2">
        <f>COUNTIFS('OB History'!$B:$B,$A$62,'OB History'!P:P, 1)</f>
        <v>13</v>
      </c>
      <c r="AA62" s="2">
        <f>COUNTIFS('OB History'!$B:$B,$A$62,'OB History'!Q:Q, 1)</f>
        <v>8</v>
      </c>
      <c r="AB62" s="2">
        <f>COUNTIFS('OB History'!$B:$B,$A$62,'OB History'!R:R, 1)</f>
        <v>2</v>
      </c>
      <c r="AC62" s="2">
        <f>COUNTIFS('OB History'!$B:$B,$A$62,'OB History'!S:S, 1)</f>
        <v>2</v>
      </c>
      <c r="AD62" s="2">
        <f>COUNTIFS('OB History'!$B:$B,$A$62,'OB History'!T:T, 1)</f>
        <v>4</v>
      </c>
      <c r="AE62" s="2">
        <f>COUNTIFS('OB History'!$B:$B,$A$62,'OB History'!U:U, 1)</f>
        <v>0</v>
      </c>
      <c r="AF62" s="2">
        <f>COUNTIFS('OB History'!$B:$B,$A$62,'OB History'!V:V, 1)</f>
        <v>1</v>
      </c>
      <c r="AG62" s="2">
        <f>COUNTIFS('OB History'!$B:$B,$A$62,'OB History'!W:W, 1)</f>
        <v>13</v>
      </c>
      <c r="AH62" s="2">
        <f>COUNTIFS('OB History'!$B:$B,$A$62,'OB History'!X:X, 1)</f>
        <v>20</v>
      </c>
      <c r="AI62" s="2">
        <f>COUNTIFS('OB History'!$B:$B,$A$62,'OB History'!Y:Y, 1)</f>
        <v>16</v>
      </c>
      <c r="AJ62" s="2">
        <f>COUNTIFS('OB History'!$B:$B,$A$62,'OB History'!Z:Z, 1)</f>
        <v>21</v>
      </c>
    </row>
    <row r="63" spans="1:36" x14ac:dyDescent="0.25">
      <c r="A63" s="2" t="s">
        <v>16</v>
      </c>
      <c r="B63" s="6" t="s">
        <v>54</v>
      </c>
      <c r="C63" s="2" t="s">
        <v>70</v>
      </c>
      <c r="D63" s="3">
        <v>6</v>
      </c>
      <c r="E63" s="3">
        <v>3</v>
      </c>
      <c r="F63" s="3"/>
      <c r="G63" s="3">
        <v>1</v>
      </c>
      <c r="H63" s="12">
        <f>SUMIFS('OB History'!C:C,'OB History'!B:B,A63)</f>
        <v>1322</v>
      </c>
      <c r="I63" s="4">
        <f>AVERAGEIFS('OB History'!C:C,'OB History'!B:B,A63)</f>
        <v>25.423076923076923</v>
      </c>
      <c r="J63" s="4">
        <f t="array" ref="J63">MEDIAN(IF('OB History'!B:B=A63, 'OB History'!C:C))</f>
        <v>24.5</v>
      </c>
      <c r="K63" s="13">
        <f t="array" ref="K63">MAX(IF('OB History'!B:B=A63, 'OB History'!C:C))</f>
        <v>58</v>
      </c>
      <c r="L63" s="12">
        <f>COUNTIFS('OB History'!B:B,A63,'OB History'!D:D, 1)</f>
        <v>24</v>
      </c>
      <c r="M63" s="2">
        <f>COUNTIFS('OB History'!B:B,A63,'OB History'!D:D, 0)</f>
        <v>28</v>
      </c>
      <c r="N63" s="42">
        <f>LOOKUP(2, 1/('OB History'!$B:$B=A63), 'OB History'!$AD:$AD)</f>
        <v>0.46153846153846156</v>
      </c>
      <c r="O63" s="12">
        <f>SUMIFS('OB History'!F:F,'OB History'!B:B,A63)</f>
        <v>101</v>
      </c>
      <c r="P63" s="2">
        <f>SUMIFS('OB History'!E:E,'OB History'!B:B,A63)-O63</f>
        <v>112</v>
      </c>
      <c r="Q63" s="42">
        <f>LOOKUP(2, 1/('OB History'!$B:$B=A63), 'OB History'!$AB:$AB)</f>
        <v>0.46634615384615391</v>
      </c>
      <c r="R63" s="12">
        <f>SUMIFS('OB History'!H:H,'OB History'!B:B,'Old Bow v2'!A63)</f>
        <v>433</v>
      </c>
      <c r="S63" s="2">
        <f>SUMIFS('OB History'!G:G,'OB History'!B:B,'Old Bow v2'!A63)-R63</f>
        <v>462</v>
      </c>
      <c r="T63" s="42">
        <f>LOOKUP(2, 1/('OB History'!$B:$B=A63), 'OB History'!$AC:$AC)</f>
        <v>0.4817307692307693</v>
      </c>
      <c r="U63" s="2">
        <f>COUNTIFS('OB History'!$B:$B,$A$63,'OB History'!K:K, 1)</f>
        <v>7</v>
      </c>
      <c r="V63" s="2">
        <f>COUNTIFS('OB History'!$B:$B,$A$63,'OB History'!L:L, 1)</f>
        <v>6</v>
      </c>
      <c r="W63" s="2">
        <f>COUNTIFS('OB History'!$B:$B,$A$63,'OB History'!M:M, 1)</f>
        <v>2</v>
      </c>
      <c r="X63" s="2">
        <f>COUNTIFS('OB History'!$B:$B,$A$63,'OB History'!N:N, 1)</f>
        <v>14</v>
      </c>
      <c r="Y63" s="2">
        <f>COUNTIFS('OB History'!$B:$B,$A$63,'OB History'!O:O, 1)</f>
        <v>3</v>
      </c>
      <c r="Z63" s="2">
        <f>COUNTIFS('OB History'!$B:$B,$A$63,'OB History'!P:P, 1)</f>
        <v>9</v>
      </c>
      <c r="AA63" s="2">
        <f>COUNTIFS('OB History'!$B:$B,$A$63,'OB History'!Q:Q, 1)</f>
        <v>5</v>
      </c>
      <c r="AB63" s="2">
        <f>COUNTIFS('OB History'!$B:$B,$A$63,'OB History'!R:R, 1)</f>
        <v>4</v>
      </c>
      <c r="AC63" s="2">
        <f>COUNTIFS('OB History'!$B:$B,$A$63,'OB History'!S:S, 1)</f>
        <v>0</v>
      </c>
      <c r="AD63" s="2">
        <f>COUNTIFS('OB History'!$B:$B,$A$63,'OB History'!T:T, 1)</f>
        <v>2</v>
      </c>
      <c r="AE63" s="2">
        <f>COUNTIFS('OB History'!$B:$B,$A$63,'OB History'!U:U, 1)</f>
        <v>2</v>
      </c>
      <c r="AF63" s="2">
        <f>COUNTIFS('OB History'!$B:$B,$A$63,'OB History'!V:V, 1)</f>
        <v>1</v>
      </c>
      <c r="AG63" s="2">
        <f>COUNTIFS('OB History'!$B:$B,$A$63,'OB History'!W:W, 1)</f>
        <v>11</v>
      </c>
      <c r="AH63" s="2">
        <f>COUNTIFS('OB History'!$B:$B,$A$63,'OB History'!X:X, 1)</f>
        <v>14</v>
      </c>
      <c r="AI63" s="2">
        <f>COUNTIFS('OB History'!$B:$B,$A$63,'OB History'!Y:Y, 1)</f>
        <v>10</v>
      </c>
      <c r="AJ63" s="2">
        <f>COUNTIFS('OB History'!$B:$B,$A$63,'OB History'!Z:Z, 1)</f>
        <v>11</v>
      </c>
    </row>
    <row r="64" spans="1:36" x14ac:dyDescent="0.25">
      <c r="A64" s="2" t="s">
        <v>90</v>
      </c>
      <c r="B64" s="6" t="s">
        <v>54</v>
      </c>
      <c r="C64" s="2" t="s">
        <v>70</v>
      </c>
      <c r="D64" s="3">
        <v>6</v>
      </c>
      <c r="E64" s="3"/>
      <c r="F64" s="3"/>
      <c r="G64" s="3"/>
      <c r="H64" s="12">
        <f>SUMIFS('OB History'!C:C,'OB History'!B:B,A64)</f>
        <v>1091</v>
      </c>
      <c r="I64" s="4">
        <f>AVERAGEIFS('OB History'!C:C,'OB History'!B:B,A64)</f>
        <v>23.717391304347824</v>
      </c>
      <c r="J64" s="4">
        <f t="array" ref="J64">MEDIAN(IF('OB History'!B:B=A64, 'OB History'!C:C))</f>
        <v>21</v>
      </c>
      <c r="K64" s="13">
        <f t="array" ref="K64">MAX(IF('OB History'!B:B=A64, 'OB History'!C:C))</f>
        <v>50</v>
      </c>
      <c r="L64" s="12">
        <f>COUNTIFS('OB History'!B:B,A64,'OB History'!D:D, 1)</f>
        <v>28</v>
      </c>
      <c r="M64" s="2">
        <f>COUNTIFS('OB History'!B:B,A64,'OB History'!D:D, 0)</f>
        <v>18</v>
      </c>
      <c r="N64" s="42">
        <f>LOOKUP(2, 1/('OB History'!$B:$B=A64), 'OB History'!$AD:$AD)</f>
        <v>0.60869565217391308</v>
      </c>
      <c r="O64" s="12">
        <f>SUMIFS('OB History'!F:F,'OB History'!B:B,A64)</f>
        <v>106</v>
      </c>
      <c r="P64" s="2">
        <f>SUMIFS('OB History'!E:E,'OB History'!B:B,A64)-O64</f>
        <v>82</v>
      </c>
      <c r="Q64" s="42">
        <f>LOOKUP(2, 1/('OB History'!$B:$B=A64), 'OB History'!$AB:$AB)</f>
        <v>0.57391304347826078</v>
      </c>
      <c r="R64" s="12">
        <f>SUMIFS('OB History'!H:H,'OB History'!B:B,'Old Bow v2'!A64)</f>
        <v>421</v>
      </c>
      <c r="S64" s="2">
        <f>SUMIFS('OB History'!G:G,'OB History'!B:B,'Old Bow v2'!A64)-R64</f>
        <v>363</v>
      </c>
      <c r="T64" s="42">
        <f>LOOKUP(2, 1/('OB History'!$B:$B=A64), 'OB History'!$AC:$AC)</f>
        <v>0.54065217391304332</v>
      </c>
      <c r="U64" s="2">
        <f>COUNTIFS('OB History'!$B:$B,$A$64,'OB History'!K:K, 1)</f>
        <v>5</v>
      </c>
      <c r="V64" s="2">
        <f>COUNTIFS('OB History'!$B:$B,$A$64,'OB History'!L:L, 1)</f>
        <v>11</v>
      </c>
      <c r="W64" s="2">
        <f>COUNTIFS('OB History'!$B:$B,$A$64,'OB History'!M:M, 1)</f>
        <v>11</v>
      </c>
      <c r="X64" s="2">
        <f>COUNTIFS('OB History'!$B:$B,$A$64,'OB History'!N:N, 1)</f>
        <v>11</v>
      </c>
      <c r="Y64" s="2">
        <f>COUNTIFS('OB History'!$B:$B,$A$64,'OB History'!O:O, 1)</f>
        <v>3</v>
      </c>
      <c r="Z64" s="2">
        <f>COUNTIFS('OB History'!$B:$B,$A$64,'OB History'!P:P, 1)</f>
        <v>5</v>
      </c>
      <c r="AA64" s="2">
        <f>COUNTIFS('OB History'!$B:$B,$A$64,'OB History'!Q:Q, 1)</f>
        <v>2</v>
      </c>
      <c r="AB64" s="2">
        <f>COUNTIFS('OB History'!$B:$B,$A$64,'OB History'!R:R, 1)</f>
        <v>3</v>
      </c>
      <c r="AC64" s="2">
        <f>COUNTIFS('OB History'!$B:$B,$A$64,'OB History'!S:S, 1)</f>
        <v>2</v>
      </c>
      <c r="AD64" s="2">
        <f>COUNTIFS('OB History'!$B:$B,$A$64,'OB History'!T:T, 1)</f>
        <v>1</v>
      </c>
      <c r="AE64" s="2">
        <f>COUNTIFS('OB History'!$B:$B,$A$64,'OB History'!U:U, 1)</f>
        <v>1</v>
      </c>
      <c r="AF64" s="2">
        <f>COUNTIFS('OB History'!$B:$B,$A$64,'OB History'!V:V, 1)</f>
        <v>1</v>
      </c>
      <c r="AG64" s="2">
        <f>COUNTIFS('OB History'!$B:$B,$A$64,'OB History'!W:W, 1)</f>
        <v>5</v>
      </c>
      <c r="AH64" s="2">
        <f>COUNTIFS('OB History'!$B:$B,$A$64,'OB History'!X:X, 1)</f>
        <v>22</v>
      </c>
      <c r="AI64" s="2">
        <f>COUNTIFS('OB History'!$B:$B,$A$64,'OB History'!Y:Y, 1)</f>
        <v>9</v>
      </c>
      <c r="AJ64" s="2">
        <f>COUNTIFS('OB History'!$B:$B,$A$64,'OB History'!Z:Z, 1)</f>
        <v>14</v>
      </c>
    </row>
    <row r="65" spans="1:36" x14ac:dyDescent="0.25">
      <c r="A65" s="2" t="s">
        <v>141</v>
      </c>
      <c r="B65" s="2" t="s">
        <v>70</v>
      </c>
      <c r="C65" s="2" t="s">
        <v>70</v>
      </c>
      <c r="D65" s="3"/>
      <c r="E65" s="3"/>
      <c r="F65" s="3"/>
      <c r="G65" s="3"/>
      <c r="H65" s="12">
        <f>SUMIFS('OB History'!C:C,'OB History'!B:B,A65)</f>
        <v>2</v>
      </c>
      <c r="I65" s="4">
        <f>AVERAGEIFS('OB History'!C:C,'OB History'!B:B,A65)</f>
        <v>2</v>
      </c>
      <c r="J65" s="4">
        <f t="array" ref="J65">MEDIAN(IF('OB History'!B:B=A65, 'OB History'!C:C))</f>
        <v>2</v>
      </c>
      <c r="K65" s="13">
        <f t="array" ref="K65">MAX(IF('OB History'!B:B=A65, 'OB History'!C:C))</f>
        <v>2</v>
      </c>
      <c r="L65" s="12">
        <f>COUNTIFS('OB History'!B:B,A65,'OB History'!D:D, 1)</f>
        <v>0</v>
      </c>
      <c r="M65" s="2">
        <f>COUNTIFS('OB History'!B:B,A65,'OB History'!D:D, 0)</f>
        <v>1</v>
      </c>
      <c r="N65" s="42">
        <f>LOOKUP(2, 1/('OB History'!$B:$B=A65), 'OB History'!$AD:$AD)</f>
        <v>0</v>
      </c>
      <c r="O65" s="12">
        <f>SUMIFS('OB History'!F:F,'OB History'!B:B,A65)</f>
        <v>2</v>
      </c>
      <c r="P65" s="2">
        <f>SUMIFS('OB History'!E:E,'OB History'!B:B,A65)-O65</f>
        <v>3</v>
      </c>
      <c r="Q65" s="42">
        <f>LOOKUP(2, 1/('OB History'!$B:$B=A65), 'OB History'!$AB:$AB)</f>
        <v>0.4</v>
      </c>
      <c r="R65" s="12">
        <f>SUMIFS('OB History'!H:H,'OB History'!B:B,'Old Bow v2'!A65)</f>
        <v>6</v>
      </c>
      <c r="S65" s="2">
        <f>SUMIFS('OB History'!G:G,'OB History'!B:B,'Old Bow v2'!A65)-R65</f>
        <v>14</v>
      </c>
      <c r="T65" s="42">
        <f>LOOKUP(2, 1/('OB History'!$B:$B=A65), 'OB History'!$AC:$AC)</f>
        <v>0.3</v>
      </c>
      <c r="U65" s="2">
        <f>COUNTIFS('OB History'!$B:$B,$A$65,'OB History'!K:K, 1)</f>
        <v>0</v>
      </c>
      <c r="V65" s="2">
        <f>COUNTIFS('OB History'!$B:$B,$A$65,'OB History'!L:L, 1)</f>
        <v>0</v>
      </c>
      <c r="W65" s="2">
        <f>COUNTIFS('OB History'!$B:$B,$A$65,'OB History'!M:M, 1)</f>
        <v>0</v>
      </c>
      <c r="X65" s="2">
        <f>COUNTIFS('OB History'!$B:$B,$A$65,'OB History'!N:N, 1)</f>
        <v>0</v>
      </c>
      <c r="Y65" s="2">
        <f>COUNTIFS('OB History'!$B:$B,$A$65,'OB History'!O:O, 1)</f>
        <v>0</v>
      </c>
      <c r="Z65" s="2">
        <f>COUNTIFS('OB History'!$B:$B,$A$65,'OB History'!P:P, 1)</f>
        <v>0</v>
      </c>
      <c r="AA65" s="2">
        <f>COUNTIFS('OB History'!$B:$B,$A$65,'OB History'!Q:Q, 1)</f>
        <v>0</v>
      </c>
      <c r="AB65" s="2">
        <f>COUNTIFS('OB History'!$B:$B,$A$65,'OB History'!R:R, 1)</f>
        <v>0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1</v>
      </c>
      <c r="AH65" s="2">
        <f>COUNTIFS('OB History'!$B:$B,$A$65,'OB History'!X:X, 1)</f>
        <v>0</v>
      </c>
      <c r="AI65" s="2">
        <f>COUNTIFS('OB History'!$B:$B,$A$65,'OB History'!Y:Y, 1)</f>
        <v>1</v>
      </c>
      <c r="AJ65" s="2">
        <f>COUNTIFS('OB History'!$B:$B,$A$65,'OB History'!Z:Z, 1)</f>
        <v>0</v>
      </c>
    </row>
    <row r="66" spans="1:36" x14ac:dyDescent="0.25">
      <c r="A66" s="2" t="s">
        <v>13</v>
      </c>
      <c r="B66" s="6" t="s">
        <v>98</v>
      </c>
      <c r="C66" s="1" t="s">
        <v>132</v>
      </c>
      <c r="D66" s="3">
        <v>10</v>
      </c>
      <c r="E66" s="3">
        <v>6</v>
      </c>
      <c r="F66" s="3"/>
      <c r="G66" s="3"/>
      <c r="H66" s="12">
        <f>SUMIFS('OB History'!C:C,'OB History'!B:B,A66)</f>
        <v>2165</v>
      </c>
      <c r="I66" s="4">
        <f>AVERAGEIFS('OB History'!C:C,'OB History'!B:B,A66)</f>
        <v>23.791208791208792</v>
      </c>
      <c r="J66" s="4">
        <f t="array" ref="J66">MEDIAN(IF('OB History'!B:B=A66, 'OB History'!C:C))</f>
        <v>21</v>
      </c>
      <c r="K66" s="13">
        <f t="array" ref="K66">MAX(IF('OB History'!B:B=A66, 'OB History'!C:C))</f>
        <v>56</v>
      </c>
      <c r="L66" s="12">
        <f>COUNTIFS('OB History'!B:B,A66,'OB History'!D:D, 1)</f>
        <v>38</v>
      </c>
      <c r="M66" s="2">
        <f>COUNTIFS('OB History'!B:B,A66,'OB History'!D:D, 0)</f>
        <v>53</v>
      </c>
      <c r="N66" s="42">
        <f>LOOKUP(2, 1/('OB History'!$B:$B=A66), 'OB History'!$AD:$AD)</f>
        <v>0.4175824175824176</v>
      </c>
      <c r="O66" s="12">
        <f>SUMIFS('OB History'!F:F,'OB History'!B:B,A66)</f>
        <v>168</v>
      </c>
      <c r="P66" s="2">
        <f>SUMIFS('OB History'!E:E,'OB History'!B:B,A66)-O66</f>
        <v>204</v>
      </c>
      <c r="Q66" s="42">
        <f>LOOKUP(2, 1/('OB History'!$B:$B=A66), 'OB History'!$AB:$AB)</f>
        <v>0.44670329670329667</v>
      </c>
      <c r="R66" s="12">
        <f>SUMIFS('OB History'!H:H,'OB History'!B:B,'Old Bow v2'!A66)</f>
        <v>738</v>
      </c>
      <c r="S66" s="2">
        <f>SUMIFS('OB History'!G:G,'OB History'!B:B,'Old Bow v2'!A66)-R66</f>
        <v>818</v>
      </c>
      <c r="T66" s="42">
        <f>LOOKUP(2, 1/('OB History'!$B:$B=A66), 'OB History'!$AC:$AC)</f>
        <v>0.47340659340659341</v>
      </c>
      <c r="U66" s="2">
        <f>COUNTIFS('OB History'!$B:$B,$A$66,'OB History'!K:K, 1)</f>
        <v>13</v>
      </c>
      <c r="V66" s="2">
        <f>COUNTIFS('OB History'!$B:$B,$A$66,'OB History'!L:L, 1)</f>
        <v>15</v>
      </c>
      <c r="W66" s="2">
        <f>COUNTIFS('OB History'!$B:$B,$A$66,'OB History'!M:M, 1)</f>
        <v>7</v>
      </c>
      <c r="X66" s="2">
        <f>COUNTIFS('OB History'!$B:$B,$A$66,'OB History'!N:N, 1)</f>
        <v>17</v>
      </c>
      <c r="Y66" s="2">
        <f>COUNTIFS('OB History'!$B:$B,$A$66,'OB History'!O:O, 1)</f>
        <v>5</v>
      </c>
      <c r="Z66" s="2">
        <f>COUNTIFS('OB History'!$B:$B,$A$66,'OB History'!P:P, 1)</f>
        <v>8</v>
      </c>
      <c r="AA66" s="2">
        <f>COUNTIFS('OB History'!$B:$B,$A$66,'OB History'!Q:Q, 1)</f>
        <v>4</v>
      </c>
      <c r="AB66" s="2">
        <f>COUNTIFS('OB History'!$B:$B,$A$66,'OB History'!R:R, 1)</f>
        <v>2</v>
      </c>
      <c r="AC66" s="2">
        <f>COUNTIFS('OB History'!$B:$B,$A$66,'OB History'!S:S, 1)</f>
        <v>1</v>
      </c>
      <c r="AD66" s="2">
        <f>COUNTIFS('OB History'!$B:$B,$A$66,'OB History'!T:T, 1)</f>
        <v>0</v>
      </c>
      <c r="AE66" s="2">
        <f>COUNTIFS('OB History'!$B:$B,$A$66,'OB History'!U:U, 1)</f>
        <v>1</v>
      </c>
      <c r="AF66" s="2">
        <f>COUNTIFS('OB History'!$B:$B,$A$66,'OB History'!V:V, 1)</f>
        <v>4</v>
      </c>
      <c r="AG66" s="2">
        <f>COUNTIFS('OB History'!$B:$B,$A$66,'OB History'!W:W, 1)</f>
        <v>17</v>
      </c>
      <c r="AH66" s="2">
        <f>COUNTIFS('OB History'!$B:$B,$A$66,'OB History'!X:X, 1)</f>
        <v>40</v>
      </c>
      <c r="AI66" s="2">
        <f>COUNTIFS('OB History'!$B:$B,$A$66,'OB History'!Y:Y, 1)</f>
        <v>14</v>
      </c>
      <c r="AJ66" s="2">
        <f>COUNTIFS('OB History'!$B:$B,$A$66,'OB History'!Z:Z, 1)</f>
        <v>18</v>
      </c>
    </row>
    <row r="67" spans="1:36" x14ac:dyDescent="0.25">
      <c r="A67" s="2" t="s">
        <v>64</v>
      </c>
      <c r="B67" s="6" t="s">
        <v>70</v>
      </c>
      <c r="C67" s="6" t="s">
        <v>70</v>
      </c>
      <c r="D67" s="3"/>
      <c r="E67" s="3"/>
      <c r="F67" s="3"/>
      <c r="G67" s="3"/>
      <c r="H67" s="12">
        <f>SUMIFS('OB History'!C:C,'OB History'!B:B,A67)</f>
        <v>216</v>
      </c>
      <c r="I67" s="4">
        <f>AVERAGEIFS('OB History'!C:C,'OB History'!B:B,A67)</f>
        <v>15.428571428571429</v>
      </c>
      <c r="J67" s="4">
        <f t="array" ref="J67">MEDIAN(IF('OB History'!B:B=A67, 'OB History'!C:C))</f>
        <v>16</v>
      </c>
      <c r="K67" s="13">
        <f t="array" ref="K67">MAX(IF('OB History'!B:B=A67, 'OB History'!C:C))</f>
        <v>27</v>
      </c>
      <c r="L67" s="12">
        <f>COUNTIFS('OB History'!B:B,A67,'OB History'!D:D, 1)</f>
        <v>7</v>
      </c>
      <c r="M67" s="2">
        <f>COUNTIFS('OB History'!B:B,A67,'OB History'!D:D, 0)</f>
        <v>7</v>
      </c>
      <c r="N67" s="42">
        <f>LOOKUP(2, 1/('OB History'!$B:$B=A67), 'OB History'!$AD:$AD)</f>
        <v>0.5</v>
      </c>
      <c r="O67" s="12">
        <f>SUMIFS('OB History'!F:F,'OB History'!B:B,A67)</f>
        <v>32</v>
      </c>
      <c r="P67" s="2">
        <f>SUMIFS('OB History'!E:E,'OB History'!B:B,A67)-O67</f>
        <v>31</v>
      </c>
      <c r="Q67" s="42">
        <f>LOOKUP(2, 1/('OB History'!$B:$B=A67), 'OB History'!$AB:$AB)</f>
        <v>0.52500000000000002</v>
      </c>
      <c r="R67" s="12">
        <f>SUMIFS('OB History'!H:H,'OB History'!B:B,'Old Bow v2'!A67)</f>
        <v>132</v>
      </c>
      <c r="S67" s="2">
        <f>SUMIFS('OB History'!G:G,'OB History'!B:B,'Old Bow v2'!A67)-R67</f>
        <v>128</v>
      </c>
      <c r="T67" s="42">
        <f>LOOKUP(2, 1/('OB History'!$B:$B=A67), 'OB History'!$AC:$AC)</f>
        <v>0.51214285714285712</v>
      </c>
      <c r="U67" s="2">
        <f>COUNTIFS('OB History'!$B:$B,$A$67,'OB History'!K:K, 1)</f>
        <v>1</v>
      </c>
      <c r="V67" s="2">
        <f>COUNTIFS('OB History'!$B:$B,$A$67,'OB History'!L:L, 1)</f>
        <v>2</v>
      </c>
      <c r="W67" s="2">
        <f>COUNTIFS('OB History'!$B:$B,$A$67,'OB History'!M:M, 1)</f>
        <v>0</v>
      </c>
      <c r="X67" s="2">
        <f>COUNTIFS('OB History'!$B:$B,$A$67,'OB History'!N:N, 1)</f>
        <v>2</v>
      </c>
      <c r="Y67" s="2">
        <f>COUNTIFS('OB History'!$B:$B,$A$67,'OB History'!O:O, 1)</f>
        <v>4</v>
      </c>
      <c r="Z67" s="2">
        <f>COUNTIFS('OB History'!$B:$B,$A$67,'OB History'!P:P, 1)</f>
        <v>0</v>
      </c>
      <c r="AA67" s="2">
        <f>COUNTIFS('OB History'!$B:$B,$A$67,'OB History'!Q:Q, 1)</f>
        <v>0</v>
      </c>
      <c r="AB67" s="2">
        <f>COUNTIFS('OB History'!$B:$B,$A$67,'OB History'!R:R, 1)</f>
        <v>3</v>
      </c>
      <c r="AC67" s="2">
        <f>COUNTIFS('OB History'!$B:$B,$A$67,'OB History'!S:S, 1)</f>
        <v>0</v>
      </c>
      <c r="AD67" s="2">
        <f>COUNTIFS('OB History'!$B:$B,$A$67,'OB History'!T:T, 1)</f>
        <v>0</v>
      </c>
      <c r="AE67" s="2">
        <f>COUNTIFS('OB History'!$B:$B,$A$67,'OB History'!U:U, 1)</f>
        <v>0</v>
      </c>
      <c r="AF67" s="2">
        <f>COUNTIFS('OB History'!$B:$B,$A$67,'OB History'!V:V, 1)</f>
        <v>1</v>
      </c>
      <c r="AG67" s="2">
        <f>COUNTIFS('OB History'!$B:$B,$A$67,'OB History'!W:W, 1)</f>
        <v>0</v>
      </c>
      <c r="AH67" s="2">
        <f>COUNTIFS('OB History'!$B:$B,$A$67,'OB History'!X:X, 1)</f>
        <v>7</v>
      </c>
      <c r="AI67" s="2">
        <f>COUNTIFS('OB History'!$B:$B,$A$67,'OB History'!Y:Y, 1)</f>
        <v>6</v>
      </c>
      <c r="AJ67" s="2">
        <f>COUNTIFS('OB History'!$B:$B,$A$67,'OB History'!Z:Z, 1)</f>
        <v>6</v>
      </c>
    </row>
    <row r="68" spans="1:36" x14ac:dyDescent="0.25">
      <c r="A68" s="2" t="s">
        <v>4</v>
      </c>
      <c r="B68" s="6" t="s">
        <v>98</v>
      </c>
      <c r="C68" s="2" t="s">
        <v>70</v>
      </c>
      <c r="D68" s="3">
        <v>7</v>
      </c>
      <c r="E68" s="3"/>
      <c r="F68" s="3"/>
      <c r="G68" s="3"/>
      <c r="H68" s="12">
        <f>SUMIFS('OB History'!C:C,'OB History'!B:B,A68)</f>
        <v>662</v>
      </c>
      <c r="I68" s="4">
        <f>AVERAGEIFS('OB History'!C:C,'OB History'!B:B,A68)</f>
        <v>25.46153846153846</v>
      </c>
      <c r="J68" s="4">
        <f t="array" ref="J68">MEDIAN(IF('OB History'!B:B=A68, 'OB History'!C:C))</f>
        <v>22</v>
      </c>
      <c r="K68" s="13">
        <f t="array" ref="K68">MAX(IF('OB History'!B:B=A68, 'OB History'!C:C))</f>
        <v>53</v>
      </c>
      <c r="L68" s="12">
        <f>COUNTIFS('OB History'!B:B,A68,'OB History'!D:D, 1)</f>
        <v>16</v>
      </c>
      <c r="M68" s="2">
        <f>COUNTIFS('OB History'!B:B,A68,'OB History'!D:D, 0)</f>
        <v>10</v>
      </c>
      <c r="N68" s="42">
        <f>LOOKUP(2, 1/('OB History'!$B:$B=A68), 'OB History'!$AD:$AD)</f>
        <v>0.61538461538461542</v>
      </c>
      <c r="O68" s="12">
        <f>SUMIFS('OB History'!F:F,'OB History'!B:B,A68)</f>
        <v>57</v>
      </c>
      <c r="P68" s="2">
        <f>SUMIFS('OB History'!E:E,'OB History'!B:B,A68)-O68</f>
        <v>51</v>
      </c>
      <c r="Q68" s="42">
        <f>LOOKUP(2, 1/('OB History'!$B:$B=A68), 'OB History'!$AB:$AB)</f>
        <v>0.52500000000000002</v>
      </c>
      <c r="R68" s="12">
        <f>SUMIFS('OB History'!H:H,'OB History'!B:B,'Old Bow v2'!A68)</f>
        <v>225</v>
      </c>
      <c r="S68" s="2">
        <f>SUMIFS('OB History'!G:G,'OB History'!B:B,'Old Bow v2'!A68)-R68</f>
        <v>215</v>
      </c>
      <c r="T68" s="42">
        <f>LOOKUP(2, 1/('OB History'!$B:$B=A68), 'OB History'!$AC:$AC)</f>
        <v>0.50538461538461543</v>
      </c>
      <c r="U68" s="2">
        <f>COUNTIFS('OB History'!$B:$B,$A$68,'OB History'!K:K, 1)</f>
        <v>7</v>
      </c>
      <c r="V68" s="2">
        <f>COUNTIFS('OB History'!$B:$B,$A$68,'OB History'!L:L, 1)</f>
        <v>7</v>
      </c>
      <c r="W68" s="2">
        <f>COUNTIFS('OB History'!$B:$B,$A$68,'OB History'!M:M, 1)</f>
        <v>5</v>
      </c>
      <c r="X68" s="2">
        <f>COUNTIFS('OB History'!$B:$B,$A$68,'OB History'!N:N, 1)</f>
        <v>3</v>
      </c>
      <c r="Y68" s="2">
        <f>COUNTIFS('OB History'!$B:$B,$A$68,'OB History'!O:O, 1)</f>
        <v>5</v>
      </c>
      <c r="Z68" s="2">
        <f>COUNTIFS('OB History'!$B:$B,$A$68,'OB History'!P:P, 1)</f>
        <v>4</v>
      </c>
      <c r="AA68" s="2">
        <f>COUNTIFS('OB History'!$B:$B,$A$68,'OB History'!Q:Q, 1)</f>
        <v>3</v>
      </c>
      <c r="AB68" s="2">
        <f>COUNTIFS('OB History'!$B:$B,$A$68,'OB History'!R:R, 1)</f>
        <v>1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5</v>
      </c>
      <c r="AH68" s="2">
        <f>COUNTIFS('OB History'!$B:$B,$A$68,'OB History'!X:X, 1)</f>
        <v>6</v>
      </c>
      <c r="AI68" s="2">
        <f>COUNTIFS('OB History'!$B:$B,$A$68,'OB History'!Y:Y, 1)</f>
        <v>4</v>
      </c>
      <c r="AJ68" s="2">
        <f>COUNTIFS('OB History'!$B:$B,$A$68,'OB History'!Z:Z, 1)</f>
        <v>7</v>
      </c>
    </row>
    <row r="69" spans="1:36" x14ac:dyDescent="0.25">
      <c r="A69" s="2" t="s">
        <v>88</v>
      </c>
      <c r="B69" s="6" t="s">
        <v>54</v>
      </c>
      <c r="C69" s="2" t="s">
        <v>70</v>
      </c>
      <c r="D69" s="3"/>
      <c r="E69" s="3"/>
      <c r="F69" s="3"/>
      <c r="G69" s="3"/>
      <c r="H69" s="12">
        <f>SUMIFS('OB History'!C:C,'OB History'!B:B,A69)</f>
        <v>259</v>
      </c>
      <c r="I69" s="4">
        <f>AVERAGEIFS('OB History'!C:C,'OB History'!B:B,A69)</f>
        <v>19.923076923076923</v>
      </c>
      <c r="J69" s="4">
        <f t="array" ref="J69">MEDIAN(IF('OB History'!B:B=A69, 'OB History'!C:C))</f>
        <v>20</v>
      </c>
      <c r="K69" s="13">
        <f t="array" ref="K69">MAX(IF('OB History'!B:B=A69, 'OB History'!C:C))</f>
        <v>37</v>
      </c>
      <c r="L69" s="12">
        <f>COUNTIFS('OB History'!B:B,A69,'OB History'!D:D, 1)</f>
        <v>8</v>
      </c>
      <c r="M69" s="2">
        <f>COUNTIFS('OB History'!B:B,A69,'OB History'!D:D, 0)</f>
        <v>5</v>
      </c>
      <c r="N69" s="42">
        <f>LOOKUP(2, 1/('OB History'!$B:$B=A69), 'OB History'!$AD:$AD)</f>
        <v>0.61538461538461542</v>
      </c>
      <c r="O69" s="12">
        <f>SUMIFS('OB History'!F:F,'OB History'!B:B,A69)</f>
        <v>31</v>
      </c>
      <c r="P69" s="2">
        <f>SUMIFS('OB History'!E:E,'OB History'!B:B,A69)-O69</f>
        <v>27</v>
      </c>
      <c r="Q69" s="42">
        <f>LOOKUP(2, 1/('OB History'!$B:$B=A69), 'OB History'!$AB:$AB)</f>
        <v>0.5346153846153846</v>
      </c>
      <c r="R69" s="12">
        <f>SUMIFS('OB History'!H:H,'OB History'!B:B,'Old Bow v2'!A69)</f>
        <v>124</v>
      </c>
      <c r="S69" s="2">
        <f>SUMIFS('OB History'!G:G,'OB History'!B:B,'Old Bow v2'!A69)-R69</f>
        <v>121</v>
      </c>
      <c r="T69" s="42">
        <f>LOOKUP(2, 1/('OB History'!$B:$B=A69), 'OB History'!$AC:$AC)</f>
        <v>0.50615384615384618</v>
      </c>
      <c r="U69" s="2">
        <f>COUNTIFS('OB History'!$B:$B,$A$69,'OB History'!K:K, 1)</f>
        <v>5</v>
      </c>
      <c r="V69" s="2">
        <f>COUNTIFS('OB History'!$B:$B,$A$69,'OB History'!L:L, 1)</f>
        <v>4</v>
      </c>
      <c r="W69" s="2">
        <f>COUNTIFS('OB History'!$B:$B,$A$69,'OB History'!M:M, 1)</f>
        <v>1</v>
      </c>
      <c r="X69" s="2">
        <f>COUNTIFS('OB History'!$B:$B,$A$69,'OB History'!N:N, 1)</f>
        <v>1</v>
      </c>
      <c r="Y69" s="2">
        <f>COUNTIFS('OB History'!$B:$B,$A$69,'OB History'!O:O, 1)</f>
        <v>4</v>
      </c>
      <c r="Z69" s="2">
        <f>COUNTIFS('OB History'!$B:$B,$A$69,'OB History'!P:P, 1)</f>
        <v>2</v>
      </c>
      <c r="AA69" s="2">
        <f>COUNTIFS('OB History'!$B:$B,$A$69,'OB History'!Q:Q, 1)</f>
        <v>2</v>
      </c>
      <c r="AB69" s="2">
        <f>COUNTIFS('OB History'!$B:$B,$A$69,'OB History'!R:R, 1)</f>
        <v>0</v>
      </c>
      <c r="AC69" s="2">
        <f>COUNTIFS('OB History'!$B:$B,$A$69,'OB History'!S:S, 1)</f>
        <v>0</v>
      </c>
      <c r="AD69" s="2">
        <f>COUNTIFS('OB History'!$B:$B,$A$69,'OB History'!T:T, 1)</f>
        <v>0</v>
      </c>
      <c r="AE69" s="2">
        <f>COUNTIFS('OB History'!$B:$B,$A$69,'OB History'!U:U, 1)</f>
        <v>0</v>
      </c>
      <c r="AF69" s="2">
        <f>COUNTIFS('OB History'!$B:$B,$A$69,'OB History'!V:V, 1)</f>
        <v>0</v>
      </c>
      <c r="AG69" s="2">
        <f>COUNTIFS('OB History'!$B:$B,$A$69,'OB History'!W:W, 1)</f>
        <v>2</v>
      </c>
      <c r="AH69" s="2">
        <f>COUNTIFS('OB History'!$B:$B,$A$69,'OB History'!X:X, 1)</f>
        <v>5</v>
      </c>
      <c r="AI69" s="2">
        <f>COUNTIFS('OB History'!$B:$B,$A$69,'OB History'!Y:Y, 1)</f>
        <v>2</v>
      </c>
      <c r="AJ69" s="2">
        <f>COUNTIFS('OB History'!$B:$B,$A$69,'OB History'!Z:Z, 1)</f>
        <v>3</v>
      </c>
    </row>
    <row r="70" spans="1:36" x14ac:dyDescent="0.25">
      <c r="A70" s="2" t="s">
        <v>49</v>
      </c>
      <c r="B70" s="2" t="s">
        <v>70</v>
      </c>
      <c r="C70" s="2" t="s">
        <v>70</v>
      </c>
      <c r="D70" s="3">
        <v>1</v>
      </c>
      <c r="E70" s="3"/>
      <c r="F70" s="3"/>
      <c r="G70" s="3"/>
      <c r="H70" s="12">
        <f>SUMIFS('OB History'!C:C,'OB History'!B:B,A70)</f>
        <v>327</v>
      </c>
      <c r="I70" s="4">
        <f>AVERAGEIFS('OB History'!C:C,'OB History'!B:B,A70)</f>
        <v>10.9</v>
      </c>
      <c r="J70" s="4">
        <f t="array" ref="J70">MEDIAN(IF('OB History'!B:B=A70, 'OB History'!C:C))</f>
        <v>10</v>
      </c>
      <c r="K70" s="13">
        <f t="array" ref="K70">MAX(IF('OB History'!B:B=A70, 'OB History'!C:C))</f>
        <v>20</v>
      </c>
      <c r="L70" s="12">
        <f>COUNTIFS('OB History'!B:B,A70,'OB History'!D:D, 1)</f>
        <v>16</v>
      </c>
      <c r="M70" s="2">
        <f>COUNTIFS('OB History'!B:B,A70,'OB History'!D:D, 0)</f>
        <v>14</v>
      </c>
      <c r="N70" s="42">
        <f>LOOKUP(2, 1/('OB History'!$B:$B=A70), 'OB History'!$AD:$AD)</f>
        <v>0.53333333333333333</v>
      </c>
      <c r="O70" s="12">
        <f>SUMIFS('OB History'!F:F,'OB History'!B:B,A70)</f>
        <v>65</v>
      </c>
      <c r="P70" s="2">
        <f>SUMIFS('OB History'!E:E,'OB History'!B:B,A70)-O70</f>
        <v>62</v>
      </c>
      <c r="Q70" s="42">
        <f>LOOKUP(2, 1/('OB History'!$B:$B=A70), 'OB History'!$AB:$AB)</f>
        <v>0.5116666666666666</v>
      </c>
      <c r="R70" s="12">
        <f>SUMIFS('OB History'!H:H,'OB History'!B:B,'Old Bow v2'!A70)</f>
        <v>269</v>
      </c>
      <c r="S70" s="2">
        <f>SUMIFS('OB History'!G:G,'OB History'!B:B,'Old Bow v2'!A70)-R70</f>
        <v>259</v>
      </c>
      <c r="T70" s="42">
        <f>LOOKUP(2, 1/('OB History'!$B:$B=A70), 'OB History'!$AC:$AC)</f>
        <v>0.5073333333333333</v>
      </c>
      <c r="U70" s="2">
        <f>COUNTIFS('OB History'!$B:$B,$A$70,'OB History'!K:K, 1)</f>
        <v>5</v>
      </c>
      <c r="V70" s="2">
        <f>COUNTIFS('OB History'!$B:$B,$A$70,'OB History'!L:L, 1)</f>
        <v>7</v>
      </c>
      <c r="W70" s="2">
        <f>COUNTIFS('OB History'!$B:$B,$A$70,'OB History'!M:M, 1)</f>
        <v>1</v>
      </c>
      <c r="X70" s="2">
        <f>COUNTIFS('OB History'!$B:$B,$A$70,'OB History'!N:N, 1)</f>
        <v>10</v>
      </c>
      <c r="Y70" s="2">
        <f>COUNTIFS('OB History'!$B:$B,$A$70,'OB History'!O:O, 1)</f>
        <v>1</v>
      </c>
      <c r="Z70" s="2">
        <f>COUNTIFS('OB History'!$B:$B,$A$70,'OB History'!P:P, 1)</f>
        <v>2</v>
      </c>
      <c r="AA70" s="2">
        <f>COUNTIFS('OB History'!$B:$B,$A$70,'OB History'!Q:Q, 1)</f>
        <v>2</v>
      </c>
      <c r="AB70" s="2">
        <f>COUNTIFS('OB History'!$B:$B,$A$70,'OB History'!R:R, 1)</f>
        <v>1</v>
      </c>
      <c r="AC70" s="2">
        <f>COUNTIFS('OB History'!$B:$B,$A$70,'OB History'!S:S, 1)</f>
        <v>0</v>
      </c>
      <c r="AD70" s="2">
        <f>COUNTIFS('OB History'!$B:$B,$A$70,'OB History'!T:T, 1)</f>
        <v>2</v>
      </c>
      <c r="AE70" s="2">
        <f>COUNTIFS('OB History'!$B:$B,$A$70,'OB History'!U:U, 1)</f>
        <v>1</v>
      </c>
      <c r="AF70" s="2">
        <f>COUNTIFS('OB History'!$B:$B,$A$70,'OB History'!V:V, 1)</f>
        <v>0</v>
      </c>
      <c r="AG70" s="2">
        <f>COUNTIFS('OB History'!$B:$B,$A$70,'OB History'!W:W, 1)</f>
        <v>3</v>
      </c>
      <c r="AH70" s="2">
        <f>COUNTIFS('OB History'!$B:$B,$A$70,'OB History'!X:X, 1)</f>
        <v>12</v>
      </c>
      <c r="AI70" s="2">
        <f>COUNTIFS('OB History'!$B:$B,$A$70,'OB History'!Y:Y, 1)</f>
        <v>8</v>
      </c>
      <c r="AJ70" s="2">
        <f>COUNTIFS('OB History'!$B:$B,$A$70,'OB History'!Z:Z, 1)</f>
        <v>10</v>
      </c>
    </row>
    <row r="71" spans="1:36" x14ac:dyDescent="0.25">
      <c r="A71" s="2" t="s">
        <v>257</v>
      </c>
      <c r="B71" s="6" t="s">
        <v>70</v>
      </c>
      <c r="C71" s="1" t="s">
        <v>70</v>
      </c>
      <c r="H71" s="12">
        <f>SUMIFS('OB History'!C:C,'OB History'!B:B,A71)</f>
        <v>17</v>
      </c>
      <c r="I71" s="4">
        <f>AVERAGEIFS('OB History'!C:C,'OB History'!B:B,A71)</f>
        <v>5.666666666666667</v>
      </c>
      <c r="J71" s="4">
        <f t="array" ref="J71">MEDIAN(IF('OB History'!B:B=A71, 'OB History'!C:C))</f>
        <v>6</v>
      </c>
      <c r="K71" s="13">
        <f t="array" ref="K71">MAX(IF('OB History'!B:B=A71, 'OB History'!C:C))</f>
        <v>8</v>
      </c>
      <c r="L71" s="12">
        <f>COUNTIFS('OB History'!B:B,A71,'OB History'!D:D, 1)</f>
        <v>2</v>
      </c>
      <c r="M71" s="2">
        <f>COUNTIFS('OB History'!B:B,A71,'OB History'!D:D, 0)</f>
        <v>1</v>
      </c>
      <c r="N71" s="42">
        <f>LOOKUP(2, 1/('OB History'!$B:$B=A71), 'OB History'!$AD:$AD)</f>
        <v>0.66666666666666663</v>
      </c>
      <c r="O71" s="12">
        <f>SUMIFS('OB History'!F:F,'OB History'!B:B,A71)</f>
        <v>8</v>
      </c>
      <c r="P71" s="2">
        <f>SUMIFS('OB History'!E:E,'OB History'!B:B,A71)-O71</f>
        <v>7</v>
      </c>
      <c r="Q71" s="42">
        <f>LOOKUP(2, 1/('OB History'!$B:$B=A71), 'OB History'!$AB:$AB)</f>
        <v>0.53333333333333333</v>
      </c>
      <c r="R71" s="12">
        <f>SUMIFS('OB History'!H:H,'OB History'!B:B,'Old Bow v2'!A71)</f>
        <v>34</v>
      </c>
      <c r="S71" s="2">
        <f>SUMIFS('OB History'!G:G,'OB History'!B:B,'Old Bow v2'!A71)-R71</f>
        <v>27</v>
      </c>
      <c r="T71" s="42">
        <f>LOOKUP(2, 1/('OB History'!$B:$B=A71), 'OB History'!$AC:$AC)</f>
        <v>0.56000000000000005</v>
      </c>
      <c r="U71" s="2">
        <f>COUNTIFS('OB History'!$B:$B,$A$71,'OB History'!K:K, 1)</f>
        <v>1</v>
      </c>
      <c r="V71" s="2">
        <f>COUNTIFS('OB History'!$B:$B,$A$71,'OB History'!L:L, 1)</f>
        <v>1</v>
      </c>
      <c r="W71" s="2">
        <f>COUNTIFS('OB History'!$B:$B,$A$71,'OB History'!M:M, 1)</f>
        <v>0</v>
      </c>
      <c r="X71" s="2">
        <f>COUNTIFS('OB History'!$B:$B,$A$71,'OB History'!N:N, 1)</f>
        <v>0</v>
      </c>
      <c r="Y71" s="2">
        <f>COUNTIFS('OB History'!$B:$B,$A$71,'OB History'!O:O, 1)</f>
        <v>0</v>
      </c>
      <c r="Z71" s="2">
        <f>COUNTIFS('OB History'!$B:$B,$A$71,'OB History'!P:P, 1)</f>
        <v>0</v>
      </c>
      <c r="AA71" s="2">
        <f>COUNTIFS('OB History'!$B:$B,$A$71,'OB History'!Q:Q, 1)</f>
        <v>0</v>
      </c>
      <c r="AB71" s="2">
        <f>COUNTIFS('OB History'!$B:$B,$A$71,'OB History'!R:R, 1)</f>
        <v>0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0</v>
      </c>
      <c r="AF71" s="2">
        <f>COUNTIFS('OB History'!$B:$B,$A$71,'OB History'!V:V, 1)</f>
        <v>0</v>
      </c>
      <c r="AG71" s="2">
        <f>COUNTIFS('OB History'!$B:$B,$A$71,'OB History'!W:W, 1)</f>
        <v>0</v>
      </c>
      <c r="AH71" s="2">
        <f>COUNTIFS('OB History'!$B:$B,$A$71,'OB History'!X:X, 1)</f>
        <v>2</v>
      </c>
      <c r="AI71" s="2">
        <f>COUNTIFS('OB History'!$B:$B,$A$71,'OB History'!Y:Y, 1)</f>
        <v>2</v>
      </c>
      <c r="AJ71" s="2">
        <f>COUNTIFS('OB History'!$B:$B,$A$71,'OB History'!Z:Z, 1)</f>
        <v>2</v>
      </c>
    </row>
  </sheetData>
  <autoFilter ref="A1:AJ7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251"/>
  <sheetViews>
    <sheetView workbookViewId="0">
      <pane ySplit="1" topLeftCell="A2215" activePane="bottomLeft" state="frozen"/>
      <selection pane="bottomLeft" activeCell="Z2251" sqref="A2240:Z225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251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251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251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251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251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251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251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251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150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251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150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150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251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251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251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150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251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150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251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183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184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185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186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187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188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190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150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251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251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150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149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185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185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251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150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251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251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213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251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150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150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251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213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251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150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213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213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150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150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213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218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218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251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251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218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259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213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185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227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228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218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185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213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213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213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185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150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185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150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150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190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185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246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246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251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246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185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251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185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185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251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185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213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246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185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247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246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185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248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249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185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251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246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185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246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250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185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185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246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190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251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150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251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246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251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185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185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251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150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185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251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251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185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246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251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185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252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252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251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150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185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253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251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252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185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185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252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185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185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246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252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252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256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185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257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252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185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252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246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258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185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185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257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252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259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252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185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252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257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185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218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150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252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185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185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252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261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252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253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262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252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261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261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185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252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185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252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261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252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261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185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252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  <row r="2240" spans="1:30" x14ac:dyDescent="0.25">
      <c r="A2240" s="39">
        <v>46277</v>
      </c>
      <c r="B2240" t="s">
        <v>65</v>
      </c>
      <c r="C2240">
        <v>21</v>
      </c>
      <c r="D2240" s="40">
        <v>1</v>
      </c>
      <c r="E2240">
        <v>4</v>
      </c>
      <c r="F2240">
        <v>3</v>
      </c>
      <c r="G2240">
        <v>18</v>
      </c>
      <c r="H2240">
        <v>9</v>
      </c>
      <c r="I2240">
        <v>0.75</v>
      </c>
      <c r="J2240">
        <v>0.5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 s="40">
        <f>AVERAGEIFS($C$2:C2240, $B$2:B2240, B2240)</f>
        <v>19.275862068965516</v>
      </c>
      <c r="AB2240" s="40">
        <f>AVERAGEIFS($I$2:I2240, $B$2:B2240, B2240)</f>
        <v>0.56620689655172418</v>
      </c>
      <c r="AC2240" s="40">
        <f>AVERAGEIFS($J$2:J2240, $B$2:B2240, B2240)</f>
        <v>0.5293103448275861</v>
      </c>
      <c r="AD2240" s="40">
        <f>AVERAGEIFS($D$2:D2240, $B$2:B2240, B2240)</f>
        <v>0.65517241379310343</v>
      </c>
    </row>
    <row r="2241" spans="1:30" x14ac:dyDescent="0.25">
      <c r="A2241" s="39">
        <v>46277</v>
      </c>
      <c r="B2241" t="s">
        <v>21</v>
      </c>
      <c r="C2241">
        <v>12</v>
      </c>
      <c r="D2241" s="40">
        <v>1</v>
      </c>
      <c r="E2241">
        <v>4</v>
      </c>
      <c r="F2241">
        <v>3</v>
      </c>
      <c r="G2241">
        <v>18</v>
      </c>
      <c r="H2241">
        <v>9</v>
      </c>
      <c r="I2241">
        <v>0.75</v>
      </c>
      <c r="J2241">
        <v>0.5</v>
      </c>
      <c r="K2241">
        <v>1</v>
      </c>
      <c r="L2241">
        <v>1</v>
      </c>
      <c r="M2241">
        <v>0</v>
      </c>
      <c r="N2241">
        <v>0</v>
      </c>
      <c r="O2241">
        <v>0</v>
      </c>
      <c r="P2241">
        <v>0</v>
      </c>
      <c r="Q2241">
        <v>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 s="40">
        <f>AVERAGEIFS($C$2:C2241, $B$2:B2241, B2241)</f>
        <v>15.673469387755102</v>
      </c>
      <c r="AB2241" s="40">
        <f>AVERAGEIFS($I$2:I2241, $B$2:B2241, B2241)</f>
        <v>0.49040816326530601</v>
      </c>
      <c r="AC2241" s="40">
        <f>AVERAGEIFS($J$2:J2241, $B$2:B2241, B2241)</f>
        <v>0.49183673469387751</v>
      </c>
      <c r="AD2241" s="40">
        <f>AVERAGEIFS($D$2:D2241, $B$2:B2241, B2241)</f>
        <v>0.51020408163265307</v>
      </c>
    </row>
    <row r="2242" spans="1:30" x14ac:dyDescent="0.25">
      <c r="A2242" s="39">
        <v>46277</v>
      </c>
      <c r="B2242" t="s">
        <v>133</v>
      </c>
      <c r="C2242">
        <v>15</v>
      </c>
      <c r="D2242" s="40">
        <v>1</v>
      </c>
      <c r="E2242">
        <v>4</v>
      </c>
      <c r="F2242">
        <v>3</v>
      </c>
      <c r="G2242">
        <v>18</v>
      </c>
      <c r="H2242">
        <v>9</v>
      </c>
      <c r="I2242">
        <v>0.75</v>
      </c>
      <c r="J2242">
        <v>0.5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 s="40">
        <f>AVERAGEIFS($C$2:C2242, $B$2:B2242, B2242)</f>
        <v>13.736842105263158</v>
      </c>
      <c r="AB2242" s="40">
        <f>AVERAGEIFS($I$2:I2242, $B$2:B2242, B2242)</f>
        <v>0.51052631578947361</v>
      </c>
      <c r="AC2242" s="40">
        <f>AVERAGEIFS($J$2:J2242, $B$2:B2242, B2242)</f>
        <v>0.49315789473684218</v>
      </c>
      <c r="AD2242" s="40">
        <f>AVERAGEIFS($D$2:D2242, $B$2:B2242, B2242)</f>
        <v>0.47368421052631576</v>
      </c>
    </row>
    <row r="2243" spans="1:30" x14ac:dyDescent="0.25">
      <c r="A2243" s="39">
        <v>46277</v>
      </c>
      <c r="B2243" t="s">
        <v>6</v>
      </c>
      <c r="C2243">
        <v>39</v>
      </c>
      <c r="D2243" s="40">
        <v>1</v>
      </c>
      <c r="E2243">
        <v>4</v>
      </c>
      <c r="F2243">
        <v>3</v>
      </c>
      <c r="G2243">
        <v>18</v>
      </c>
      <c r="H2243">
        <v>9</v>
      </c>
      <c r="I2243">
        <v>0.75</v>
      </c>
      <c r="J2243">
        <v>0.5</v>
      </c>
      <c r="K2243">
        <v>1</v>
      </c>
      <c r="L2243">
        <v>1</v>
      </c>
      <c r="M2243">
        <v>0</v>
      </c>
      <c r="N2243">
        <v>0</v>
      </c>
      <c r="O2243">
        <v>0</v>
      </c>
      <c r="P2243">
        <v>0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 s="40">
        <f>AVERAGEIFS($C$2:C2243, $B$2:B2243, B2243)</f>
        <v>25.242857142857144</v>
      </c>
      <c r="AB2243" s="40">
        <f>AVERAGEIFS($I$2:I2243, $B$2:B2243, B2243)</f>
        <v>0.6042857142857142</v>
      </c>
      <c r="AC2243" s="40">
        <f>AVERAGEIFS($J$2:J2243, $B$2:B2243, B2243)</f>
        <v>0.56028571428571428</v>
      </c>
      <c r="AD2243" s="40">
        <f>AVERAGEIFS($D$2:D2243, $B$2:B2243, B2243)</f>
        <v>0.65714285714285714</v>
      </c>
    </row>
    <row r="2244" spans="1:30" x14ac:dyDescent="0.25">
      <c r="A2244" s="39">
        <v>46277</v>
      </c>
      <c r="B2244" t="s">
        <v>4</v>
      </c>
      <c r="C2244">
        <v>33</v>
      </c>
      <c r="D2244" s="40">
        <v>1</v>
      </c>
      <c r="E2244">
        <v>4</v>
      </c>
      <c r="F2244">
        <v>3</v>
      </c>
      <c r="G2244">
        <v>18</v>
      </c>
      <c r="H2244">
        <v>9</v>
      </c>
      <c r="I2244">
        <v>0.75</v>
      </c>
      <c r="J2244">
        <v>0.5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 s="40">
        <f>AVERAGEIFS($C$2:C2244, $B$2:B2244, B2244)</f>
        <v>25.46153846153846</v>
      </c>
      <c r="AB2244" s="40">
        <f>AVERAGEIFS($I$2:I2244, $B$2:B2244, B2244)</f>
        <v>0.52500000000000002</v>
      </c>
      <c r="AC2244" s="40">
        <f>AVERAGEIFS($J$2:J2244, $B$2:B2244, B2244)</f>
        <v>0.50538461538461543</v>
      </c>
      <c r="AD2244" s="40">
        <f>AVERAGEIFS($D$2:D2244, $B$2:B2244, B2244)</f>
        <v>0.61538461538461542</v>
      </c>
    </row>
    <row r="2245" spans="1:30" x14ac:dyDescent="0.25">
      <c r="A2245" s="39">
        <v>46277</v>
      </c>
      <c r="B2245" t="s">
        <v>88</v>
      </c>
      <c r="C2245">
        <v>29</v>
      </c>
      <c r="D2245" s="40">
        <v>1</v>
      </c>
      <c r="E2245">
        <v>4</v>
      </c>
      <c r="F2245">
        <v>3</v>
      </c>
      <c r="G2245">
        <v>18</v>
      </c>
      <c r="H2245">
        <v>9</v>
      </c>
      <c r="I2245">
        <v>0.75</v>
      </c>
      <c r="J2245">
        <v>0.5</v>
      </c>
      <c r="K2245">
        <v>1</v>
      </c>
      <c r="L2245">
        <v>1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 s="40">
        <f>AVERAGEIFS($C$2:C2245, $B$2:B2245, B2245)</f>
        <v>19.923076923076923</v>
      </c>
      <c r="AB2245" s="40">
        <f>AVERAGEIFS($I$2:I2245, $B$2:B2245, B2245)</f>
        <v>0.5346153846153846</v>
      </c>
      <c r="AC2245" s="40">
        <f>AVERAGEIFS($J$2:J2245, $B$2:B2245, B2245)</f>
        <v>0.50615384615384618</v>
      </c>
      <c r="AD2245" s="40">
        <f>AVERAGEIFS($D$2:D2245, $B$2:B2245, B2245)</f>
        <v>0.61538461538461542</v>
      </c>
    </row>
    <row r="2246" spans="1:30" x14ac:dyDescent="0.25">
      <c r="A2246" s="39">
        <v>46277</v>
      </c>
      <c r="B2246" t="s">
        <v>185</v>
      </c>
      <c r="C2246">
        <v>21</v>
      </c>
      <c r="D2246" s="40">
        <v>0</v>
      </c>
      <c r="E2246">
        <v>4</v>
      </c>
      <c r="F2246">
        <v>1</v>
      </c>
      <c r="G2246">
        <v>18</v>
      </c>
      <c r="H2246">
        <v>9</v>
      </c>
      <c r="I2246">
        <v>0.25</v>
      </c>
      <c r="J2246">
        <v>0.5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1</v>
      </c>
      <c r="Y2246">
        <v>0</v>
      </c>
      <c r="Z2246">
        <v>0</v>
      </c>
      <c r="AA2246" s="40">
        <f>AVERAGEIFS($C$2:C2246, $B$2:B2246, B2246)</f>
        <v>14.65</v>
      </c>
      <c r="AB2246" s="40">
        <f>AVERAGEIFS($I$2:I2246, $B$2:B2246, B2246)</f>
        <v>0.60875000000000001</v>
      </c>
      <c r="AC2246" s="40">
        <f>AVERAGEIFS($J$2:J2246, $B$2:B2246, B2246)</f>
        <v>0.55800000000000005</v>
      </c>
      <c r="AD2246" s="40">
        <f>AVERAGEIFS($D$2:D2246, $B$2:B2246, B2246)</f>
        <v>0.67500000000000004</v>
      </c>
    </row>
    <row r="2247" spans="1:30" x14ac:dyDescent="0.25">
      <c r="A2247" s="39">
        <v>46277</v>
      </c>
      <c r="B2247" t="s">
        <v>22</v>
      </c>
      <c r="C2247">
        <v>14</v>
      </c>
      <c r="D2247" s="40">
        <v>0</v>
      </c>
      <c r="E2247">
        <v>4</v>
      </c>
      <c r="F2247">
        <v>1</v>
      </c>
      <c r="G2247">
        <v>18</v>
      </c>
      <c r="H2247">
        <v>9</v>
      </c>
      <c r="I2247">
        <v>0.25</v>
      </c>
      <c r="J2247">
        <v>0.5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 s="40">
        <f>AVERAGEIFS($C$2:C2247, $B$2:B2247, B2247)</f>
        <v>15.5</v>
      </c>
      <c r="AB2247" s="40">
        <f>AVERAGEIFS($I$2:I2247, $B$2:B2247, B2247)</f>
        <v>0.44727272727272732</v>
      </c>
      <c r="AC2247" s="40">
        <f>AVERAGEIFS($J$2:J2247, $B$2:B2247, B2247)</f>
        <v>0.47113636363636374</v>
      </c>
      <c r="AD2247" s="40">
        <f>AVERAGEIFS($D$2:D2247, $B$2:B2247, B2247)</f>
        <v>0.43181818181818182</v>
      </c>
    </row>
    <row r="2248" spans="1:30" x14ac:dyDescent="0.25">
      <c r="A2248" s="39">
        <v>46277</v>
      </c>
      <c r="B2248" t="s">
        <v>3</v>
      </c>
      <c r="C2248">
        <v>21</v>
      </c>
      <c r="D2248" s="40">
        <v>0</v>
      </c>
      <c r="E2248">
        <v>4</v>
      </c>
      <c r="F2248">
        <v>1</v>
      </c>
      <c r="G2248">
        <v>18</v>
      </c>
      <c r="H2248">
        <v>9</v>
      </c>
      <c r="I2248">
        <v>0.25</v>
      </c>
      <c r="J2248">
        <v>0.5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1</v>
      </c>
      <c r="Y2248">
        <v>0</v>
      </c>
      <c r="Z2248">
        <v>0</v>
      </c>
      <c r="AA2248" s="40">
        <f>AVERAGEIFS($C$2:C2248, $B$2:B2248, B2248)</f>
        <v>23.06451612903226</v>
      </c>
      <c r="AB2248" s="40">
        <f>AVERAGEIFS($I$2:I2248, $B$2:B2248, B2248)</f>
        <v>0.49193548387096769</v>
      </c>
      <c r="AC2248" s="40">
        <f>AVERAGEIFS($J$2:J2248, $B$2:B2248, B2248)</f>
        <v>0.49129032258064514</v>
      </c>
      <c r="AD2248" s="40">
        <f>AVERAGEIFS($D$2:D2248, $B$2:B2248, B2248)</f>
        <v>0.5161290322580645</v>
      </c>
    </row>
    <row r="2249" spans="1:30" x14ac:dyDescent="0.25">
      <c r="A2249" s="39">
        <v>46277</v>
      </c>
      <c r="B2249" t="s">
        <v>120</v>
      </c>
      <c r="C2249">
        <v>17</v>
      </c>
      <c r="D2249" s="40">
        <v>0</v>
      </c>
      <c r="E2249">
        <v>4</v>
      </c>
      <c r="F2249">
        <v>1</v>
      </c>
      <c r="G2249">
        <v>18</v>
      </c>
      <c r="H2249">
        <v>9</v>
      </c>
      <c r="I2249">
        <v>0.25</v>
      </c>
      <c r="J2249">
        <v>0.5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0</v>
      </c>
      <c r="Z2249">
        <v>0</v>
      </c>
      <c r="AA2249" s="40">
        <f>AVERAGEIFS($C$2:C2249, $B$2:B2249, B2249)</f>
        <v>14.627659574468085</v>
      </c>
      <c r="AB2249" s="40">
        <f>AVERAGEIFS($I$2:I2249, $B$2:B2249, B2249)</f>
        <v>0.51308510638297877</v>
      </c>
      <c r="AC2249" s="40">
        <f>AVERAGEIFS($J$2:J2249, $B$2:B2249, B2249)</f>
        <v>0.50340425531914879</v>
      </c>
      <c r="AD2249" s="40">
        <f>AVERAGEIFS($D$2:D2249, $B$2:B2249, B2249)</f>
        <v>0.5</v>
      </c>
    </row>
    <row r="2250" spans="1:30" x14ac:dyDescent="0.25">
      <c r="A2250" s="39">
        <v>46277</v>
      </c>
      <c r="B2250" t="s">
        <v>34</v>
      </c>
      <c r="C2250">
        <v>28</v>
      </c>
      <c r="D2250" s="40">
        <v>0</v>
      </c>
      <c r="E2250">
        <v>4</v>
      </c>
      <c r="F2250">
        <v>1</v>
      </c>
      <c r="G2250">
        <v>18</v>
      </c>
      <c r="H2250">
        <v>9</v>
      </c>
      <c r="I2250">
        <v>0.25</v>
      </c>
      <c r="J2250">
        <v>0.5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1</v>
      </c>
      <c r="Y2250">
        <v>0</v>
      </c>
      <c r="Z2250">
        <v>0</v>
      </c>
      <c r="AA2250" s="40">
        <f>AVERAGEIFS($C$2:C2250, $B$2:B2250, B2250)</f>
        <v>20.4375</v>
      </c>
      <c r="AB2250" s="40">
        <f>AVERAGEIFS($I$2:I2250, $B$2:B2250, B2250)</f>
        <v>0.55937499999999996</v>
      </c>
      <c r="AC2250" s="40">
        <f>AVERAGEIFS($J$2:J2250, $B$2:B2250, B2250)</f>
        <v>0.51218750000000002</v>
      </c>
      <c r="AD2250" s="40">
        <f>AVERAGEIFS($D$2:D2250, $B$2:B2250, B2250)</f>
        <v>0.59375</v>
      </c>
    </row>
    <row r="2251" spans="1:30" x14ac:dyDescent="0.25">
      <c r="A2251" s="39">
        <v>46277</v>
      </c>
      <c r="B2251" t="s">
        <v>2</v>
      </c>
      <c r="C2251">
        <v>36</v>
      </c>
      <c r="D2251" s="40">
        <v>0</v>
      </c>
      <c r="E2251">
        <v>4</v>
      </c>
      <c r="F2251">
        <v>1</v>
      </c>
      <c r="G2251">
        <v>18</v>
      </c>
      <c r="H2251">
        <v>9</v>
      </c>
      <c r="I2251">
        <v>0.25</v>
      </c>
      <c r="J2251">
        <v>0.5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1</v>
      </c>
      <c r="Y2251">
        <v>0</v>
      </c>
      <c r="Z2251">
        <v>0</v>
      </c>
      <c r="AA2251" s="40">
        <f>AVERAGEIFS($C$2:C2251, $B$2:B2251, B2251)</f>
        <v>29.839285714285715</v>
      </c>
      <c r="AB2251" s="40">
        <f>AVERAGEIFS($I$2:I2251, $B$2:B2251, B2251)</f>
        <v>0.62946428571428581</v>
      </c>
      <c r="AC2251" s="40">
        <f>AVERAGEIFS($J$2:J2251, $B$2:B2251, B2251)</f>
        <v>0.5658928571428572</v>
      </c>
      <c r="AD2251" s="40">
        <f>AVERAGEIFS($D$2:D2251, $B$2:B2251, B2251)</f>
        <v>0.6428571428571429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4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D41" sqref="D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228</v>
      </c>
      <c r="I4" s="4">
        <f>AVERAGEIFS('OB History S3'!C:C,'OB History S3'!B:B,A4)</f>
        <v>17.53846153846154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7</v>
      </c>
      <c r="M4" s="42">
        <f>LOOKUP(2, 1/('OB History S3'!$B:$B=A4), 'OB History S3'!$AD:$AD)</f>
        <v>0.46153846153846156</v>
      </c>
      <c r="N4" s="12">
        <f>SUMIFS('OB History S3'!F:F,'OB History S3'!B:B,A4)</f>
        <v>24</v>
      </c>
      <c r="O4" s="2">
        <f>SUMIFS('OB History S3'!E:E,'OB History S3'!B:B,A4)-N4</f>
        <v>27</v>
      </c>
      <c r="P4" s="42">
        <f>LOOKUP(2, 1/('OB History S3'!$B:$B=A4), 'OB History S3'!$AB:$AB)</f>
        <v>0.46384615384615385</v>
      </c>
      <c r="Q4" s="12">
        <f>SUMIFS('OB History S3'!H:H,'OB History S3'!B:B,A4)</f>
        <v>95</v>
      </c>
      <c r="R4" s="2">
        <f>SUMIFS('OB History S3'!G:G,'OB History S3'!B:B,A4)-Q4</f>
        <v>108</v>
      </c>
      <c r="S4" s="42">
        <f>LOOKUP(2, 1/('OB History S3'!$B:$B=A4), 'OB History S3'!$AC:$AC)</f>
        <v>0.46461538461538454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246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259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54</v>
      </c>
      <c r="C7" s="1" t="s">
        <v>131</v>
      </c>
      <c r="D7" s="5">
        <v>2</v>
      </c>
      <c r="E7" s="5">
        <v>1</v>
      </c>
      <c r="F7" s="5"/>
      <c r="G7" s="5"/>
      <c r="H7" s="12">
        <f>SUMIFS('OB History S3'!C:C,'OB History S3'!B:B,A7)</f>
        <v>451</v>
      </c>
      <c r="I7" s="4">
        <f>AVERAGEIFS('OB History S3'!C:C,'OB History S3'!B:B,A7)</f>
        <v>20.5</v>
      </c>
      <c r="J7" s="13">
        <f t="array" ref="J7">MAX(IF('OB History S3'!B:B=A7, 'OB History S3'!C:C))</f>
        <v>37</v>
      </c>
      <c r="K7" s="12">
        <f>COUNTIFS('OB History S3'!B:B,A7,'OB History S3'!D:D, 1)</f>
        <v>15</v>
      </c>
      <c r="L7" s="2">
        <f>COUNTIFS('OB History S3'!B:B,A7,'OB History S3'!D:D, 0)</f>
        <v>7</v>
      </c>
      <c r="M7" s="42">
        <f>LOOKUP(2, 1/('OB History S3'!$B:$B=A7), 'OB History S3'!$AD:$AD)</f>
        <v>0.68181818181818177</v>
      </c>
      <c r="N7" s="12">
        <f>SUMIFS('OB History S3'!F:F,'OB History S3'!B:B,A7)</f>
        <v>52</v>
      </c>
      <c r="O7" s="2">
        <f>SUMIFS('OB History S3'!E:E,'OB History S3'!B:B,A7)-N7</f>
        <v>39</v>
      </c>
      <c r="P7" s="42">
        <f>LOOKUP(2, 1/('OB History S3'!$B:$B=A7), 'OB History S3'!$AB:$AB)</f>
        <v>0.56454545454545457</v>
      </c>
      <c r="Q7" s="12">
        <f>SUMIFS('OB History S3'!H:H,'OB History S3'!B:B,A7)</f>
        <v>200</v>
      </c>
      <c r="R7" s="2">
        <f>SUMIFS('OB History S3'!G:G,'OB History S3'!B:B,A7)-Q7</f>
        <v>176</v>
      </c>
      <c r="S7" s="42">
        <f>LOOKUP(2, 1/('OB History S3'!$B:$B=A7), 'OB History S3'!$AC:$AC)</f>
        <v>0.53363636363636358</v>
      </c>
      <c r="T7" s="2">
        <f>COUNTIFS('OB History S3'!$B:$B,$A$7,'OB History S3'!K:K, 1)</f>
        <v>7</v>
      </c>
      <c r="U7" s="2">
        <f>COUNTIFS('OB History S3'!$B:$B,$A$7,'OB History S3'!L:L, 1)</f>
        <v>7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1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6</v>
      </c>
      <c r="AH7" s="2">
        <f>COUNTIFS('OB History S3'!$B:$B,$A$7,'OB History S3'!Y:Y, 1)</f>
        <v>7</v>
      </c>
      <c r="AI7" s="2">
        <f>COUNTIFS('OB History S3'!$B:$B,$A$7,'OB History S3'!Z:Z, 1)</f>
        <v>7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87</v>
      </c>
      <c r="I8" s="4">
        <f>AVERAGEIFS('OB History S3'!C:C,'OB History S3'!B:B,A8)</f>
        <v>12.428571428571429</v>
      </c>
      <c r="J8" s="13">
        <f t="array" ref="J8">MAX(IF('OB History S3'!B:B=A8, 'OB History S3'!C:C))</f>
        <v>18</v>
      </c>
      <c r="K8" s="12">
        <f>COUNTIFS('OB History S3'!B:B,A8,'OB History S3'!D:D, 1)</f>
        <v>2</v>
      </c>
      <c r="L8" s="2">
        <f>COUNTIFS('OB History S3'!B:B,A8,'OB History S3'!D:D, 0)</f>
        <v>5</v>
      </c>
      <c r="M8" s="42">
        <f>LOOKUP(2, 1/('OB History S3'!$B:$B=A8), 'OB History S3'!$AD:$AD)</f>
        <v>0.2857142857142857</v>
      </c>
      <c r="N8" s="12">
        <f>SUMIFS('OB History S3'!F:F,'OB History S3'!B:B,A8)</f>
        <v>13</v>
      </c>
      <c r="O8" s="2">
        <f>SUMIFS('OB History S3'!E:E,'OB History S3'!B:B,A8)-N8</f>
        <v>18</v>
      </c>
      <c r="P8" s="42">
        <f>LOOKUP(2, 1/('OB History S3'!$B:$B=A8), 'OB History S3'!$AB:$AB)</f>
        <v>0.4</v>
      </c>
      <c r="Q8" s="12">
        <f>SUMIFS('OB History S3'!H:H,'OB History S3'!B:B,A8)</f>
        <v>64</v>
      </c>
      <c r="R8" s="2">
        <f>SUMIFS('OB History S3'!G:G,'OB History S3'!B:B,A8)-Q8</f>
        <v>70</v>
      </c>
      <c r="S8" s="42">
        <f>LOOKUP(2, 1/('OB History S3'!$B:$B=A8), 'OB History S3'!$AC:$AC)</f>
        <v>0.47428571428571425</v>
      </c>
      <c r="T8" s="2">
        <f>COUNTIFS('OB History S3'!$B:$B,$A$8,'OB History S3'!K:K, 1)</f>
        <v>1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2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192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9</v>
      </c>
      <c r="M9" s="42">
        <f>LOOKUP(2, 1/('OB History S3'!$B:$B=A9), 'OB History S3'!$AD:$AD)</f>
        <v>0.4375</v>
      </c>
      <c r="N9" s="12">
        <f>SUMIFS('OB History S3'!F:F,'OB History S3'!B:B,A9)</f>
        <v>32</v>
      </c>
      <c r="O9" s="2">
        <f>SUMIFS('OB History S3'!E:E,'OB History S3'!B:B,A9)-N9</f>
        <v>36</v>
      </c>
      <c r="P9" s="42">
        <f>LOOKUP(2, 1/('OB History S3'!$B:$B=A9), 'OB History S3'!$AB:$AB)</f>
        <v>0.46250000000000008</v>
      </c>
      <c r="Q9" s="12">
        <f>SUMIFS('OB History S3'!H:H,'OB History S3'!B:B,A9)</f>
        <v>142</v>
      </c>
      <c r="R9" s="2">
        <f>SUMIFS('OB History S3'!G:G,'OB History S3'!B:B,A9)-Q9</f>
        <v>142</v>
      </c>
      <c r="S9" s="42">
        <f>LOOKUP(2, 1/('OB History S3'!$B:$B=A9), 'OB History S3'!$AC:$AC)</f>
        <v>0.49437500000000012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332</v>
      </c>
      <c r="I10" s="4">
        <f>AVERAGEIFS('OB History S3'!C:C,'OB History S3'!B:B,A10)</f>
        <v>12.76923076923077</v>
      </c>
      <c r="J10" s="13">
        <f t="array" ref="J10">MAX(IF('OB History S3'!B:B=A10, 'OB History S3'!C:C))</f>
        <v>23</v>
      </c>
      <c r="K10" s="12">
        <f>COUNTIFS('OB History S3'!B:B,A10,'OB History S3'!D:D, 1)</f>
        <v>9</v>
      </c>
      <c r="L10" s="2">
        <f>COUNTIFS('OB History S3'!B:B,A10,'OB History S3'!D:D, 0)</f>
        <v>17</v>
      </c>
      <c r="M10" s="42">
        <f>LOOKUP(2, 1/('OB History S3'!$B:$B=A10), 'OB History S3'!$AD:$AD)</f>
        <v>0.34615384615384615</v>
      </c>
      <c r="N10" s="12">
        <f>SUMIFS('OB History S3'!F:F,'OB History S3'!B:B,A10)</f>
        <v>53</v>
      </c>
      <c r="O10" s="2">
        <f>SUMIFS('OB History S3'!E:E,'OB History S3'!B:B,A10)-N10</f>
        <v>60</v>
      </c>
      <c r="P10" s="42">
        <f>LOOKUP(2, 1/('OB History S3'!$B:$B=A10), 'OB History S3'!$AB:$AB)</f>
        <v>0.48653846153846164</v>
      </c>
      <c r="Q10" s="12">
        <f>SUMIFS('OB History S3'!H:H,'OB History S3'!B:B,A10)</f>
        <v>229</v>
      </c>
      <c r="R10" s="2">
        <f>SUMIFS('OB History S3'!G:G,'OB History S3'!B:B,A10)-Q10</f>
        <v>242</v>
      </c>
      <c r="S10" s="42">
        <f>LOOKUP(2, 1/('OB History S3'!$B:$B=A10), 'OB History S3'!$AC:$AC)</f>
        <v>0.49269230769230776</v>
      </c>
      <c r="T10" s="2">
        <f>COUNTIFS('OB History S3'!$B:$B,$A$10,'OB History S3'!K:K, 1)</f>
        <v>4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8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2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1</v>
      </c>
      <c r="AF10" s="2">
        <f>COUNTIFS('OB History S3'!$B:$B,$A$10,'OB History S3'!W:W, 1)</f>
        <v>5</v>
      </c>
      <c r="AG10" s="2">
        <f>COUNTIFS('OB History S3'!$B:$B,$A$10,'OB History S3'!X:X, 1)</f>
        <v>12</v>
      </c>
      <c r="AH10" s="2">
        <f>COUNTIFS('OB History S3'!$B:$B,$A$10,'OB History S3'!Y:Y, 1)</f>
        <v>4</v>
      </c>
      <c r="AI10" s="2">
        <f>COUNTIFS('OB History S3'!$B:$B,$A$10,'OB History S3'!Z:Z, 1)</f>
        <v>7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199</v>
      </c>
      <c r="I11" s="4">
        <f>AVERAGEIFS('OB History S3'!C:C,'OB History S3'!B:B,A11)</f>
        <v>19.899999999999999</v>
      </c>
      <c r="J11" s="13">
        <f t="array" ref="J11">MAX(IF('OB History S3'!B:B=A11, 'OB History S3'!C:C))</f>
        <v>42</v>
      </c>
      <c r="K11" s="12">
        <f>COUNTIFS('OB History S3'!B:B,A11,'OB History S3'!D:D, 1)</f>
        <v>5</v>
      </c>
      <c r="L11" s="2">
        <f>COUNTIFS('OB History S3'!B:B,A11,'OB History S3'!D:D, 0)</f>
        <v>5</v>
      </c>
      <c r="M11" s="42">
        <f>LOOKUP(2, 1/('OB History S3'!$B:$B=A11), 'OB History S3'!$AD:$AD)</f>
        <v>0.5</v>
      </c>
      <c r="N11" s="12">
        <f>SUMIFS('OB History S3'!F:F,'OB History S3'!B:B,A11)</f>
        <v>22</v>
      </c>
      <c r="O11" s="2">
        <f>SUMIFS('OB History S3'!E:E,'OB History S3'!B:B,A11)-N11</f>
        <v>20</v>
      </c>
      <c r="P11" s="42">
        <f>LOOKUP(2, 1/('OB History S3'!$B:$B=A11), 'OB History S3'!$AB:$AB)</f>
        <v>0.53</v>
      </c>
      <c r="Q11" s="12">
        <f>SUMIFS('OB History S3'!H:H,'OB History S3'!B:B,A11)</f>
        <v>91</v>
      </c>
      <c r="R11" s="2">
        <f>SUMIFS('OB History S3'!G:G,'OB History S3'!B:B,A11)-Q11</f>
        <v>88</v>
      </c>
      <c r="S11" s="42">
        <f>LOOKUP(2, 1/('OB History S3'!$B:$B=A11), 'OB History S3'!$AC:$AC)</f>
        <v>0.502</v>
      </c>
      <c r="T11" s="2">
        <f>COUNTIFS('OB History S3'!$B:$B,$A$11,'OB History S3'!K:K, 1)</f>
        <v>4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5</v>
      </c>
      <c r="AI11" s="2">
        <f>COUNTIFS('OB History S3'!$B:$B,$A$11,'OB History S3'!Z:Z, 1)</f>
        <v>3</v>
      </c>
    </row>
    <row r="12" spans="1:35" x14ac:dyDescent="0.25">
      <c r="A12" s="1" t="s">
        <v>150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185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530</v>
      </c>
      <c r="I13" s="4">
        <f>AVERAGEIFS('OB History S3'!C:C,'OB History S3'!B:B,A13)</f>
        <v>15.142857142857142</v>
      </c>
      <c r="J13" s="13">
        <f t="array" ref="J13">MAX(IF('OB History S3'!B:B=A13, 'OB History S3'!C:C))</f>
        <v>31</v>
      </c>
      <c r="K13" s="12">
        <f>COUNTIFS('OB History S3'!B:B,A13,'OB History S3'!D:D, 1)</f>
        <v>24</v>
      </c>
      <c r="L13" s="2">
        <f>COUNTIFS('OB History S3'!B:B,A13,'OB History S3'!D:D, 0)</f>
        <v>11</v>
      </c>
      <c r="M13" s="42">
        <f>LOOKUP(2, 1/('OB History S3'!$B:$B=A13), 'OB History S3'!$AD:$AD)</f>
        <v>0.68571428571428572</v>
      </c>
      <c r="N13" s="12">
        <f>SUMIFS('OB History S3'!F:F,'OB History S3'!B:B,A13)</f>
        <v>86</v>
      </c>
      <c r="O13" s="2">
        <f>SUMIFS('OB History S3'!E:E,'OB History S3'!B:B,A13)-N13</f>
        <v>61</v>
      </c>
      <c r="P13" s="42">
        <f>LOOKUP(2, 1/('OB History S3'!$B:$B=A13), 'OB History S3'!$AB:$AB)</f>
        <v>0.60285714285714287</v>
      </c>
      <c r="Q13" s="12">
        <f>SUMIFS('OB History S3'!H:H,'OB History S3'!B:B,A13)</f>
        <v>339</v>
      </c>
      <c r="R13" s="2">
        <f>SUMIFS('OB History S3'!G:G,'OB History S3'!B:B,A13)-Q13</f>
        <v>276</v>
      </c>
      <c r="S13" s="42">
        <f>LOOKUP(2, 1/('OB History S3'!$B:$B=A13), 'OB History S3'!$AC:$AC)</f>
        <v>0.55885714285714283</v>
      </c>
      <c r="T13" s="2">
        <f>COUNTIFS('OB History S3'!$B:$B,$A$13,'OB History S3'!K:K, 1)</f>
        <v>8</v>
      </c>
      <c r="U13" s="2">
        <f>COUNTIFS('OB History S3'!$B:$B,$A$13,'OB History S3'!L:L, 1)</f>
        <v>8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15</v>
      </c>
      <c r="AH13" s="2">
        <f>COUNTIFS('OB History S3'!$B:$B,$A$13,'OB History S3'!Y:Y, 1)</f>
        <v>14</v>
      </c>
      <c r="AI13" s="2">
        <f>COUNTIFS('OB History S3'!$B:$B,$A$13,'OB History S3'!Z:Z, 1)</f>
        <v>11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96</v>
      </c>
      <c r="I14" s="4">
        <f>AVERAGEIFS('OB History S3'!C:C,'OB History S3'!B:B,A14)</f>
        <v>24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4</v>
      </c>
      <c r="M14" s="42">
        <f>LOOKUP(2, 1/('OB History S3'!$B:$B=A14), 'OB History S3'!$AD:$AD)</f>
        <v>0</v>
      </c>
      <c r="N14" s="12">
        <f>SUMIFS('OB History S3'!F:F,'OB History S3'!B:B,A14)</f>
        <v>6</v>
      </c>
      <c r="O14" s="2">
        <f>SUMIFS('OB History S3'!E:E,'OB History S3'!B:B,A14)-N14</f>
        <v>11</v>
      </c>
      <c r="P14" s="42">
        <f>LOOKUP(2, 1/('OB History S3'!$B:$B=A14), 'OB History S3'!$AB:$AB)</f>
        <v>0.34499999999999997</v>
      </c>
      <c r="Q14" s="12">
        <f>SUMIFS('OB History S3'!H:H,'OB History S3'!B:B,A14)</f>
        <v>32</v>
      </c>
      <c r="R14" s="2">
        <f>SUMIFS('OB History S3'!G:G,'OB History S3'!B:B,A14)-Q14</f>
        <v>38</v>
      </c>
      <c r="S14" s="42">
        <f>LOOKUP(2, 1/('OB History S3'!$B:$B=A14), 'OB History S3'!$AC:$AC)</f>
        <v>0.435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247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61</v>
      </c>
      <c r="I16" s="4">
        <f>AVERAGEIFS('OB History S3'!C:C,'OB History S3'!B:B,A16)</f>
        <v>15.25</v>
      </c>
      <c r="J16" s="13">
        <f t="array" ref="J16">MAX(IF('OB History S3'!B:B=A16, 'OB History S3'!C:C))</f>
        <v>19</v>
      </c>
      <c r="K16" s="12">
        <f>COUNTIFS('OB History S3'!B:B,A16,'OB History S3'!D:D, 1)</f>
        <v>1</v>
      </c>
      <c r="L16" s="2">
        <f>COUNTIFS('OB History S3'!B:B,A16,'OB History S3'!D:D, 0)</f>
        <v>3</v>
      </c>
      <c r="M16" s="42">
        <f>LOOKUP(2, 1/('OB History S3'!$B:$B=A16), 'OB History S3'!$AD:$AD)</f>
        <v>0.25</v>
      </c>
      <c r="N16" s="12">
        <f>SUMIFS('OB History S3'!F:F,'OB History S3'!B:B,A16)</f>
        <v>8</v>
      </c>
      <c r="O16" s="2">
        <f>SUMIFS('OB History S3'!E:E,'OB History S3'!B:B,A16)-N16</f>
        <v>10</v>
      </c>
      <c r="P16" s="42">
        <f>LOOKUP(2, 1/('OB History S3'!$B:$B=A16), 'OB History S3'!$AB:$AB)</f>
        <v>0.44999999999999996</v>
      </c>
      <c r="Q16" s="12">
        <f>SUMIFS('OB History S3'!H:H,'OB History S3'!B:B,A16)</f>
        <v>39</v>
      </c>
      <c r="R16" s="2">
        <f>SUMIFS('OB History S3'!G:G,'OB History S3'!B:B,A16)-Q16</f>
        <v>36</v>
      </c>
      <c r="S16" s="42">
        <f>LOOKUP(2, 1/('OB History S3'!$B:$B=A16), 'OB History S3'!$AC:$AC)</f>
        <v>0.52500000000000002</v>
      </c>
      <c r="T16" s="2">
        <f>COUNTIFS('OB History S3'!$B:$B,$A$16,'OB History S3'!K:K, 1)</f>
        <v>1</v>
      </c>
      <c r="U16" s="2">
        <f>COUNTIFS('OB History S3'!$B:$B,$A$16,'OB History S3'!L:L, 1)</f>
        <v>1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1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263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198</v>
      </c>
      <c r="I18" s="4">
        <f>AVERAGEIFS('OB History S3'!C:C,'OB History S3'!B:B,A18)</f>
        <v>18</v>
      </c>
      <c r="J18" s="13">
        <f t="array" ref="J18">MAX(IF('OB History S3'!B:B=A18, 'OB History S3'!C:C))</f>
        <v>28</v>
      </c>
      <c r="K18" s="12">
        <f>COUNTIFS('OB History S3'!B:B,A18,'OB History S3'!D:D, 1)</f>
        <v>7</v>
      </c>
      <c r="L18" s="2">
        <f>COUNTIFS('OB History S3'!B:B,A18,'OB History S3'!D:D, 0)</f>
        <v>4</v>
      </c>
      <c r="M18" s="42">
        <f>LOOKUP(2, 1/('OB History S3'!$B:$B=A18), 'OB History S3'!$AD:$AD)</f>
        <v>0.63636363636363635</v>
      </c>
      <c r="N18" s="12">
        <f>SUMIFS('OB History S3'!F:F,'OB History S3'!B:B,A18)</f>
        <v>28</v>
      </c>
      <c r="O18" s="2">
        <f>SUMIFS('OB History S3'!E:E,'OB History S3'!B:B,A18)-N18</f>
        <v>23</v>
      </c>
      <c r="P18" s="42">
        <f>LOOKUP(2, 1/('OB History S3'!$B:$B=A18), 'OB History S3'!$AB:$AB)</f>
        <v>0.54818181818181821</v>
      </c>
      <c r="Q18" s="12">
        <f>SUMIFS('OB History S3'!H:H,'OB History S3'!B:B,A18)</f>
        <v>107</v>
      </c>
      <c r="R18" s="2">
        <f>SUMIFS('OB History S3'!G:G,'OB History S3'!B:B,A18)-Q18</f>
        <v>107</v>
      </c>
      <c r="S18" s="42">
        <f>LOOKUP(2, 1/('OB History S3'!$B:$B=A18), 'OB History S3'!$AC:$AC)</f>
        <v>0.49181818181818182</v>
      </c>
      <c r="T18" s="2">
        <f>COUNTIFS('OB History S3'!$B:$B,$A$18,'OB History S3'!K:K, 1)</f>
        <v>3</v>
      </c>
      <c r="U18" s="2">
        <f>COUNTIFS('OB History S3'!$B:$B,$A$18,'OB History S3'!L:L, 1)</f>
        <v>2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1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84</v>
      </c>
      <c r="I20" s="4">
        <f>AVERAGEIFS('OB History S3'!C:C,'OB History S3'!B:B,A20)</f>
        <v>14</v>
      </c>
      <c r="J20" s="13">
        <f t="array" ref="J20">MAX(IF('OB History S3'!B:B=A20, 'OB History S3'!C:C))</f>
        <v>18</v>
      </c>
      <c r="K20" s="12">
        <f>COUNTIFS('OB History S3'!B:B,A20,'OB History S3'!D:D, 1)</f>
        <v>4</v>
      </c>
      <c r="L20" s="2">
        <f>COUNTIFS('OB History S3'!B:B,A20,'OB History S3'!D:D, 0)</f>
        <v>2</v>
      </c>
      <c r="M20" s="42">
        <f>LOOKUP(2, 1/('OB History S3'!$B:$B=A20), 'OB History S3'!$AD:$AD)</f>
        <v>0.66666666666666663</v>
      </c>
      <c r="N20" s="12">
        <f>SUMIFS('OB History S3'!F:F,'OB History S3'!B:B,A20)</f>
        <v>12</v>
      </c>
      <c r="O20" s="2">
        <f>SUMIFS('OB History S3'!E:E,'OB History S3'!B:B,A20)-N20</f>
        <v>10</v>
      </c>
      <c r="P20" s="42">
        <f>LOOKUP(2, 1/('OB History S3'!$B:$B=A20), 'OB History S3'!$AB:$AB)</f>
        <v>0.52833333333333332</v>
      </c>
      <c r="Q20" s="12">
        <f>SUMIFS('OB History S3'!H:H,'OB History S3'!B:B,A20)</f>
        <v>50</v>
      </c>
      <c r="R20" s="2">
        <f>SUMIFS('OB History S3'!G:G,'OB History S3'!B:B,A20)-Q20</f>
        <v>40</v>
      </c>
      <c r="S20" s="42">
        <f>LOOKUP(2, 1/('OB History S3'!$B:$B=A20), 'OB History S3'!$AC:$AC)</f>
        <v>0.53999999999999992</v>
      </c>
      <c r="T20" s="2">
        <f>COUNTIFS('OB History S3'!$B:$B,$A$20,'OB History S3'!K:K, 1)</f>
        <v>2</v>
      </c>
      <c r="U20" s="2">
        <f>COUNTIFS('OB History S3'!$B:$B,$A$20,'OB History S3'!L:L, 1)</f>
        <v>1</v>
      </c>
      <c r="V20" s="2">
        <f>COUNTIFS('OB History S3'!$B:$B,$A$20,'OB History S3'!M:M, 1)</f>
        <v>1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2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253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9</v>
      </c>
      <c r="I21" s="4">
        <f>AVERAGEIFS('OB History S3'!C:C,'OB History S3'!B:B,A21)</f>
        <v>4.5</v>
      </c>
      <c r="J21" s="13">
        <f t="array" ref="J21">MAX(IF('OB History S3'!B:B=A21, 'OB History S3'!C:C))</f>
        <v>8</v>
      </c>
      <c r="K21" s="12">
        <f>COUNTIFS('OB History S3'!B:B,A21,'OB History S3'!D:D, 1)</f>
        <v>2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6</v>
      </c>
      <c r="O21" s="2">
        <f>SUMIFS('OB History S3'!E:E,'OB History S3'!B:B,A21)-N21</f>
        <v>3</v>
      </c>
      <c r="P21" s="42">
        <f>LOOKUP(2, 1/('OB History S3'!$B:$B=A21), 'OB History S3'!$AB:$AB)</f>
        <v>0.67500000000000004</v>
      </c>
      <c r="Q21" s="12">
        <f>SUMIFS('OB History S3'!H:H,'OB History S3'!B:B,A21)</f>
        <v>21</v>
      </c>
      <c r="R21" s="2">
        <f>SUMIFS('OB History S3'!G:G,'OB History S3'!B:B,A21)-Q21</f>
        <v>15</v>
      </c>
      <c r="S21" s="42">
        <f>LOOKUP(2, 1/('OB History S3'!$B:$B=A21), 'OB History S3'!$AC:$AC)</f>
        <v>0.59000000000000008</v>
      </c>
      <c r="T21" s="2">
        <f>COUNTIFS('OB History S3'!$B:$B,$A$21,'OB History S3'!K:K, 1)</f>
        <v>1</v>
      </c>
      <c r="U21" s="2">
        <f>COUNTIFS('OB History S3'!$B:$B,$A$21,'OB History S3'!L:L, 1)</f>
        <v>1</v>
      </c>
      <c r="V21" s="2">
        <f>COUNTIFS('OB History S3'!$B:$B,$A$21,'OB History S3'!M:M, 1)</f>
        <v>0</v>
      </c>
      <c r="W21" s="2">
        <f>COUNTIFS('OB History S3'!$B:$B,$A$21,'OB History S3'!N:N, 1)</f>
        <v>2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1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48</v>
      </c>
      <c r="I24" s="4">
        <f>AVERAGEIFS('OB History S3'!C:C,'OB History S3'!B:B,A24)</f>
        <v>16</v>
      </c>
      <c r="J24" s="13">
        <f t="array" ref="J24">MAX(IF('OB History S3'!B:B=A24, 'OB History S3'!C:C))</f>
        <v>17</v>
      </c>
      <c r="K24" s="12">
        <f>COUNTIFS('OB History S3'!B:B,A24,'OB History S3'!D:D, 1)</f>
        <v>2</v>
      </c>
      <c r="L24" s="2">
        <f>COUNTIFS('OB History S3'!B:B,A24,'OB History S3'!D:D, 0)</f>
        <v>1</v>
      </c>
      <c r="M24" s="42">
        <f>LOOKUP(2, 1/('OB History S3'!$B:$B=A24), 'OB History S3'!$AD:$AD)</f>
        <v>0.66666666666666663</v>
      </c>
      <c r="N24" s="12">
        <f>SUMIFS('OB History S3'!F:F,'OB History S3'!B:B,A24)</f>
        <v>7</v>
      </c>
      <c r="O24" s="2">
        <f>SUMIFS('OB History S3'!E:E,'OB History S3'!B:B,A24)-N24</f>
        <v>5</v>
      </c>
      <c r="P24" s="42">
        <f>LOOKUP(2, 1/('OB History S3'!$B:$B=A24), 'OB History S3'!$AB:$AB)</f>
        <v>0.58333333333333337</v>
      </c>
      <c r="Q24" s="12">
        <f>SUMIFS('OB History S3'!H:H,'OB History S3'!B:B,A24)</f>
        <v>26</v>
      </c>
      <c r="R24" s="2">
        <f>SUMIFS('OB History S3'!G:G,'OB History S3'!B:B,A24)-Q24</f>
        <v>23</v>
      </c>
      <c r="S24" s="42">
        <f>LOOKUP(2, 1/('OB History S3'!$B:$B=A24), 'OB History S3'!$AC:$AC)</f>
        <v>0.53666666666666663</v>
      </c>
      <c r="T24" s="2">
        <f>COUNTIFS('OB History S3'!$B:$B,$A$24,'OB History S3'!K:K, 1)</f>
        <v>2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263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242</v>
      </c>
      <c r="I25" s="4">
        <f>AVERAGEIFS('OB History S3'!C:C,'OB History S3'!B:B,A25)</f>
        <v>26.888888888888889</v>
      </c>
      <c r="J25" s="13">
        <f t="array" ref="J25">MAX(IF('OB History S3'!B:B=A25, 'OB History S3'!C:C))</f>
        <v>47</v>
      </c>
      <c r="K25" s="12">
        <f>COUNTIFS('OB History S3'!B:B,A25,'OB History S3'!D:D, 1)</f>
        <v>6</v>
      </c>
      <c r="L25" s="2">
        <f>COUNTIFS('OB History S3'!B:B,A25,'OB History S3'!D:D, 0)</f>
        <v>3</v>
      </c>
      <c r="M25" s="42">
        <f>LOOKUP(2, 1/('OB History S3'!$B:$B=A25), 'OB History S3'!$AD:$AD)</f>
        <v>0.66666666666666663</v>
      </c>
      <c r="N25" s="12">
        <f>SUMIFS('OB History S3'!F:F,'OB History S3'!B:B,A25)</f>
        <v>20</v>
      </c>
      <c r="O25" s="2">
        <f>SUMIFS('OB History S3'!E:E,'OB History S3'!B:B,A25)-N25</f>
        <v>17</v>
      </c>
      <c r="P25" s="42">
        <f>LOOKUP(2, 1/('OB History S3'!$B:$B=A25), 'OB History S3'!$AB:$AB)</f>
        <v>0.53333333333333333</v>
      </c>
      <c r="Q25" s="12">
        <f>SUMIFS('OB History S3'!H:H,'OB History S3'!B:B,A25)</f>
        <v>71</v>
      </c>
      <c r="R25" s="2">
        <f>SUMIFS('OB History S3'!G:G,'OB History S3'!B:B,A25)-Q25</f>
        <v>73</v>
      </c>
      <c r="S25" s="42">
        <f>LOOKUP(2, 1/('OB History S3'!$B:$B=A25), 'OB History S3'!$AC:$AC)</f>
        <v>0.48888888888888893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1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3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343</v>
      </c>
      <c r="I26" s="4">
        <f>AVERAGEIFS('OB History S3'!C:C,'OB History S3'!B:B,A26)</f>
        <v>12.25</v>
      </c>
      <c r="J26" s="13">
        <f t="array" ref="J26">MAX(IF('OB History S3'!B:B=A26, 'OB History S3'!C:C))</f>
        <v>20</v>
      </c>
      <c r="K26" s="12">
        <f>COUNTIFS('OB History S3'!B:B,A26,'OB History S3'!D:D, 1)</f>
        <v>13</v>
      </c>
      <c r="L26" s="2">
        <f>COUNTIFS('OB History S3'!B:B,A26,'OB History S3'!D:D, 0)</f>
        <v>15</v>
      </c>
      <c r="M26" s="42">
        <f>LOOKUP(2, 1/('OB History S3'!$B:$B=A26), 'OB History S3'!$AD:$AD)</f>
        <v>0.4642857142857143</v>
      </c>
      <c r="N26" s="12">
        <f>SUMIFS('OB History S3'!F:F,'OB History S3'!B:B,A26)</f>
        <v>63</v>
      </c>
      <c r="O26" s="2">
        <f>SUMIFS('OB History S3'!E:E,'OB History S3'!B:B,A26)-N26</f>
        <v>62</v>
      </c>
      <c r="P26" s="42">
        <f>LOOKUP(2, 1/('OB History S3'!$B:$B=A26), 'OB History S3'!$AB:$AB)</f>
        <v>0.51964285714285718</v>
      </c>
      <c r="Q26" s="12">
        <f>SUMIFS('OB History S3'!H:H,'OB History S3'!B:B,A26)</f>
        <v>253</v>
      </c>
      <c r="R26" s="2">
        <f>SUMIFS('OB History S3'!G:G,'OB History S3'!B:B,A26)-Q26</f>
        <v>268</v>
      </c>
      <c r="S26" s="42">
        <f>LOOKUP(2, 1/('OB History S3'!$B:$B=A26), 'OB History S3'!$AC:$AC)</f>
        <v>0.49071428571428566</v>
      </c>
      <c r="T26" s="2">
        <f>COUNTIFS('OB History S3'!$B:$B,$A$26,'OB History S3'!K:K, 1)</f>
        <v>5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1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16</v>
      </c>
      <c r="AH26" s="2">
        <f>COUNTIFS('OB History S3'!$B:$B,$A$26,'OB History S3'!Y:Y, 1)</f>
        <v>9</v>
      </c>
      <c r="AI26" s="2">
        <f>COUNTIFS('OB History S3'!$B:$B,$A$26,'OB History S3'!Z:Z, 1)</f>
        <v>6</v>
      </c>
    </row>
    <row r="27" spans="1:35" x14ac:dyDescent="0.25">
      <c r="A27" s="1" t="s">
        <v>40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44</v>
      </c>
      <c r="I27" s="4">
        <f>AVERAGEIFS('OB History S3'!C:C,'OB History S3'!B:B,A27)</f>
        <v>22</v>
      </c>
      <c r="J27" s="13">
        <f t="array" ref="J27">MAX(IF('OB History S3'!B:B=A27, 'OB History S3'!C:C))</f>
        <v>26</v>
      </c>
      <c r="K27" s="12">
        <f>COUNTIFS('OB History S3'!B:B,A27,'OB History S3'!D:D, 1)</f>
        <v>1</v>
      </c>
      <c r="L27" s="2">
        <f>COUNTIFS('OB History S3'!B:B,A27,'OB History S3'!D:D, 0)</f>
        <v>1</v>
      </c>
      <c r="M27" s="42">
        <f>LOOKUP(2, 1/('OB History S3'!$B:$B=A27), 'OB History S3'!$AD:$AD)</f>
        <v>0.5</v>
      </c>
      <c r="N27" s="12">
        <f>SUMIFS('OB History S3'!F:F,'OB History S3'!B:B,A27)</f>
        <v>5</v>
      </c>
      <c r="O27" s="2">
        <f>SUMIFS('OB History S3'!E:E,'OB History S3'!B:B,A27)-N27</f>
        <v>4</v>
      </c>
      <c r="P27" s="42">
        <f>LOOKUP(2, 1/('OB History S3'!$B:$B=A27), 'OB History S3'!$AB:$AB)</f>
        <v>0.57499999999999996</v>
      </c>
      <c r="Q27" s="12">
        <f>SUMIFS('OB History S3'!H:H,'OB History S3'!B:B,A27)</f>
        <v>18</v>
      </c>
      <c r="R27" s="2">
        <f>SUMIFS('OB History S3'!G:G,'OB History S3'!B:B,A27)-Q27</f>
        <v>14</v>
      </c>
      <c r="S27" s="42">
        <f>LOOKUP(2, 1/('OB History S3'!$B:$B=A27), 'OB History S3'!$AC:$AC)</f>
        <v>0.57000000000000006</v>
      </c>
      <c r="T27" s="2">
        <f>COUNTIFS('OB History S3'!$B:$B,$A$27,'OB History S3'!K:K, 1)</f>
        <v>1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1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1</v>
      </c>
      <c r="AG27" s="2">
        <f>COUNTIFS('OB History S3'!$B:$B,$A$27,'OB History S3'!X:X, 1)</f>
        <v>0</v>
      </c>
      <c r="AH27" s="2">
        <f>COUNTIFS('OB History S3'!$B:$B,$A$27,'OB History S3'!Y:Y, 1)</f>
        <v>1</v>
      </c>
      <c r="AI27" s="2">
        <f>COUNTIFS('OB History S3'!$B:$B,$A$27,'OB History S3'!Z:Z, 1)</f>
        <v>1</v>
      </c>
    </row>
    <row r="28" spans="1:35" x14ac:dyDescent="0.25">
      <c r="A28" s="1" t="s">
        <v>111</v>
      </c>
      <c r="B28" s="2" t="s">
        <v>70</v>
      </c>
      <c r="C28" s="2" t="s">
        <v>70</v>
      </c>
      <c r="D28" s="5">
        <v>1</v>
      </c>
      <c r="E28" s="5"/>
      <c r="F28" s="5"/>
      <c r="G28" s="5"/>
      <c r="H28" s="12">
        <f>SUMIFS('OB History S3'!C:C,'OB History S3'!B:B,A28)</f>
        <v>552</v>
      </c>
      <c r="I28" s="4">
        <f>AVERAGEIFS('OB History S3'!C:C,'OB History S3'!B:B,A28)</f>
        <v>13.8</v>
      </c>
      <c r="J28" s="13">
        <f t="array" ref="J28">MAX(IF('OB History S3'!B:B=A28, 'OB History S3'!C:C))</f>
        <v>26</v>
      </c>
      <c r="K28" s="12">
        <f>COUNTIFS('OB History S3'!B:B,A28,'OB History S3'!D:D, 1)</f>
        <v>20</v>
      </c>
      <c r="L28" s="2">
        <f>COUNTIFS('OB History S3'!B:B,A28,'OB History S3'!D:D, 0)</f>
        <v>20</v>
      </c>
      <c r="M28" s="42">
        <f>LOOKUP(2, 1/('OB History S3'!$B:$B=A28), 'OB History S3'!$AD:$AD)</f>
        <v>0.5</v>
      </c>
      <c r="N28" s="12">
        <f>SUMIFS('OB History S3'!F:F,'OB History S3'!B:B,A28)</f>
        <v>83</v>
      </c>
      <c r="O28" s="2">
        <f>SUMIFS('OB History S3'!E:E,'OB History S3'!B:B,A28)-N28</f>
        <v>86</v>
      </c>
      <c r="P28" s="42">
        <f>LOOKUP(2, 1/('OB History S3'!$B:$B=A28), 'OB History S3'!$AB:$AB)</f>
        <v>0.48375000000000001</v>
      </c>
      <c r="Q28" s="12">
        <f>SUMIFS('OB History S3'!H:H,'OB History S3'!B:B,A28)</f>
        <v>351</v>
      </c>
      <c r="R28" s="2">
        <f>SUMIFS('OB History S3'!G:G,'OB History S3'!B:B,A28)-Q28</f>
        <v>354</v>
      </c>
      <c r="S28" s="42">
        <f>LOOKUP(2, 1/('OB History S3'!$B:$B=A28), 'OB History S3'!$AC:$AC)</f>
        <v>0.499</v>
      </c>
      <c r="T28" s="2">
        <f>COUNTIFS('OB History S3'!$B:$B,$A$28,'OB History S3'!K:K, 1)</f>
        <v>8</v>
      </c>
      <c r="U28" s="2">
        <f>COUNTIFS('OB History S3'!$B:$B,$A$28,'OB History S3'!L:L, 1)</f>
        <v>7</v>
      </c>
      <c r="V28" s="2">
        <f>COUNTIFS('OB History S3'!$B:$B,$A$28,'OB History S3'!M:M, 1)</f>
        <v>1</v>
      </c>
      <c r="W28" s="2">
        <f>COUNTIFS('OB History S3'!$B:$B,$A$28,'OB History S3'!N:N, 1)</f>
        <v>13</v>
      </c>
      <c r="X28" s="2">
        <f>COUNTIFS('OB History S3'!$B:$B,$A$28,'OB History S3'!O:O, 1)</f>
        <v>2</v>
      </c>
      <c r="Y28" s="2">
        <f>COUNTIFS('OB History S3'!$B:$B,$A$28,'OB History S3'!P:P, 1)</f>
        <v>5</v>
      </c>
      <c r="Z28" s="2">
        <f>COUNTIFS('OB History S3'!$B:$B,$A$28,'OB History S3'!Q:Q, 1)</f>
        <v>4</v>
      </c>
      <c r="AA28" s="2">
        <f>COUNTIFS('OB History S3'!$B:$B,$A$28,'OB History S3'!R:R, 1)</f>
        <v>4</v>
      </c>
      <c r="AB28" s="2">
        <f>COUNTIFS('OB History S3'!$B:$B,$A$28,'OB History S3'!S:S, 1)</f>
        <v>0</v>
      </c>
      <c r="AC28" s="2">
        <f>COUNTIFS('OB History S3'!$B:$B,$A$28,'OB History S3'!T:T, 1)</f>
        <v>1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3</v>
      </c>
      <c r="AG28" s="2">
        <f>COUNTIFS('OB History S3'!$B:$B,$A$28,'OB History S3'!X:X, 1)</f>
        <v>13</v>
      </c>
      <c r="AH28" s="2">
        <f>COUNTIFS('OB History S3'!$B:$B,$A$28,'OB History S3'!Y:Y, 1)</f>
        <v>14</v>
      </c>
      <c r="AI28" s="2">
        <f>COUNTIFS('OB History S3'!$B:$B,$A$28,'OB History S3'!Z:Z, 1)</f>
        <v>7</v>
      </c>
    </row>
    <row r="29" spans="1:35" x14ac:dyDescent="0.25">
      <c r="A29" s="1" t="s">
        <v>22</v>
      </c>
      <c r="B29" s="6" t="s">
        <v>54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242</v>
      </c>
      <c r="I29" s="4">
        <f>AVERAGEIFS('OB History S3'!C:C,'OB History S3'!B:B,A29)</f>
        <v>15.125</v>
      </c>
      <c r="J29" s="13">
        <f t="array" ref="J29">MAX(IF('OB History S3'!B:B=A29, 'OB History S3'!C:C))</f>
        <v>24</v>
      </c>
      <c r="K29" s="12">
        <f>COUNTIFS('OB History S3'!B:B,A29,'OB History S3'!D:D, 1)</f>
        <v>8</v>
      </c>
      <c r="L29" s="2">
        <f>COUNTIFS('OB History S3'!B:B,A29,'OB History S3'!D:D, 0)</f>
        <v>8</v>
      </c>
      <c r="M29" s="42">
        <f>LOOKUP(2, 1/('OB History S3'!$B:$B=A29), 'OB History S3'!$AD:$AD)</f>
        <v>0.5</v>
      </c>
      <c r="N29" s="12">
        <f>SUMIFS('OB History S3'!F:F,'OB History S3'!B:B,A29)</f>
        <v>33</v>
      </c>
      <c r="O29" s="2">
        <f>SUMIFS('OB History S3'!E:E,'OB History S3'!B:B,A29)-N29</f>
        <v>32</v>
      </c>
      <c r="P29" s="42">
        <f>LOOKUP(2, 1/('OB History S3'!$B:$B=A29), 'OB History S3'!$AB:$AB)</f>
        <v>0.51749999999999996</v>
      </c>
      <c r="Q29" s="12">
        <f>SUMIFS('OB History S3'!H:H,'OB History S3'!B:B,A29)</f>
        <v>133</v>
      </c>
      <c r="R29" s="2">
        <f>SUMIFS('OB History S3'!G:G,'OB History S3'!B:B,A29)-Q29</f>
        <v>139</v>
      </c>
      <c r="S29" s="42">
        <f>LOOKUP(2, 1/('OB History S3'!$B:$B=A29), 'OB History S3'!$AC:$AC)</f>
        <v>0.489375</v>
      </c>
      <c r="T29" s="2">
        <f>COUNTIFS('OB History S3'!$B:$B,$A$29,'OB History S3'!K:K, 1)</f>
        <v>6</v>
      </c>
      <c r="U29" s="2">
        <f>COUNTIFS('OB History S3'!$B:$B,$A$29,'OB History S3'!L:L, 1)</f>
        <v>1</v>
      </c>
      <c r="V29" s="2">
        <f>COUNTIFS('OB History S3'!$B:$B,$A$29,'OB History S3'!M:M, 1)</f>
        <v>1</v>
      </c>
      <c r="W29" s="2">
        <f>COUNTIFS('OB History S3'!$B:$B,$A$29,'OB History S3'!N:N, 1)</f>
        <v>2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3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8</v>
      </c>
      <c r="AH29" s="2">
        <f>COUNTIFS('OB History S3'!$B:$B,$A$29,'OB History S3'!Y:Y, 1)</f>
        <v>6</v>
      </c>
      <c r="AI29" s="2">
        <f>COUNTIFS('OB History S3'!$B:$B,$A$29,'OB History S3'!Z:Z, 1)</f>
        <v>5</v>
      </c>
    </row>
    <row r="30" spans="1:35" x14ac:dyDescent="0.25">
      <c r="A30" s="1" t="s">
        <v>47</v>
      </c>
      <c r="B30" s="6" t="s">
        <v>54</v>
      </c>
      <c r="C30" s="6" t="s">
        <v>70</v>
      </c>
      <c r="D30" s="5"/>
      <c r="E30" s="5"/>
      <c r="F30" s="5"/>
      <c r="G30" s="5"/>
      <c r="H30" s="12">
        <f>SUMIFS('OB History S3'!C:C,'OB History S3'!B:B,A30)</f>
        <v>21</v>
      </c>
      <c r="I30" s="4">
        <f>AVERAGEIFS('OB History S3'!C:C,'OB History S3'!B:B,A30)</f>
        <v>21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1</v>
      </c>
      <c r="M30" s="42">
        <f>LOOKUP(2, 1/('OB History S3'!$B:$B=A30), 'OB History S3'!$AD:$AD)</f>
        <v>0</v>
      </c>
      <c r="N30" s="12">
        <f>SUMIFS('OB History S3'!F:F,'OB History S3'!B:B,A30)</f>
        <v>2</v>
      </c>
      <c r="O30" s="2">
        <f>SUMIFS('OB History S3'!E:E,'OB History S3'!B:B,A30)-N30</f>
        <v>3</v>
      </c>
      <c r="P30" s="42">
        <f>LOOKUP(2, 1/('OB History S3'!$B:$B=A30), 'OB History S3'!$AB:$AB)</f>
        <v>0.4</v>
      </c>
      <c r="Q30" s="12">
        <f>SUMIFS('OB History S3'!H:H,'OB History S3'!B:B,A30)</f>
        <v>10</v>
      </c>
      <c r="R30" s="2">
        <f>SUMIFS('OB History S3'!G:G,'OB History S3'!B:B,A30)-Q30</f>
        <v>9</v>
      </c>
      <c r="S30" s="42">
        <f>LOOKUP(2, 1/('OB History S3'!$B:$B=A30), 'OB History S3'!$AC:$AC)</f>
        <v>0.53</v>
      </c>
      <c r="T30" s="2">
        <f>COUNTIFS('OB History S3'!$B:$B,$A$30,'OB History S3'!K:K, 1)</f>
        <v>1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45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38</v>
      </c>
      <c r="I31" s="4">
        <f>AVERAGEIFS('OB History S3'!C:C,'OB History S3'!B:B,A31)</f>
        <v>12.666666666666666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3</v>
      </c>
      <c r="M31" s="42">
        <f>LOOKUP(2, 1/('OB History S3'!$B:$B=A31), 'OB History S3'!$AD:$AD)</f>
        <v>0</v>
      </c>
      <c r="N31" s="12">
        <f>SUMIFS('OB History S3'!F:F,'OB History S3'!B:B,A31)</f>
        <v>4</v>
      </c>
      <c r="O31" s="2">
        <f>SUMIFS('OB History S3'!E:E,'OB History S3'!B:B,A31)-N31</f>
        <v>9</v>
      </c>
      <c r="P31" s="42">
        <f>LOOKUP(2, 1/('OB History S3'!$B:$B=A31), 'OB History S3'!$AB:$AB)</f>
        <v>0.26666666666666666</v>
      </c>
      <c r="Q31" s="12">
        <f>SUMIFS('OB History S3'!H:H,'OB History S3'!B:B,A31)</f>
        <v>23</v>
      </c>
      <c r="R31" s="2">
        <f>SUMIFS('OB History S3'!G:G,'OB History S3'!B:B,A31)-Q31</f>
        <v>29</v>
      </c>
      <c r="S31" s="42">
        <f>LOOKUP(2, 1/('OB History S3'!$B:$B=A31), 'OB History S3'!$AC:$AC)</f>
        <v>0.42</v>
      </c>
      <c r="T31" s="2">
        <f>COUNTIFS('OB History S3'!$B:$B,$A$31,'OB History S3'!K:K, 1)</f>
        <v>2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ht="15.75" x14ac:dyDescent="0.25">
      <c r="A32" s="1" t="s">
        <v>18</v>
      </c>
      <c r="B32" s="36" t="s">
        <v>54</v>
      </c>
      <c r="C32" s="2" t="s">
        <v>70</v>
      </c>
      <c r="D32" s="5"/>
      <c r="E32" s="5"/>
      <c r="F32" s="5"/>
      <c r="G32" s="5"/>
      <c r="H32" s="12">
        <f>SUMIFS('OB History S3'!C:C,'OB History S3'!B:B,A32)</f>
        <v>280</v>
      </c>
      <c r="I32" s="4">
        <f>AVERAGEIFS('OB History S3'!C:C,'OB History S3'!B:B,A32)</f>
        <v>18.666666666666668</v>
      </c>
      <c r="J32" s="13">
        <f t="array" ref="J32">MAX(IF('OB History S3'!B:B=A32, 'OB History S3'!C:C))</f>
        <v>34</v>
      </c>
      <c r="K32" s="12">
        <f>COUNTIFS('OB History S3'!B:B,A32,'OB History S3'!D:D, 1)</f>
        <v>4</v>
      </c>
      <c r="L32" s="2">
        <f>COUNTIFS('OB History S3'!B:B,A32,'OB History S3'!D:D, 0)</f>
        <v>11</v>
      </c>
      <c r="M32" s="42">
        <f>LOOKUP(2, 1/('OB History S3'!$B:$B=A32), 'OB History S3'!$AD:$AD)</f>
        <v>0.26666666666666666</v>
      </c>
      <c r="N32" s="12">
        <f>SUMIFS('OB History S3'!F:F,'OB History S3'!B:B,A32)</f>
        <v>24</v>
      </c>
      <c r="O32" s="2">
        <f>SUMIFS('OB History S3'!E:E,'OB History S3'!B:B,A32)-N32</f>
        <v>40</v>
      </c>
      <c r="P32" s="42">
        <f>LOOKUP(2, 1/('OB History S3'!$B:$B=A32), 'OB History S3'!$AB:$AB)</f>
        <v>0.34333333333333332</v>
      </c>
      <c r="Q32" s="12">
        <f>SUMIFS('OB History S3'!H:H,'OB History S3'!B:B,A32)</f>
        <v>122</v>
      </c>
      <c r="R32" s="2">
        <f>SUMIFS('OB History S3'!G:G,'OB History S3'!B:B,A32)-Q32</f>
        <v>148</v>
      </c>
      <c r="S32" s="42">
        <f>LOOKUP(2, 1/('OB History S3'!$B:$B=A32), 'OB History S3'!$AC:$AC)</f>
        <v>0.43733333333333324</v>
      </c>
      <c r="T32" s="2">
        <f>COUNTIFS('OB History S3'!$B:$B,$A$32,'OB History S3'!K:K, 1)</f>
        <v>3</v>
      </c>
      <c r="U32" s="2">
        <f>COUNTIFS('OB History S3'!$B:$B,$A$32,'OB History S3'!L:L, 1)</f>
        <v>2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1</v>
      </c>
      <c r="AF32" s="2">
        <f>COUNTIFS('OB History S3'!$B:$B,$A$32,'OB History S3'!W:W, 1)</f>
        <v>2</v>
      </c>
      <c r="AG32" s="2">
        <f>COUNTIFS('OB History S3'!$B:$B,$A$32,'OB History S3'!X:X, 1)</f>
        <v>4</v>
      </c>
      <c r="AH32" s="2">
        <f>COUNTIFS('OB History S3'!$B:$B,$A$32,'OB History S3'!Y:Y, 1)</f>
        <v>4</v>
      </c>
      <c r="AI32" s="2">
        <f>COUNTIFS('OB History S3'!$B:$B,$A$32,'OB History S3'!Z:Z, 1)</f>
        <v>4</v>
      </c>
    </row>
    <row r="33" spans="1:35" ht="15.75" x14ac:dyDescent="0.25">
      <c r="A33" s="1" t="s">
        <v>218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3</v>
      </c>
      <c r="I33" s="4">
        <f>AVERAGEIFS('OB History S3'!C:C,'OB History S3'!B:B,A33)</f>
        <v>3</v>
      </c>
      <c r="J33" s="13">
        <f t="array" ref="J33">MAX(IF('OB History S3'!B:B=A33, 'OB History S3'!C:C))</f>
        <v>3</v>
      </c>
      <c r="K33" s="12">
        <f>COUNTIFS('OB History S3'!B:B,A33,'OB History S3'!D:D, 1)</f>
        <v>0</v>
      </c>
      <c r="L33" s="2">
        <f>COUNTIFS('OB History S3'!B:B,A33,'OB History S3'!D:D, 0)</f>
        <v>1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3</v>
      </c>
      <c r="P33" s="42">
        <f>LOOKUP(2, 1/('OB History S3'!$B:$B=A33), 'OB History S3'!$AB:$AB)</f>
        <v>0.25</v>
      </c>
      <c r="Q33" s="12">
        <f>SUMIFS('OB History S3'!H:H,'OB History S3'!B:B,A33)</f>
        <v>8</v>
      </c>
      <c r="R33" s="2">
        <f>SUMIFS('OB History S3'!G:G,'OB History S3'!B:B,A33)-Q33</f>
        <v>10</v>
      </c>
      <c r="S33" s="42">
        <f>LOOKUP(2, 1/('OB History S3'!$B:$B=A33), 'OB History S3'!$AC:$AC)</f>
        <v>0.44</v>
      </c>
      <c r="T33" s="2">
        <f>COUNTIFS('OB History S3'!$B:$B,$A$33,'OB History S3'!K:K, 1)</f>
        <v>0</v>
      </c>
      <c r="U33" s="2">
        <f>COUNTIFS('OB History S3'!$B:$B,$A$33,'OB History S3'!L:L, 1)</f>
        <v>0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1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ht="15.75" x14ac:dyDescent="0.25">
      <c r="A34" s="1" t="s">
        <v>41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64</v>
      </c>
      <c r="I34" s="4">
        <f>AVERAGEIFS('OB History S3'!C:C,'OB History S3'!B:B,A34)</f>
        <v>10.666666666666666</v>
      </c>
      <c r="J34" s="13">
        <f t="array" ref="J34">MAX(IF('OB History S3'!B:B=A34, 'OB History S3'!C:C))</f>
        <v>21</v>
      </c>
      <c r="K34" s="12">
        <f>COUNTIFS('OB History S3'!B:B,A34,'OB History S3'!D:D, 1)</f>
        <v>4</v>
      </c>
      <c r="L34" s="2">
        <f>COUNTIFS('OB History S3'!B:B,A34,'OB History S3'!D:D, 0)</f>
        <v>2</v>
      </c>
      <c r="M34" s="42">
        <f>LOOKUP(2, 1/('OB History S3'!$B:$B=A34), 'OB History S3'!$AD:$AD)</f>
        <v>0.66666666666666663</v>
      </c>
      <c r="N34" s="12">
        <f>SUMIFS('OB History S3'!F:F,'OB History S3'!B:B,A34)</f>
        <v>14</v>
      </c>
      <c r="O34" s="2">
        <f>SUMIFS('OB History S3'!E:E,'OB History S3'!B:B,A34)-N34</f>
        <v>12</v>
      </c>
      <c r="P34" s="42">
        <f>LOOKUP(2, 1/('OB History S3'!$B:$B=A34), 'OB History S3'!$AB:$AB)</f>
        <v>0.51666666666666672</v>
      </c>
      <c r="Q34" s="12">
        <f>SUMIFS('OB History S3'!H:H,'OB History S3'!B:B,A34)</f>
        <v>55</v>
      </c>
      <c r="R34" s="2">
        <f>SUMIFS('OB History S3'!G:G,'OB History S3'!B:B,A34)-Q34</f>
        <v>53</v>
      </c>
      <c r="S34" s="42">
        <f>LOOKUP(2, 1/('OB History S3'!$B:$B=A34), 'OB History S3'!$AC:$AC)</f>
        <v>0.50166666666666659</v>
      </c>
      <c r="T34" s="2">
        <f>COUNTIFS('OB History S3'!$B:$B,$A$34,'OB History S3'!K:K, 1)</f>
        <v>4</v>
      </c>
      <c r="U34" s="2">
        <f>COUNTIFS('OB History S3'!$B:$B,$A$34,'OB History S3'!L:L, 1)</f>
        <v>2</v>
      </c>
      <c r="V34" s="2">
        <f>COUNTIFS('OB History S3'!$B:$B,$A$34,'OB History S3'!M:M, 1)</f>
        <v>1</v>
      </c>
      <c r="W34" s="2">
        <f>COUNTIFS('OB History S3'!$B:$B,$A$34,'OB History S3'!N:N, 1)</f>
        <v>1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1</v>
      </c>
      <c r="AH34" s="2">
        <f>COUNTIFS('OB History S3'!$B:$B,$A$34,'OB History S3'!Y:Y, 1)</f>
        <v>3</v>
      </c>
      <c r="AI34" s="2">
        <f>COUNTIFS('OB History S3'!$B:$B,$A$34,'OB History S3'!Z:Z, 1)</f>
        <v>1</v>
      </c>
    </row>
    <row r="35" spans="1:35" x14ac:dyDescent="0.25">
      <c r="A35" s="1" t="s">
        <v>3</v>
      </c>
      <c r="B35" s="6" t="s">
        <v>54</v>
      </c>
      <c r="C35" s="1" t="s">
        <v>131</v>
      </c>
      <c r="D35" s="5"/>
      <c r="E35" s="5"/>
      <c r="F35" s="5"/>
      <c r="G35" s="5"/>
      <c r="H35" s="12">
        <f>SUMIFS('OB History S3'!C:C,'OB History S3'!B:B,A35)</f>
        <v>301</v>
      </c>
      <c r="I35" s="4">
        <f>AVERAGEIFS('OB History S3'!C:C,'OB History S3'!B:B,A35)</f>
        <v>23.153846153846153</v>
      </c>
      <c r="J35" s="13">
        <f t="array" ref="J35">MAX(IF('OB History S3'!B:B=A35, 'OB History S3'!C:C))</f>
        <v>33</v>
      </c>
      <c r="K35" s="12">
        <f>COUNTIFS('OB History S3'!B:B,A35,'OB History S3'!D:D, 1)</f>
        <v>6</v>
      </c>
      <c r="L35" s="2">
        <f>COUNTIFS('OB History S3'!B:B,A35,'OB History S3'!D:D, 0)</f>
        <v>7</v>
      </c>
      <c r="M35" s="42">
        <f>LOOKUP(2, 1/('OB History S3'!$B:$B=A35), 'OB History S3'!$AD:$AD)</f>
        <v>0.46153846153846156</v>
      </c>
      <c r="N35" s="12">
        <f>SUMIFS('OB History S3'!F:F,'OB History S3'!B:B,A35)</f>
        <v>25</v>
      </c>
      <c r="O35" s="2">
        <f>SUMIFS('OB History S3'!E:E,'OB History S3'!B:B,A35)-N35</f>
        <v>27</v>
      </c>
      <c r="P35" s="42">
        <f>LOOKUP(2, 1/('OB History S3'!$B:$B=A35), 'OB History S3'!$AB:$AB)</f>
        <v>0.49615384615384611</v>
      </c>
      <c r="Q35" s="12">
        <f>SUMIFS('OB History S3'!H:H,'OB History S3'!B:B,A35)</f>
        <v>98</v>
      </c>
      <c r="R35" s="2">
        <f>SUMIFS('OB History S3'!G:G,'OB History S3'!B:B,A35)-Q35</f>
        <v>113</v>
      </c>
      <c r="S35" s="42">
        <f>LOOKUP(2, 1/('OB History S3'!$B:$B=A35), 'OB History S3'!$AC:$AC)</f>
        <v>0.47000000000000003</v>
      </c>
      <c r="T35" s="2">
        <f>COUNTIFS('OB History S3'!$B:$B,$A$35,'OB History S3'!K:K, 1)</f>
        <v>2</v>
      </c>
      <c r="U35" s="2">
        <f>COUNTIFS('OB History S3'!$B:$B,$A$35,'OB History S3'!L:L, 1)</f>
        <v>5</v>
      </c>
      <c r="V35" s="2">
        <f>COUNTIFS('OB History S3'!$B:$B,$A$35,'OB History S3'!M:M, 1)</f>
        <v>0</v>
      </c>
      <c r="W35" s="2">
        <f>COUNTIFS('OB History S3'!$B:$B,$A$35,'OB History S3'!N:N, 1)</f>
        <v>1</v>
      </c>
      <c r="X35" s="2">
        <f>COUNTIFS('OB History S3'!$B:$B,$A$35,'OB History S3'!O:O, 1)</f>
        <v>2</v>
      </c>
      <c r="Y35" s="2">
        <f>COUNTIFS('OB History S3'!$B:$B,$A$35,'OB History S3'!P:P, 1)</f>
        <v>1</v>
      </c>
      <c r="Z35" s="2">
        <f>COUNTIFS('OB History S3'!$B:$B,$A$35,'OB History S3'!Q:Q, 1)</f>
        <v>1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1</v>
      </c>
      <c r="AE35" s="2">
        <f>COUNTIFS('OB History S3'!$B:$B,$A$35,'OB History S3'!V:V, 1)</f>
        <v>0</v>
      </c>
      <c r="AF35" s="2">
        <f>COUNTIFS('OB History S3'!$B:$B,$A$35,'OB History S3'!W:W, 1)</f>
        <v>1</v>
      </c>
      <c r="AG35" s="2">
        <f>COUNTIFS('OB History S3'!$B:$B,$A$35,'OB History S3'!X:X, 1)</f>
        <v>3</v>
      </c>
      <c r="AH35" s="2">
        <f>COUNTIFS('OB History S3'!$B:$B,$A$35,'OB History S3'!Y:Y, 1)</f>
        <v>5</v>
      </c>
      <c r="AI35" s="2">
        <f>COUNTIFS('OB History S3'!$B:$B,$A$35,'OB History S3'!Z:Z, 1)</f>
        <v>3</v>
      </c>
    </row>
    <row r="36" spans="1:35" x14ac:dyDescent="0.25">
      <c r="A36" s="1" t="s">
        <v>120</v>
      </c>
      <c r="B36" s="6" t="s">
        <v>70</v>
      </c>
      <c r="C36" s="6" t="s">
        <v>70</v>
      </c>
      <c r="D36" s="5">
        <v>1</v>
      </c>
      <c r="E36" s="5"/>
      <c r="F36" s="5"/>
      <c r="G36" s="5"/>
      <c r="H36" s="12">
        <f>SUMIFS('OB History S3'!C:C,'OB History S3'!B:B,A36)</f>
        <v>640</v>
      </c>
      <c r="I36" s="4">
        <f>AVERAGEIFS('OB History S3'!C:C,'OB History S3'!B:B,A36)</f>
        <v>16</v>
      </c>
      <c r="J36" s="13">
        <f t="array" ref="J36">MAX(IF('OB History S3'!B:B=A36, 'OB History S3'!C:C))</f>
        <v>30</v>
      </c>
      <c r="K36" s="12">
        <f>COUNTIFS('OB History S3'!B:B,A36,'OB History S3'!D:D, 1)</f>
        <v>23</v>
      </c>
      <c r="L36" s="2">
        <f>COUNTIFS('OB History S3'!B:B,A36,'OB History S3'!D:D, 0)</f>
        <v>17</v>
      </c>
      <c r="M36" s="42">
        <f>LOOKUP(2, 1/('OB History S3'!$B:$B=A36), 'OB History S3'!$AD:$AD)</f>
        <v>0.57499999999999996</v>
      </c>
      <c r="N36" s="12">
        <f>SUMIFS('OB History S3'!F:F,'OB History S3'!B:B,A36)</f>
        <v>88</v>
      </c>
      <c r="O36" s="2">
        <f>SUMIFS('OB History S3'!E:E,'OB History S3'!B:B,A36)-N36</f>
        <v>79</v>
      </c>
      <c r="P36" s="42">
        <f>LOOKUP(2, 1/('OB History S3'!$B:$B=A36), 'OB History S3'!$AB:$AB)</f>
        <v>0.53450000000000009</v>
      </c>
      <c r="Q36" s="12">
        <f>SUMIFS('OB History S3'!H:H,'OB History S3'!B:B,A36)</f>
        <v>350</v>
      </c>
      <c r="R36" s="2">
        <f>SUMIFS('OB History S3'!G:G,'OB History S3'!B:B,A36)-Q36</f>
        <v>341</v>
      </c>
      <c r="S36" s="42">
        <f>LOOKUP(2, 1/('OB History S3'!$B:$B=A36), 'OB History S3'!$AC:$AC)</f>
        <v>0.50924999999999998</v>
      </c>
      <c r="T36" s="2">
        <f>COUNTIFS('OB History S3'!$B:$B,$A$36,'OB History S3'!K:K, 1)</f>
        <v>5</v>
      </c>
      <c r="U36" s="2">
        <f>COUNTIFS('OB History S3'!$B:$B,$A$36,'OB History S3'!L:L, 1)</f>
        <v>7</v>
      </c>
      <c r="V36" s="2">
        <f>COUNTIFS('OB History S3'!$B:$B,$A$36,'OB History S3'!M:M, 1)</f>
        <v>0</v>
      </c>
      <c r="W36" s="2">
        <f>COUNTIFS('OB History S3'!$B:$B,$A$36,'OB History S3'!N:N, 1)</f>
        <v>10</v>
      </c>
      <c r="X36" s="2">
        <f>COUNTIFS('OB History S3'!$B:$B,$A$36,'OB History S3'!O:O, 1)</f>
        <v>1</v>
      </c>
      <c r="Y36" s="2">
        <f>COUNTIFS('OB History S3'!$B:$B,$A$36,'OB History S3'!P:P, 1)</f>
        <v>4</v>
      </c>
      <c r="Z36" s="2">
        <f>COUNTIFS('OB History S3'!$B:$B,$A$36,'OB History S3'!Q:Q, 1)</f>
        <v>4</v>
      </c>
      <c r="AA36" s="2">
        <f>COUNTIFS('OB History S3'!$B:$B,$A$36,'OB History S3'!R:R, 1)</f>
        <v>2</v>
      </c>
      <c r="AB36" s="2">
        <f>COUNTIFS('OB History S3'!$B:$B,$A$36,'OB History S3'!S:S, 1)</f>
        <v>0</v>
      </c>
      <c r="AC36" s="2">
        <f>COUNTIFS('OB History S3'!$B:$B,$A$36,'OB History S3'!T:T, 1)</f>
        <v>1</v>
      </c>
      <c r="AD36" s="2">
        <f>COUNTIFS('OB History S3'!$B:$B,$A$36,'OB History S3'!U:U, 1)</f>
        <v>0</v>
      </c>
      <c r="AE36" s="2">
        <f>COUNTIFS('OB History S3'!$B:$B,$A$36,'OB History S3'!V:V, 1)</f>
        <v>1</v>
      </c>
      <c r="AF36" s="2">
        <f>COUNTIFS('OB History S3'!$B:$B,$A$36,'OB History S3'!W:W, 1)</f>
        <v>6</v>
      </c>
      <c r="AG36" s="2">
        <f>COUNTIFS('OB History S3'!$B:$B,$A$36,'OB History S3'!X:X, 1)</f>
        <v>22</v>
      </c>
      <c r="AH36" s="2">
        <f>COUNTIFS('OB History S3'!$B:$B,$A$36,'OB History S3'!Y:Y, 1)</f>
        <v>17</v>
      </c>
      <c r="AI36" s="2">
        <f>COUNTIFS('OB History S3'!$B:$B,$A$36,'OB History S3'!Z:Z, 1)</f>
        <v>7</v>
      </c>
    </row>
    <row r="37" spans="1:35" x14ac:dyDescent="0.25">
      <c r="A37" s="1" t="s">
        <v>14</v>
      </c>
      <c r="B37" s="6" t="s">
        <v>70</v>
      </c>
      <c r="C37" s="6" t="s">
        <v>70</v>
      </c>
      <c r="D37" s="5">
        <v>2</v>
      </c>
      <c r="E37" s="5"/>
      <c r="F37" s="5"/>
      <c r="G37" s="5"/>
      <c r="H37" s="12">
        <f>SUMIFS('OB History S3'!C:C,'OB History S3'!B:B,A37)</f>
        <v>284</v>
      </c>
      <c r="I37" s="4">
        <f>AVERAGEIFS('OB History S3'!C:C,'OB History S3'!B:B,A37)</f>
        <v>28.4</v>
      </c>
      <c r="J37" s="13">
        <f t="array" ref="J37">MAX(IF('OB History S3'!B:B=A37, 'OB History S3'!C:C))</f>
        <v>43</v>
      </c>
      <c r="K37" s="12">
        <f>COUNTIFS('OB History S3'!B:B,A37,'OB History S3'!D:D, 1)</f>
        <v>1</v>
      </c>
      <c r="L37" s="2">
        <f>COUNTIFS('OB History S3'!B:B,A37,'OB History S3'!D:D, 0)</f>
        <v>9</v>
      </c>
      <c r="M37" s="42">
        <f>LOOKUP(2, 1/('OB History S3'!$B:$B=A37), 'OB History S3'!$AD:$AD)</f>
        <v>0.1</v>
      </c>
      <c r="N37" s="12">
        <f>SUMIFS('OB History S3'!F:F,'OB History S3'!B:B,A37)</f>
        <v>15</v>
      </c>
      <c r="O37" s="2">
        <f>SUMIFS('OB History S3'!E:E,'OB History S3'!B:B,A37)-N37</f>
        <v>28</v>
      </c>
      <c r="P37" s="42">
        <f>LOOKUP(2, 1/('OB History S3'!$B:$B=A37), 'OB History S3'!$AB:$AB)</f>
        <v>0.32499999999999996</v>
      </c>
      <c r="Q37" s="12">
        <f>SUMIFS('OB History S3'!H:H,'OB History S3'!B:B,A37)</f>
        <v>79</v>
      </c>
      <c r="R37" s="2">
        <f>SUMIFS('OB History S3'!G:G,'OB History S3'!B:B,A37)-Q37</f>
        <v>101</v>
      </c>
      <c r="S37" s="42">
        <f>LOOKUP(2, 1/('OB History S3'!$B:$B=A37), 'OB History S3'!$AC:$AC)</f>
        <v>0.42899999999999999</v>
      </c>
      <c r="T37" s="2">
        <f>COUNTIFS('OB History S3'!$B:$B,$A$37,'OB History S3'!K:K, 1)</f>
        <v>1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3</v>
      </c>
      <c r="X37" s="2">
        <f>COUNTIFS('OB History S3'!$B:$B,$A$37,'OB History S3'!O:O, 1)</f>
        <v>0</v>
      </c>
      <c r="Y37" s="2">
        <f>COUNTIFS('OB History S3'!$B:$B,$A$37,'OB History S3'!P:P, 1)</f>
        <v>1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1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4</v>
      </c>
      <c r="AH37" s="2">
        <f>COUNTIFS('OB History S3'!$B:$B,$A$37,'OB History S3'!Y:Y, 1)</f>
        <v>2</v>
      </c>
      <c r="AI37" s="2">
        <f>COUNTIFS('OB History S3'!$B:$B,$A$37,'OB History S3'!Z:Z, 1)</f>
        <v>2</v>
      </c>
    </row>
    <row r="38" spans="1:35" x14ac:dyDescent="0.25">
      <c r="A38" s="1" t="s">
        <v>133</v>
      </c>
      <c r="B38" s="2" t="s">
        <v>54</v>
      </c>
      <c r="C38" s="2" t="s">
        <v>70</v>
      </c>
      <c r="D38" s="5"/>
      <c r="E38" s="5"/>
      <c r="F38" s="5">
        <v>1</v>
      </c>
      <c r="G38" s="5"/>
      <c r="H38" s="12">
        <f>SUMIFS('OB History S3'!C:C,'OB History S3'!B:B,A38)</f>
        <v>230</v>
      </c>
      <c r="I38" s="4">
        <f>AVERAGEIFS('OB History S3'!C:C,'OB History S3'!B:B,A38)</f>
        <v>13.529411764705882</v>
      </c>
      <c r="J38" s="13">
        <f t="array" ref="J38">MAX(IF('OB History S3'!B:B=A38, 'OB History S3'!C:C))</f>
        <v>23</v>
      </c>
      <c r="K38" s="12">
        <f>COUNTIFS('OB History S3'!B:B,A38,'OB History S3'!D:D, 1)</f>
        <v>9</v>
      </c>
      <c r="L38" s="2">
        <f>COUNTIFS('OB History S3'!B:B,A38,'OB History S3'!D:D, 0)</f>
        <v>8</v>
      </c>
      <c r="M38" s="42">
        <f>LOOKUP(2, 1/('OB History S3'!$B:$B=A38), 'OB History S3'!$AD:$AD)</f>
        <v>0.52941176470588236</v>
      </c>
      <c r="N38" s="12">
        <f>SUMIFS('OB History S3'!F:F,'OB History S3'!B:B,A38)</f>
        <v>40</v>
      </c>
      <c r="O38" s="2">
        <f>SUMIFS('OB History S3'!E:E,'OB History S3'!B:B,A38)-N38</f>
        <v>35</v>
      </c>
      <c r="P38" s="42">
        <f>LOOKUP(2, 1/('OB History S3'!$B:$B=A38), 'OB History S3'!$AB:$AB)</f>
        <v>0.54117647058823526</v>
      </c>
      <c r="Q38" s="12">
        <f>SUMIFS('OB History S3'!H:H,'OB History S3'!B:B,A38)</f>
        <v>153</v>
      </c>
      <c r="R38" s="2">
        <f>SUMIFS('OB History S3'!G:G,'OB History S3'!B:B,A38)-Q38</f>
        <v>156</v>
      </c>
      <c r="S38" s="42">
        <f>LOOKUP(2, 1/('OB History S3'!$B:$B=A38), 'OB History S3'!$AC:$AC)</f>
        <v>0.501764705882353</v>
      </c>
      <c r="T38" s="2">
        <f>COUNTIFS('OB History S3'!$B:$B,$A$38,'OB History S3'!K:K, 1)</f>
        <v>5</v>
      </c>
      <c r="U38" s="2">
        <f>COUNTIFS('OB History S3'!$B:$B,$A$38,'OB History S3'!L:L, 1)</f>
        <v>5</v>
      </c>
      <c r="V38" s="2">
        <f>COUNTIFS('OB History S3'!$B:$B,$A$38,'OB History S3'!M:M, 1)</f>
        <v>0</v>
      </c>
      <c r="W38" s="2">
        <f>COUNTIFS('OB History S3'!$B:$B,$A$38,'OB History S3'!N:N, 1)</f>
        <v>2</v>
      </c>
      <c r="X38" s="2">
        <f>COUNTIFS('OB History S3'!$B:$B,$A$38,'OB History S3'!O:O, 1)</f>
        <v>3</v>
      </c>
      <c r="Y38" s="2">
        <f>COUNTIFS('OB History S3'!$B:$B,$A$38,'OB History S3'!P:P, 1)</f>
        <v>4</v>
      </c>
      <c r="Z38" s="2">
        <f>COUNTIFS('OB History S3'!$B:$B,$A$38,'OB History S3'!Q:Q, 1)</f>
        <v>1</v>
      </c>
      <c r="AA38" s="2">
        <f>COUNTIFS('OB History S3'!$B:$B,$A$38,'OB History S3'!R:R, 1)</f>
        <v>1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7</v>
      </c>
      <c r="AH38" s="2">
        <f>COUNTIFS('OB History S3'!$B:$B,$A$38,'OB History S3'!Y:Y, 1)</f>
        <v>5</v>
      </c>
      <c r="AI38" s="2">
        <f>COUNTIFS('OB History S3'!$B:$B,$A$38,'OB History S3'!Z:Z, 1)</f>
        <v>6</v>
      </c>
    </row>
    <row r="39" spans="1:35" x14ac:dyDescent="0.25">
      <c r="A39" s="1" t="s">
        <v>258</v>
      </c>
      <c r="B39" s="2" t="s">
        <v>70</v>
      </c>
      <c r="C39" s="2" t="s">
        <v>70</v>
      </c>
      <c r="D39" s="5"/>
      <c r="E39" s="5"/>
      <c r="F39" s="5"/>
      <c r="G39" s="5"/>
      <c r="H39" s="12">
        <f>SUMIFS('OB History S3'!C:C,'OB History S3'!B:B,A39)</f>
        <v>3</v>
      </c>
      <c r="I39" s="4">
        <f>AVERAGEIFS('OB History S3'!C:C,'OB History S3'!B:B,A39)</f>
        <v>3</v>
      </c>
      <c r="J39" s="13">
        <f t="array" ref="J39">MAX(IF('OB History S3'!B:B=A39, 'OB History S3'!C:C))</f>
        <v>3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11</v>
      </c>
      <c r="R39" s="2">
        <f>SUMIFS('OB History S3'!G:G,'OB History S3'!B:B,A39)-Q39</f>
        <v>10</v>
      </c>
      <c r="S39" s="42">
        <f>LOOKUP(2, 1/('OB History S3'!$B:$B=A39), 'OB History S3'!$AC:$AC)</f>
        <v>0.52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0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1</v>
      </c>
      <c r="AI39" s="2">
        <f>COUNTIFS('OB History S3'!$B:$B,$A$39,'OB History S3'!Z:Z, 1)</f>
        <v>1</v>
      </c>
    </row>
    <row r="40" spans="1:35" x14ac:dyDescent="0.25">
      <c r="A40" s="1" t="s">
        <v>12</v>
      </c>
      <c r="B40" s="6" t="s">
        <v>98</v>
      </c>
      <c r="C40" s="1" t="s">
        <v>131</v>
      </c>
      <c r="D40" s="5">
        <v>2</v>
      </c>
      <c r="E40" s="5">
        <v>1</v>
      </c>
      <c r="F40" s="5">
        <v>1</v>
      </c>
      <c r="G40" s="5"/>
      <c r="H40" s="12">
        <f>SUMIFS('OB History S3'!C:C,'OB History S3'!B:B,A40)</f>
        <v>608</v>
      </c>
      <c r="I40" s="4">
        <f>AVERAGEIFS('OB History S3'!C:C,'OB History S3'!B:B,A40)</f>
        <v>24.32</v>
      </c>
      <c r="J40" s="13">
        <f t="array" ref="J40">MAX(IF('OB History S3'!B:B=A40, 'OB History S3'!C:C))</f>
        <v>40</v>
      </c>
      <c r="K40" s="12">
        <f>COUNTIFS('OB History S3'!B:B,A40,'OB History S3'!D:D, 1)</f>
        <v>11</v>
      </c>
      <c r="L40" s="2">
        <f>COUNTIFS('OB History S3'!B:B,A40,'OB History S3'!D:D, 0)</f>
        <v>14</v>
      </c>
      <c r="M40" s="42">
        <f>LOOKUP(2, 1/('OB History S3'!$B:$B=A40), 'OB History S3'!$AD:$AD)</f>
        <v>0.44</v>
      </c>
      <c r="N40" s="12">
        <f>SUMIFS('OB History S3'!F:F,'OB History S3'!B:B,A40)</f>
        <v>51</v>
      </c>
      <c r="O40" s="2">
        <f>SUMIFS('OB History S3'!E:E,'OB History S3'!B:B,A40)-N40</f>
        <v>55</v>
      </c>
      <c r="P40" s="42">
        <f>LOOKUP(2, 1/('OB History S3'!$B:$B=A40), 'OB History S3'!$AB:$AB)</f>
        <v>0.48200000000000004</v>
      </c>
      <c r="Q40" s="12">
        <f>SUMIFS('OB History S3'!H:H,'OB History S3'!B:B,A40)</f>
        <v>209</v>
      </c>
      <c r="R40" s="2">
        <f>SUMIFS('OB History S3'!G:G,'OB History S3'!B:B,A40)-Q40</f>
        <v>235</v>
      </c>
      <c r="S40" s="42">
        <f>LOOKUP(2, 1/('OB History S3'!$B:$B=A40), 'OB History S3'!$AC:$AC)</f>
        <v>0.46879999999999994</v>
      </c>
      <c r="T40" s="2">
        <f>COUNTIFS('OB History S3'!$B:$B,$A$40,'OB History S3'!K:K, 1)</f>
        <v>5</v>
      </c>
      <c r="U40" s="2">
        <f>COUNTIFS('OB History S3'!$B:$B,$A$40,'OB History S3'!L:L, 1)</f>
        <v>3</v>
      </c>
      <c r="V40" s="2">
        <f>COUNTIFS('OB History S3'!$B:$B,$A$40,'OB History S3'!M:M, 1)</f>
        <v>1</v>
      </c>
      <c r="W40" s="2">
        <f>COUNTIFS('OB History S3'!$B:$B,$A$40,'OB History S3'!N:N, 1)</f>
        <v>11</v>
      </c>
      <c r="X40" s="2">
        <f>COUNTIFS('OB History S3'!$B:$B,$A$40,'OB History S3'!O:O, 1)</f>
        <v>3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9</v>
      </c>
      <c r="AH40" s="2">
        <f>COUNTIFS('OB History S3'!$B:$B,$A$40,'OB History S3'!Y:Y, 1)</f>
        <v>7</v>
      </c>
      <c r="AI40" s="2">
        <f>COUNTIFS('OB History S3'!$B:$B,$A$40,'OB History S3'!Z:Z, 1)</f>
        <v>5</v>
      </c>
    </row>
    <row r="41" spans="1:35" x14ac:dyDescent="0.25">
      <c r="A41" s="1" t="s">
        <v>2</v>
      </c>
      <c r="B41" s="6" t="s">
        <v>54</v>
      </c>
      <c r="C41" s="2" t="s">
        <v>70</v>
      </c>
      <c r="D41" s="5">
        <v>8</v>
      </c>
      <c r="E41" s="5"/>
      <c r="F41" s="5">
        <v>1</v>
      </c>
      <c r="G41" s="5"/>
      <c r="H41" s="12">
        <f>SUMIFS('OB History S3'!C:C,'OB History S3'!B:B,A41)</f>
        <v>834</v>
      </c>
      <c r="I41" s="4">
        <f>AVERAGEIFS('OB History S3'!C:C,'OB History S3'!B:B,A41)</f>
        <v>33.36</v>
      </c>
      <c r="J41" s="13">
        <f t="array" ref="J41">MAX(IF('OB History S3'!B:B=A41, 'OB History S3'!C:C))</f>
        <v>53</v>
      </c>
      <c r="K41" s="12">
        <f>COUNTIFS('OB History S3'!B:B,A41,'OB History S3'!D:D, 1)</f>
        <v>20</v>
      </c>
      <c r="L41" s="2">
        <f>COUNTIFS('OB History S3'!B:B,A41,'OB History S3'!D:D, 0)</f>
        <v>5</v>
      </c>
      <c r="M41" s="42">
        <f>LOOKUP(2, 1/('OB History S3'!$B:$B=A41), 'OB History S3'!$AD:$AD)</f>
        <v>0.8</v>
      </c>
      <c r="N41" s="12">
        <f>SUMIFS('OB History S3'!F:F,'OB History S3'!B:B,A41)</f>
        <v>67</v>
      </c>
      <c r="O41" s="2">
        <f>SUMIFS('OB History S3'!E:E,'OB History S3'!B:B,A41)-N41</f>
        <v>35</v>
      </c>
      <c r="P41" s="42">
        <f>LOOKUP(2, 1/('OB History S3'!$B:$B=A41), 'OB History S3'!$AB:$AB)</f>
        <v>0.67799999999999994</v>
      </c>
      <c r="Q41" s="12">
        <f>SUMIFS('OB History S3'!H:H,'OB History S3'!B:B,A41)</f>
        <v>243</v>
      </c>
      <c r="R41" s="2">
        <f>SUMIFS('OB History S3'!G:G,'OB History S3'!B:B,A41)-Q41</f>
        <v>174</v>
      </c>
      <c r="S41" s="42">
        <f>LOOKUP(2, 1/('OB History S3'!$B:$B=A41), 'OB History S3'!$AC:$AC)</f>
        <v>0.59640000000000004</v>
      </c>
      <c r="T41" s="2">
        <f>COUNTIFS('OB History S3'!$B:$B,$A$41,'OB History S3'!K:K, 1)</f>
        <v>9</v>
      </c>
      <c r="U41" s="2">
        <f>COUNTIFS('OB History S3'!$B:$B,$A$41,'OB History S3'!L:L, 1)</f>
        <v>8</v>
      </c>
      <c r="V41" s="2">
        <f>COUNTIFS('OB History S3'!$B:$B,$A$41,'OB History S3'!M:M, 1)</f>
        <v>2</v>
      </c>
      <c r="W41" s="2">
        <f>COUNTIFS('OB History S3'!$B:$B,$A$41,'OB History S3'!N:N, 1)</f>
        <v>6</v>
      </c>
      <c r="X41" s="2">
        <f>COUNTIFS('OB History S3'!$B:$B,$A$41,'OB History S3'!O:O, 1)</f>
        <v>2</v>
      </c>
      <c r="Y41" s="2">
        <f>COUNTIFS('OB History S3'!$B:$B,$A$41,'OB History S3'!P:P, 1)</f>
        <v>4</v>
      </c>
      <c r="Z41" s="2">
        <f>COUNTIFS('OB History S3'!$B:$B,$A$41,'OB History S3'!Q:Q, 1)</f>
        <v>3</v>
      </c>
      <c r="AA41" s="2">
        <f>COUNTIFS('OB History S3'!$B:$B,$A$41,'OB History S3'!R:R, 1)</f>
        <v>3</v>
      </c>
      <c r="AB41" s="2">
        <f>COUNTIFS('OB History S3'!$B:$B,$A$41,'OB History S3'!S:S, 1)</f>
        <v>0</v>
      </c>
      <c r="AC41" s="2">
        <f>COUNTIFS('OB History S3'!$B:$B,$A$41,'OB History S3'!T:T, 1)</f>
        <v>2</v>
      </c>
      <c r="AD41" s="2">
        <f>COUNTIFS('OB History S3'!$B:$B,$A$41,'OB History S3'!U:U, 1)</f>
        <v>1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11</v>
      </c>
      <c r="AH41" s="2">
        <f>COUNTIFS('OB History S3'!$B:$B,$A$41,'OB History S3'!Y:Y, 1)</f>
        <v>9</v>
      </c>
      <c r="AI41" s="2">
        <f>COUNTIFS('OB History S3'!$B:$B,$A$41,'OB History S3'!Z:Z, 1)</f>
        <v>5</v>
      </c>
    </row>
    <row r="42" spans="1:35" x14ac:dyDescent="0.25">
      <c r="A42" s="1" t="s">
        <v>5</v>
      </c>
      <c r="B42" s="6" t="s">
        <v>98</v>
      </c>
      <c r="C42" s="1" t="s">
        <v>131</v>
      </c>
      <c r="D42" s="5"/>
      <c r="E42" s="5"/>
      <c r="F42" s="5"/>
      <c r="G42" s="5"/>
      <c r="H42" s="12">
        <f>SUMIFS('OB History S3'!C:C,'OB History S3'!B:B,A42)</f>
        <v>501</v>
      </c>
      <c r="I42" s="4">
        <f>AVERAGEIFS('OB History S3'!C:C,'OB History S3'!B:B,A42)</f>
        <v>23.857142857142858</v>
      </c>
      <c r="J42" s="13">
        <f t="array" ref="J42">MAX(IF('OB History S3'!B:B=A42, 'OB History S3'!C:C))</f>
        <v>36</v>
      </c>
      <c r="K42" s="12">
        <f>COUNTIFS('OB History S3'!B:B,A42,'OB History S3'!D:D, 1)</f>
        <v>7</v>
      </c>
      <c r="L42" s="2">
        <f>COUNTIFS('OB History S3'!B:B,A42,'OB History S3'!D:D, 0)</f>
        <v>14</v>
      </c>
      <c r="M42" s="42">
        <f>LOOKUP(2, 1/('OB History S3'!$B:$B=A42), 'OB History S3'!$AD:$AD)</f>
        <v>0.33333333333333331</v>
      </c>
      <c r="N42" s="12">
        <f>SUMIFS('OB History S3'!F:F,'OB History S3'!B:B,A42)</f>
        <v>41</v>
      </c>
      <c r="O42" s="2">
        <f>SUMIFS('OB History S3'!E:E,'OB History S3'!B:B,A42)-N42</f>
        <v>52</v>
      </c>
      <c r="P42" s="42">
        <f>LOOKUP(2, 1/('OB History S3'!$B:$B=A42), 'OB History S3'!$AB:$AB)</f>
        <v>0.42857142857142855</v>
      </c>
      <c r="Q42" s="12">
        <f>SUMIFS('OB History S3'!H:H,'OB History S3'!B:B,A42)</f>
        <v>188</v>
      </c>
      <c r="R42" s="2">
        <f>SUMIFS('OB History S3'!G:G,'OB History S3'!B:B,A42)-Q42</f>
        <v>201</v>
      </c>
      <c r="S42" s="42">
        <f>LOOKUP(2, 1/('OB History S3'!$B:$B=A42), 'OB History S3'!$AC:$AC)</f>
        <v>0.4771428571428572</v>
      </c>
      <c r="T42" s="2">
        <f>COUNTIFS('OB History S3'!$B:$B,$A$42,'OB History S3'!K:K, 1)</f>
        <v>8</v>
      </c>
      <c r="U42" s="2">
        <f>COUNTIFS('OB History S3'!$B:$B,$A$42,'OB History S3'!L:L, 1)</f>
        <v>0</v>
      </c>
      <c r="V42" s="2">
        <f>COUNTIFS('OB History S3'!$B:$B,$A$42,'OB History S3'!M:M, 1)</f>
        <v>3</v>
      </c>
      <c r="W42" s="2">
        <f>COUNTIFS('OB History S3'!$B:$B,$A$42,'OB History S3'!N:N, 1)</f>
        <v>4</v>
      </c>
      <c r="X42" s="2">
        <f>COUNTIFS('OB History S3'!$B:$B,$A$42,'OB History S3'!O:O, 1)</f>
        <v>1</v>
      </c>
      <c r="Y42" s="2">
        <f>COUNTIFS('OB History S3'!$B:$B,$A$42,'OB History S3'!P:P, 1)</f>
        <v>2</v>
      </c>
      <c r="Z42" s="2">
        <f>COUNTIFS('OB History S3'!$B:$B,$A$42,'OB History S3'!Q:Q, 1)</f>
        <v>1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4</v>
      </c>
      <c r="AG42" s="2">
        <f>COUNTIFS('OB History S3'!$B:$B,$A$42,'OB History S3'!X:X, 1)</f>
        <v>6</v>
      </c>
      <c r="AH42" s="2">
        <f>COUNTIFS('OB History S3'!$B:$B,$A$42,'OB History S3'!Y:Y, 1)</f>
        <v>4</v>
      </c>
      <c r="AI42" s="2">
        <f>COUNTIFS('OB History S3'!$B:$B,$A$42,'OB History S3'!Z:Z, 1)</f>
        <v>7</v>
      </c>
    </row>
    <row r="43" spans="1:35" x14ac:dyDescent="0.25">
      <c r="A43" s="1" t="s">
        <v>32</v>
      </c>
      <c r="B43" s="2" t="s">
        <v>70</v>
      </c>
      <c r="C43" s="2" t="s">
        <v>70</v>
      </c>
      <c r="D43" s="5">
        <v>2</v>
      </c>
      <c r="E43" s="5"/>
      <c r="F43" s="5"/>
      <c r="G43" s="5"/>
      <c r="H43" s="12">
        <f>SUMIFS('OB History S3'!C:C,'OB History S3'!B:B,A43)</f>
        <v>469</v>
      </c>
      <c r="I43" s="4">
        <f>AVERAGEIFS('OB History S3'!C:C,'OB History S3'!B:B,A43)</f>
        <v>15.129032258064516</v>
      </c>
      <c r="J43" s="13">
        <f t="array" ref="J43">MAX(IF('OB History S3'!B:B=A43, 'OB History S3'!C:C))</f>
        <v>26</v>
      </c>
      <c r="K43" s="12">
        <f>COUNTIFS('OB History S3'!B:B,A43,'OB History S3'!D:D, 1)</f>
        <v>10</v>
      </c>
      <c r="L43" s="2">
        <f>COUNTIFS('OB History S3'!B:B,A43,'OB History S3'!D:D, 0)</f>
        <v>21</v>
      </c>
      <c r="M43" s="42">
        <f>LOOKUP(2, 1/('OB History S3'!$B:$B=A43), 'OB History S3'!$AD:$AD)</f>
        <v>0.32258064516129031</v>
      </c>
      <c r="N43" s="12">
        <f>SUMIFS('OB History S3'!F:F,'OB History S3'!B:B,A43)</f>
        <v>58</v>
      </c>
      <c r="O43" s="2">
        <f>SUMIFS('OB History S3'!E:E,'OB History S3'!B:B,A43)-N43</f>
        <v>76</v>
      </c>
      <c r="P43" s="42">
        <f>LOOKUP(2, 1/('OB History S3'!$B:$B=A43), 'OB History S3'!$AB:$AB)</f>
        <v>0.42419354838709689</v>
      </c>
      <c r="Q43" s="12">
        <f>SUMIFS('OB History S3'!H:H,'OB History S3'!B:B,A43)</f>
        <v>263</v>
      </c>
      <c r="R43" s="2">
        <f>SUMIFS('OB History S3'!G:G,'OB History S3'!B:B,A43)-Q43</f>
        <v>291</v>
      </c>
      <c r="S43" s="42">
        <f>LOOKUP(2, 1/('OB History S3'!$B:$B=A43), 'OB History S3'!$AC:$AC)</f>
        <v>0.47290322580645161</v>
      </c>
      <c r="T43" s="2">
        <f>COUNTIFS('OB History S3'!$B:$B,$A$43,'OB History S3'!K:K, 1)</f>
        <v>3</v>
      </c>
      <c r="U43" s="2">
        <f>COUNTIFS('OB History S3'!$B:$B,$A$43,'OB History S3'!L:L, 1)</f>
        <v>0</v>
      </c>
      <c r="V43" s="2">
        <f>COUNTIFS('OB History S3'!$B:$B,$A$43,'OB History S3'!M:M, 1)</f>
        <v>1</v>
      </c>
      <c r="W43" s="2">
        <f>COUNTIFS('OB History S3'!$B:$B,$A$43,'OB History S3'!N:N, 1)</f>
        <v>10</v>
      </c>
      <c r="X43" s="2">
        <f>COUNTIFS('OB History S3'!$B:$B,$A$43,'OB History S3'!O:O, 1)</f>
        <v>1</v>
      </c>
      <c r="Y43" s="2">
        <f>COUNTIFS('OB History S3'!$B:$B,$A$43,'OB History S3'!P:P, 1)</f>
        <v>1</v>
      </c>
      <c r="Z43" s="2">
        <f>COUNTIFS('OB History S3'!$B:$B,$A$43,'OB History S3'!Q:Q, 1)</f>
        <v>3</v>
      </c>
      <c r="AA43" s="2">
        <f>COUNTIFS('OB History S3'!$B:$B,$A$43,'OB History S3'!R:R, 1)</f>
        <v>3</v>
      </c>
      <c r="AB43" s="2">
        <f>COUNTIFS('OB History S3'!$B:$B,$A$43,'OB History S3'!S:S, 1)</f>
        <v>2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3</v>
      </c>
      <c r="AG43" s="2">
        <f>COUNTIFS('OB History S3'!$B:$B,$A$43,'OB History S3'!X:X, 1)</f>
        <v>12</v>
      </c>
      <c r="AH43" s="2">
        <f>COUNTIFS('OB History S3'!$B:$B,$A$43,'OB History S3'!Y:Y, 1)</f>
        <v>9</v>
      </c>
      <c r="AI43" s="2">
        <f>COUNTIFS('OB History S3'!$B:$B,$A$43,'OB History S3'!Z:Z, 1)</f>
        <v>9</v>
      </c>
    </row>
    <row r="44" spans="1:35" x14ac:dyDescent="0.25">
      <c r="A44" s="1" t="s">
        <v>213</v>
      </c>
      <c r="B44" s="2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12</v>
      </c>
      <c r="I44" s="4">
        <f>AVERAGEIFS('OB History S3'!C:C,'OB History S3'!B:B,A44)</f>
        <v>6</v>
      </c>
      <c r="J44" s="13">
        <f t="array" ref="J44">MAX(IF('OB History S3'!B:B=A44, 'OB History S3'!C:C))</f>
        <v>7</v>
      </c>
      <c r="K44" s="12">
        <f>COUNTIFS('OB History S3'!B:B,A44,'OB History S3'!D:D, 1)</f>
        <v>0</v>
      </c>
      <c r="L44" s="2">
        <f>COUNTIFS('OB History S3'!B:B,A44,'OB History S3'!D:D, 0)</f>
        <v>2</v>
      </c>
      <c r="M44" s="42">
        <f>LOOKUP(2, 1/('OB History S3'!$B:$B=A44), 'OB History S3'!$AD:$AD)</f>
        <v>0</v>
      </c>
      <c r="N44" s="12">
        <f>SUMIFS('OB History S3'!F:F,'OB History S3'!B:B,A44)</f>
        <v>1</v>
      </c>
      <c r="O44" s="2">
        <f>SUMIFS('OB History S3'!E:E,'OB History S3'!B:B,A44)-N44</f>
        <v>6</v>
      </c>
      <c r="P44" s="42">
        <f>LOOKUP(2, 1/('OB History S3'!$B:$B=A44), 'OB History S3'!$AB:$AB)</f>
        <v>0.125</v>
      </c>
      <c r="Q44" s="12">
        <f>SUMIFS('OB History S3'!H:H,'OB History S3'!B:B,A44)</f>
        <v>9</v>
      </c>
      <c r="R44" s="2">
        <f>SUMIFS('OB History S3'!G:G,'OB History S3'!B:B,A44)-Q44</f>
        <v>19</v>
      </c>
      <c r="S44" s="42">
        <f>LOOKUP(2, 1/('OB History S3'!$B:$B=A44), 'OB History S3'!$AC:$AC)</f>
        <v>0.315</v>
      </c>
      <c r="T44" s="2">
        <f>COUNTIFS('OB History S3'!$B:$B,$A$44,'OB History S3'!K:K, 1)</f>
        <v>0</v>
      </c>
      <c r="U44" s="2">
        <f>COUNTIFS('OB History S3'!$B:$B,$A$44,'OB History S3'!L:L, 1)</f>
        <v>1</v>
      </c>
      <c r="V44" s="2">
        <f>COUNTIFS('OB History S3'!$B:$B,$A$44,'OB History S3'!M:M, 1)</f>
        <v>0</v>
      </c>
      <c r="W44" s="2">
        <f>COUNTIFS('OB History S3'!$B:$B,$A$44,'OB History S3'!N:N, 1)</f>
        <v>0</v>
      </c>
      <c r="X44" s="2">
        <f>COUNTIFS('OB History S3'!$B:$B,$A$44,'OB History S3'!O:O, 1)</f>
        <v>0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0</v>
      </c>
      <c r="AH44" s="2">
        <f>COUNTIFS('OB History S3'!$B:$B,$A$44,'OB History S3'!Y:Y, 1)</f>
        <v>0</v>
      </c>
      <c r="AI44" s="2">
        <f>COUNTIFS('OB History S3'!$B:$B,$A$44,'OB History S3'!Z:Z, 1)</f>
        <v>0</v>
      </c>
    </row>
    <row r="45" spans="1:35" x14ac:dyDescent="0.25">
      <c r="A45" s="1" t="s">
        <v>113</v>
      </c>
      <c r="B45" s="2" t="s">
        <v>70</v>
      </c>
      <c r="C45" s="2" t="s">
        <v>70</v>
      </c>
      <c r="D45" s="5">
        <v>4</v>
      </c>
      <c r="E45" s="5"/>
      <c r="F45" s="5"/>
      <c r="G45" s="5"/>
      <c r="H45" s="12">
        <f>SUMIFS('OB History S3'!C:C,'OB History S3'!B:B,A45)</f>
        <v>601</v>
      </c>
      <c r="I45" s="4">
        <f>AVERAGEIFS('OB History S3'!C:C,'OB History S3'!B:B,A45)</f>
        <v>25.041666666666668</v>
      </c>
      <c r="J45" s="13">
        <f t="array" ref="J45">MAX(IF('OB History S3'!B:B=A45, 'OB History S3'!C:C))</f>
        <v>52</v>
      </c>
      <c r="K45" s="12">
        <f>COUNTIFS('OB History S3'!B:B,A45,'OB History S3'!D:D, 1)</f>
        <v>19</v>
      </c>
      <c r="L45" s="2">
        <f>COUNTIFS('OB History S3'!B:B,A45,'OB History S3'!D:D, 0)</f>
        <v>5</v>
      </c>
      <c r="M45" s="42">
        <f>LOOKUP(2, 1/('OB History S3'!$B:$B=A45), 'OB History S3'!$AD:$AD)</f>
        <v>0.79166666666666663</v>
      </c>
      <c r="N45" s="12">
        <f>SUMIFS('OB History S3'!F:F,'OB History S3'!B:B,A45)</f>
        <v>62</v>
      </c>
      <c r="O45" s="2">
        <f>SUMIFS('OB History S3'!E:E,'OB History S3'!B:B,A45)-N45</f>
        <v>38</v>
      </c>
      <c r="P45" s="42">
        <f>LOOKUP(2, 1/('OB History S3'!$B:$B=A45), 'OB History S3'!$AB:$AB)</f>
        <v>0.64041666666666652</v>
      </c>
      <c r="Q45" s="12">
        <f>SUMIFS('OB History S3'!H:H,'OB History S3'!B:B,A45)</f>
        <v>224</v>
      </c>
      <c r="R45" s="2">
        <f>SUMIFS('OB History S3'!G:G,'OB History S3'!B:B,A45)-Q45</f>
        <v>183</v>
      </c>
      <c r="S45" s="42">
        <f>LOOKUP(2, 1/('OB History S3'!$B:$B=A45), 'OB History S3'!$AC:$AC)</f>
        <v>0.56458333333333333</v>
      </c>
      <c r="T45" s="2">
        <f>COUNTIFS('OB History S3'!$B:$B,$A$45,'OB History S3'!K:K, 1)</f>
        <v>8</v>
      </c>
      <c r="U45" s="2">
        <f>COUNTIFS('OB History S3'!$B:$B,$A$45,'OB History S3'!L:L, 1)</f>
        <v>7</v>
      </c>
      <c r="V45" s="2">
        <f>COUNTIFS('OB History S3'!$B:$B,$A$45,'OB History S3'!M:M, 1)</f>
        <v>1</v>
      </c>
      <c r="W45" s="2">
        <f>COUNTIFS('OB History S3'!$B:$B,$A$45,'OB History S3'!N:N, 1)</f>
        <v>6</v>
      </c>
      <c r="X45" s="2">
        <f>COUNTIFS('OB History S3'!$B:$B,$A$45,'OB History S3'!O:O, 1)</f>
        <v>4</v>
      </c>
      <c r="Y45" s="2">
        <f>COUNTIFS('OB History S3'!$B:$B,$A$45,'OB History S3'!P:P, 1)</f>
        <v>2</v>
      </c>
      <c r="Z45" s="2">
        <f>COUNTIFS('OB History S3'!$B:$B,$A$45,'OB History S3'!Q:Q, 1)</f>
        <v>3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1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6</v>
      </c>
      <c r="AG45" s="2">
        <f>COUNTIFS('OB History S3'!$B:$B,$A$45,'OB History S3'!X:X, 1)</f>
        <v>10</v>
      </c>
      <c r="AH45" s="2">
        <f>COUNTIFS('OB History S3'!$B:$B,$A$45,'OB History S3'!Y:Y, 1)</f>
        <v>8</v>
      </c>
      <c r="AI45" s="2">
        <f>COUNTIFS('OB History S3'!$B:$B,$A$45,'OB History S3'!Z:Z, 1)</f>
        <v>5</v>
      </c>
    </row>
    <row r="46" spans="1:35" x14ac:dyDescent="0.25">
      <c r="A46" s="1" t="s">
        <v>34</v>
      </c>
      <c r="B46" s="6" t="s">
        <v>54</v>
      </c>
      <c r="C46" s="2" t="s">
        <v>70</v>
      </c>
      <c r="D46" s="5"/>
      <c r="E46" s="5"/>
      <c r="F46" s="5"/>
      <c r="G46" s="5"/>
      <c r="H46" s="12">
        <f>SUMIFS('OB History S3'!C:C,'OB History S3'!B:B,A46)</f>
        <v>154</v>
      </c>
      <c r="I46" s="4">
        <f>AVERAGEIFS('OB History S3'!C:C,'OB History S3'!B:B,A46)</f>
        <v>22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2</v>
      </c>
      <c r="M46" s="42">
        <f>LOOKUP(2, 1/('OB History S3'!$B:$B=A46), 'OB History S3'!$AD:$AD)</f>
        <v>0.7142857142857143</v>
      </c>
      <c r="N46" s="12">
        <f>SUMIFS('OB History S3'!F:F,'OB History S3'!B:B,A46)</f>
        <v>16</v>
      </c>
      <c r="O46" s="2">
        <f>SUMIFS('OB History S3'!E:E,'OB History S3'!B:B,A46)-N46</f>
        <v>11</v>
      </c>
      <c r="P46" s="42">
        <f>LOOKUP(2, 1/('OB History S3'!$B:$B=A46), 'OB History S3'!$AB:$AB)</f>
        <v>0.58571428571428563</v>
      </c>
      <c r="Q46" s="12">
        <f>SUMIFS('OB History S3'!H:H,'OB History S3'!B:B,A46)</f>
        <v>64</v>
      </c>
      <c r="R46" s="2">
        <f>SUMIFS('OB History S3'!G:G,'OB History S3'!B:B,A46)-Q46</f>
        <v>46</v>
      </c>
      <c r="S46" s="42">
        <f>LOOKUP(2, 1/('OB History S3'!$B:$B=A46), 'OB History S3'!$AC:$AC)</f>
        <v>0.56714285714285706</v>
      </c>
      <c r="T46" s="2">
        <f>COUNTIFS('OB History S3'!$B:$B,$A$46,'OB History S3'!K:K, 1)</f>
        <v>2</v>
      </c>
      <c r="U46" s="2">
        <f>COUNTIFS('OB History S3'!$B:$B,$A$46,'OB History S3'!L:L, 1)</f>
        <v>2</v>
      </c>
      <c r="V46" s="2">
        <f>COUNTIFS('OB History S3'!$B:$B,$A$46,'OB History S3'!M:M, 1)</f>
        <v>2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1</v>
      </c>
      <c r="Z46" s="2">
        <f>COUNTIFS('OB History S3'!$B:$B,$A$46,'OB History S3'!Q:Q, 1)</f>
        <v>0</v>
      </c>
      <c r="AA46" s="2">
        <f>COUNTIFS('OB History S3'!$B:$B,$A$46,'OB History S3'!R:R, 1)</f>
        <v>1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1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3</v>
      </c>
      <c r="AH46" s="2">
        <f>COUNTIFS('OB History S3'!$B:$B,$A$46,'OB History S3'!Y:Y, 1)</f>
        <v>3</v>
      </c>
      <c r="AI46" s="2">
        <f>COUNTIFS('OB History S3'!$B:$B,$A$46,'OB History S3'!Z:Z, 1)</f>
        <v>1</v>
      </c>
    </row>
    <row r="47" spans="1:35" x14ac:dyDescent="0.25">
      <c r="A47" s="1" t="s">
        <v>119</v>
      </c>
      <c r="B47" s="6" t="s">
        <v>54</v>
      </c>
      <c r="C47" s="2" t="s">
        <v>70</v>
      </c>
      <c r="D47" s="5">
        <v>1</v>
      </c>
      <c r="E47" s="5"/>
      <c r="F47" s="5">
        <v>1</v>
      </c>
      <c r="G47" s="5"/>
      <c r="H47" s="12">
        <f>SUMIFS('OB History S3'!C:C,'OB History S3'!B:B,A47)</f>
        <v>137</v>
      </c>
      <c r="I47" s="4">
        <f>AVERAGEIFS('OB History S3'!C:C,'OB History S3'!B:B,A47)</f>
        <v>15.222222222222221</v>
      </c>
      <c r="J47" s="13">
        <f t="array" ref="J47">MAX(IF('OB History S3'!B:B=A47, 'OB History S3'!C:C))</f>
        <v>28</v>
      </c>
      <c r="K47" s="12">
        <f>COUNTIFS('OB History S3'!B:B,A47,'OB History S3'!D:D, 1)</f>
        <v>5</v>
      </c>
      <c r="L47" s="2">
        <f>COUNTIFS('OB History S3'!B:B,A47,'OB History S3'!D:D, 0)</f>
        <v>4</v>
      </c>
      <c r="M47" s="42">
        <f>LOOKUP(2, 1/('OB History S3'!$B:$B=A47), 'OB History S3'!$AD:$AD)</f>
        <v>0.55555555555555558</v>
      </c>
      <c r="N47" s="12">
        <f>SUMIFS('OB History S3'!F:F,'OB History S3'!B:B,A47)</f>
        <v>16</v>
      </c>
      <c r="O47" s="2">
        <f>SUMIFS('OB History S3'!E:E,'OB History S3'!B:B,A47)-N47</f>
        <v>18</v>
      </c>
      <c r="P47" s="42">
        <f>LOOKUP(2, 1/('OB History S3'!$B:$B=A47), 'OB History S3'!$AB:$AB)</f>
        <v>0.44666666666666671</v>
      </c>
      <c r="Q47" s="12">
        <f>SUMIFS('OB History S3'!H:H,'OB History S3'!B:B,A47)</f>
        <v>67</v>
      </c>
      <c r="R47" s="2">
        <f>SUMIFS('OB History S3'!G:G,'OB History S3'!B:B,A47)-Q47</f>
        <v>71</v>
      </c>
      <c r="S47" s="42">
        <f>LOOKUP(2, 1/('OB History S3'!$B:$B=A47), 'OB History S3'!$AC:$AC)</f>
        <v>0.47777777777777775</v>
      </c>
      <c r="T47" s="2">
        <f>COUNTIFS('OB History S3'!$B:$B,$A$47,'OB History S3'!K:K, 1)</f>
        <v>1</v>
      </c>
      <c r="U47" s="2">
        <f>COUNTIFS('OB History S3'!$B:$B,$A$47,'OB History S3'!L:L, 1)</f>
        <v>1</v>
      </c>
      <c r="V47" s="2">
        <f>COUNTIFS('OB History S3'!$B:$B,$A$47,'OB History S3'!M:M, 1)</f>
        <v>2</v>
      </c>
      <c r="W47" s="2">
        <f>COUNTIFS('OB History S3'!$B:$B,$A$47,'OB History S3'!N:N, 1)</f>
        <v>1</v>
      </c>
      <c r="X47" s="2">
        <f>COUNTIFS('OB History S3'!$B:$B,$A$47,'OB History S3'!O:O, 1)</f>
        <v>1</v>
      </c>
      <c r="Y47" s="2">
        <f>COUNTIFS('OB History S3'!$B:$B,$A$47,'OB History S3'!P:P, 1)</f>
        <v>0</v>
      </c>
      <c r="Z47" s="2">
        <f>COUNTIFS('OB History S3'!$B:$B,$A$47,'OB History S3'!Q:Q, 1)</f>
        <v>0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15</v>
      </c>
      <c r="B48" s="2" t="s">
        <v>70</v>
      </c>
      <c r="C48" s="2" t="s">
        <v>70</v>
      </c>
      <c r="D48" s="5">
        <v>2</v>
      </c>
      <c r="E48" s="5"/>
      <c r="F48" s="5"/>
      <c r="G48" s="5"/>
      <c r="H48" s="12">
        <f>SUMIFS('OB History S3'!C:C,'OB History S3'!B:B,A48)</f>
        <v>649</v>
      </c>
      <c r="I48" s="4">
        <f>AVERAGEIFS('OB History S3'!C:C,'OB History S3'!B:B,A48)</f>
        <v>24.96153846153846</v>
      </c>
      <c r="J48" s="13">
        <f t="array" ref="J48">MAX(IF('OB History S3'!B:B=A48, 'OB History S3'!C:C))</f>
        <v>46</v>
      </c>
      <c r="K48" s="12">
        <f>COUNTIFS('OB History S3'!B:B,A48,'OB History S3'!D:D, 1)</f>
        <v>11</v>
      </c>
      <c r="L48" s="2">
        <f>COUNTIFS('OB History S3'!B:B,A48,'OB History S3'!D:D, 0)</f>
        <v>15</v>
      </c>
      <c r="M48" s="42">
        <f>LOOKUP(2, 1/('OB History S3'!$B:$B=A48), 'OB History S3'!$AD:$AD)</f>
        <v>0.42307692307692307</v>
      </c>
      <c r="N48" s="12">
        <f>SUMIFS('OB History S3'!F:F,'OB History S3'!B:B,A48)</f>
        <v>52</v>
      </c>
      <c r="O48" s="2">
        <f>SUMIFS('OB History S3'!E:E,'OB History S3'!B:B,A48)-N48</f>
        <v>56</v>
      </c>
      <c r="P48" s="42">
        <f>LOOKUP(2, 1/('OB History S3'!$B:$B=A48), 'OB History S3'!$AB:$AB)</f>
        <v>0.4884615384615385</v>
      </c>
      <c r="Q48" s="12">
        <f>SUMIFS('OB History S3'!H:H,'OB History S3'!B:B,A48)</f>
        <v>221</v>
      </c>
      <c r="R48" s="2">
        <f>SUMIFS('OB History S3'!G:G,'OB History S3'!B:B,A48)-Q48</f>
        <v>223</v>
      </c>
      <c r="S48" s="42">
        <f>LOOKUP(2, 1/('OB History S3'!$B:$B=A48), 'OB History S3'!$AC:$AC)</f>
        <v>0.50384615384615372</v>
      </c>
      <c r="T48" s="2">
        <f>COUNTIFS('OB History S3'!$B:$B,$A$48,'OB History S3'!K:K, 1)</f>
        <v>2</v>
      </c>
      <c r="U48" s="2">
        <f>COUNTIFS('OB History S3'!$B:$B,$A$48,'OB History S3'!L:L, 1)</f>
        <v>6</v>
      </c>
      <c r="V48" s="2">
        <f>COUNTIFS('OB History S3'!$B:$B,$A$48,'OB History S3'!M:M, 1)</f>
        <v>1</v>
      </c>
      <c r="W48" s="2">
        <f>COUNTIFS('OB History S3'!$B:$B,$A$48,'OB History S3'!N:N, 1)</f>
        <v>5</v>
      </c>
      <c r="X48" s="2">
        <f>COUNTIFS('OB History S3'!$B:$B,$A$48,'OB History S3'!O:O, 1)</f>
        <v>1</v>
      </c>
      <c r="Y48" s="2">
        <f>COUNTIFS('OB History S3'!$B:$B,$A$48,'OB History S3'!P:P, 1)</f>
        <v>5</v>
      </c>
      <c r="Z48" s="2">
        <f>COUNTIFS('OB History S3'!$B:$B,$A$48,'OB History S3'!Q:Q, 1)</f>
        <v>2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1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1</v>
      </c>
      <c r="AG48" s="2">
        <f>COUNTIFS('OB History S3'!$B:$B,$A$48,'OB History S3'!X:X, 1)</f>
        <v>9</v>
      </c>
      <c r="AH48" s="2">
        <f>COUNTIFS('OB History S3'!$B:$B,$A$48,'OB History S3'!Y:Y, 1)</f>
        <v>8</v>
      </c>
      <c r="AI48" s="2">
        <f>COUNTIFS('OB History S3'!$B:$B,$A$48,'OB History S3'!Z:Z, 1)</f>
        <v>9</v>
      </c>
    </row>
    <row r="49" spans="1:35" x14ac:dyDescent="0.25">
      <c r="A49" s="1" t="s">
        <v>262</v>
      </c>
      <c r="B49" s="2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11</v>
      </c>
      <c r="I49" s="4">
        <f>AVERAGEIFS('OB History S3'!C:C,'OB History S3'!B:B,A49)</f>
        <v>11</v>
      </c>
      <c r="J49" s="13">
        <f t="array" ref="J49">MAX(IF('OB History S3'!B:B=A49, 'OB History S3'!C:C))</f>
        <v>11</v>
      </c>
      <c r="K49" s="12">
        <f>COUNTIFS('OB History S3'!B:B,A49,'OB History S3'!D:D, 1)</f>
        <v>0</v>
      </c>
      <c r="L49" s="2">
        <f>COUNTIFS('OB History S3'!B:B,A49,'OB History S3'!D:D, 0)</f>
        <v>1</v>
      </c>
      <c r="M49" s="42">
        <f>LOOKUP(2, 1/('OB History S3'!$B:$B=A49), 'OB History S3'!$AD:$AD)</f>
        <v>0</v>
      </c>
      <c r="N49" s="12">
        <f>SUMIFS('OB History S3'!F:F,'OB History S3'!B:B,A49)</f>
        <v>2</v>
      </c>
      <c r="O49" s="2">
        <f>SUMIFS('OB History S3'!E:E,'OB History S3'!B:B,A49)-N49</f>
        <v>3</v>
      </c>
      <c r="P49" s="42">
        <f>LOOKUP(2, 1/('OB History S3'!$B:$B=A49), 'OB History S3'!$AB:$AB)</f>
        <v>0.4</v>
      </c>
      <c r="Q49" s="12">
        <f>SUMIFS('OB History S3'!H:H,'OB History S3'!B:B,A49)</f>
        <v>9</v>
      </c>
      <c r="R49" s="2">
        <f>SUMIFS('OB History S3'!G:G,'OB History S3'!B:B,A49)-Q49</f>
        <v>10</v>
      </c>
      <c r="S49" s="42">
        <f>LOOKUP(2, 1/('OB History S3'!$B:$B=A49), 'OB History S3'!$AC:$AC)</f>
        <v>0.47</v>
      </c>
      <c r="T49" s="2">
        <f>COUNTIFS('OB History S3'!$B:$B,$A$49,'OB History S3'!K:K, 1)</f>
        <v>0</v>
      </c>
      <c r="U49" s="2">
        <f>COUNTIFS('OB History S3'!$B:$B,$A$49,'OB History S3'!L:L, 1)</f>
        <v>1</v>
      </c>
      <c r="V49" s="2">
        <f>COUNTIFS('OB History S3'!$B:$B,$A$49,'OB History S3'!M:M, 1)</f>
        <v>0</v>
      </c>
      <c r="W49" s="2">
        <f>COUNTIFS('OB History S3'!$B:$B,$A$49,'OB History S3'!N:N, 1)</f>
        <v>0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0</v>
      </c>
      <c r="AA49" s="2">
        <f>COUNTIFS('OB History S3'!$B:$B,$A$49,'OB History S3'!R:R, 1)</f>
        <v>0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0</v>
      </c>
      <c r="AI49" s="2">
        <f>COUNTIFS('OB History S3'!$B:$B,$A$49,'OB History S3'!Z:Z, 1)</f>
        <v>0</v>
      </c>
    </row>
    <row r="50" spans="1:35" x14ac:dyDescent="0.25">
      <c r="A50" s="1" t="s">
        <v>248</v>
      </c>
      <c r="B50" s="2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4</v>
      </c>
      <c r="I50" s="4">
        <f>AVERAGEIFS('OB History S3'!C:C,'OB History S3'!B:B,A50)</f>
        <v>4</v>
      </c>
      <c r="J50" s="13">
        <f t="array" ref="J50">MAX(IF('OB History S3'!B:B=A50, 'OB History S3'!C:C))</f>
        <v>4</v>
      </c>
      <c r="K50" s="12">
        <f>COUNTIFS('OB History S3'!B:B,A50,'OB History S3'!D:D, 1)</f>
        <v>0</v>
      </c>
      <c r="L50" s="2">
        <f>COUNTIFS('OB History S3'!B:B,A50,'OB History S3'!D:D, 0)</f>
        <v>1</v>
      </c>
      <c r="M50" s="42">
        <f>LOOKUP(2, 1/('OB History S3'!$B:$B=A50), 'OB History S3'!$AD:$AD)</f>
        <v>0</v>
      </c>
      <c r="N50" s="12">
        <f>SUMIFS('OB History S3'!F:F,'OB History S3'!B:B,A50)</f>
        <v>0</v>
      </c>
      <c r="O50" s="2">
        <f>SUMIFS('OB History S3'!E:E,'OB History S3'!B:B,A50)-N50</f>
        <v>3</v>
      </c>
      <c r="P50" s="42">
        <f>LOOKUP(2, 1/('OB History S3'!$B:$B=A50), 'OB History S3'!$AB:$AB)</f>
        <v>0</v>
      </c>
      <c r="Q50" s="12">
        <f>SUMIFS('OB History S3'!H:H,'OB History S3'!B:B,A50)</f>
        <v>2</v>
      </c>
      <c r="R50" s="2">
        <f>SUMIFS('OB History S3'!G:G,'OB History S3'!B:B,A50)-Q50</f>
        <v>9</v>
      </c>
      <c r="S50" s="42">
        <f>LOOKUP(2, 1/('OB History S3'!$B:$B=A50), 'OB History S3'!$AC:$AC)</f>
        <v>0.18</v>
      </c>
      <c r="T50" s="2">
        <f>COUNTIFS('OB History S3'!$B:$B,$A$50,'OB History S3'!K:K, 1)</f>
        <v>0</v>
      </c>
      <c r="U50" s="2">
        <f>COUNTIFS('OB History S3'!$B:$B,$A$50,'OB History S3'!L:L, 1)</f>
        <v>0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0</v>
      </c>
      <c r="AH50" s="2">
        <f>COUNTIFS('OB History S3'!$B:$B,$A$50,'OB History S3'!Y:Y, 1)</f>
        <v>0</v>
      </c>
      <c r="AI50" s="2">
        <f>COUNTIFS('OB History S3'!$B:$B,$A$50,'OB History S3'!Z:Z, 1)</f>
        <v>0</v>
      </c>
    </row>
    <row r="51" spans="1:35" x14ac:dyDescent="0.25">
      <c r="A51" s="1" t="s">
        <v>252</v>
      </c>
      <c r="B51" s="2" t="s">
        <v>70</v>
      </c>
      <c r="C51" s="2" t="s">
        <v>70</v>
      </c>
      <c r="D51" s="5"/>
      <c r="E51" s="5"/>
      <c r="F51" s="5">
        <v>1</v>
      </c>
      <c r="G51" s="5"/>
      <c r="H51" s="12">
        <f>SUMIFS('OB History S3'!C:C,'OB History S3'!B:B,A51)</f>
        <v>243</v>
      </c>
      <c r="I51" s="4">
        <f>AVERAGEIFS('OB History S3'!C:C,'OB History S3'!B:B,A51)</f>
        <v>12.789473684210526</v>
      </c>
      <c r="J51" s="13">
        <f t="array" ref="J51">MAX(IF('OB History S3'!B:B=A51, 'OB History S3'!C:C))</f>
        <v>22</v>
      </c>
      <c r="K51" s="12">
        <f>COUNTIFS('OB History S3'!B:B,A51,'OB History S3'!D:D, 1)</f>
        <v>12</v>
      </c>
      <c r="L51" s="2">
        <f>COUNTIFS('OB History S3'!B:B,A51,'OB History S3'!D:D, 0)</f>
        <v>7</v>
      </c>
      <c r="M51" s="42">
        <f>LOOKUP(2, 1/('OB History S3'!$B:$B=A51), 'OB History S3'!$AD:$AD)</f>
        <v>0.63157894736842102</v>
      </c>
      <c r="N51" s="12">
        <f>SUMIFS('OB History S3'!F:F,'OB History S3'!B:B,A51)</f>
        <v>44</v>
      </c>
      <c r="O51" s="2">
        <f>SUMIFS('OB History S3'!E:E,'OB History S3'!B:B,A51)-N51</f>
        <v>39</v>
      </c>
      <c r="P51" s="42">
        <f>LOOKUP(2, 1/('OB History S3'!$B:$B=A51), 'OB History S3'!$AB:$AB)</f>
        <v>0.52631578947368418</v>
      </c>
      <c r="Q51" s="12">
        <f>SUMIFS('OB History S3'!H:H,'OB History S3'!B:B,A51)</f>
        <v>172</v>
      </c>
      <c r="R51" s="2">
        <f>SUMIFS('OB History S3'!G:G,'OB History S3'!B:B,A51)-Q51</f>
        <v>178</v>
      </c>
      <c r="S51" s="42">
        <f>LOOKUP(2, 1/('OB History S3'!$B:$B=A51), 'OB History S3'!$AC:$AC)</f>
        <v>0.48684210526315796</v>
      </c>
      <c r="T51" s="2">
        <f>COUNTIFS('OB History S3'!$B:$B,$A$51,'OB History S3'!K:K, 1)</f>
        <v>9</v>
      </c>
      <c r="U51" s="2">
        <f>COUNTIFS('OB History S3'!$B:$B,$A$51,'OB History S3'!L:L, 1)</f>
        <v>4</v>
      </c>
      <c r="V51" s="2">
        <f>COUNTIFS('OB History S3'!$B:$B,$A$51,'OB History S3'!M:M, 1)</f>
        <v>2</v>
      </c>
      <c r="W51" s="2">
        <f>COUNTIFS('OB History S3'!$B:$B,$A$51,'OB History S3'!N:N, 1)</f>
        <v>4</v>
      </c>
      <c r="X51" s="2">
        <f>COUNTIFS('OB History S3'!$B:$B,$A$51,'OB History S3'!O:O, 1)</f>
        <v>2</v>
      </c>
      <c r="Y51" s="2">
        <f>COUNTIFS('OB History S3'!$B:$B,$A$51,'OB History S3'!P:P, 1)</f>
        <v>0</v>
      </c>
      <c r="Z51" s="2">
        <f>COUNTIFS('OB History S3'!$B:$B,$A$51,'OB History S3'!Q:Q, 1)</f>
        <v>2</v>
      </c>
      <c r="AA51" s="2">
        <f>COUNTIFS('OB History S3'!$B:$B,$A$51,'OB History S3'!R:R, 1)</f>
        <v>2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1</v>
      </c>
      <c r="AE51" s="2">
        <f>COUNTIFS('OB History S3'!$B:$B,$A$51,'OB History S3'!V:V, 1)</f>
        <v>0</v>
      </c>
      <c r="AF51" s="2">
        <f>COUNTIFS('OB History S3'!$B:$B,$A$51,'OB History S3'!W:W, 1)</f>
        <v>3</v>
      </c>
      <c r="AG51" s="2">
        <f>COUNTIFS('OB History S3'!$B:$B,$A$51,'OB History S3'!X:X, 1)</f>
        <v>6</v>
      </c>
      <c r="AH51" s="2">
        <f>COUNTIFS('OB History S3'!$B:$B,$A$51,'OB History S3'!Y:Y, 1)</f>
        <v>5</v>
      </c>
      <c r="AI51" s="2">
        <f>COUNTIFS('OB History S3'!$B:$B,$A$51,'OB History S3'!Z:Z, 1)</f>
        <v>4</v>
      </c>
    </row>
    <row r="52" spans="1:35" x14ac:dyDescent="0.25">
      <c r="A52" s="1" t="s">
        <v>261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49</v>
      </c>
      <c r="I52" s="4">
        <f>AVERAGEIFS('OB History S3'!C:C,'OB History S3'!B:B,A52)</f>
        <v>9.8000000000000007</v>
      </c>
      <c r="J52" s="13">
        <f t="array" ref="J52">MAX(IF('OB History S3'!B:B=A52, 'OB History S3'!C:C))</f>
        <v>14</v>
      </c>
      <c r="K52" s="12">
        <f>COUNTIFS('OB History S3'!B:B,A52,'OB History S3'!D:D, 1)</f>
        <v>3</v>
      </c>
      <c r="L52" s="2">
        <f>COUNTIFS('OB History S3'!B:B,A52,'OB History S3'!D:D, 0)</f>
        <v>2</v>
      </c>
      <c r="M52" s="42">
        <f>LOOKUP(2, 1/('OB History S3'!$B:$B=A52), 'OB History S3'!$AD:$AD)</f>
        <v>0.6</v>
      </c>
      <c r="N52" s="12">
        <f>SUMIFS('OB History S3'!F:F,'OB History S3'!B:B,A52)</f>
        <v>11</v>
      </c>
      <c r="O52" s="2">
        <f>SUMIFS('OB History S3'!E:E,'OB History S3'!B:B,A52)-N52</f>
        <v>10</v>
      </c>
      <c r="P52" s="42">
        <f>LOOKUP(2, 1/('OB History S3'!$B:$B=A52), 'OB History S3'!$AB:$AB)</f>
        <v>0.5</v>
      </c>
      <c r="Q52" s="12">
        <f>SUMIFS('OB History S3'!H:H,'OB History S3'!B:B,A52)</f>
        <v>45</v>
      </c>
      <c r="R52" s="2">
        <f>SUMIFS('OB History S3'!G:G,'OB History S3'!B:B,A52)-Q52</f>
        <v>46</v>
      </c>
      <c r="S52" s="42">
        <f>LOOKUP(2, 1/('OB History S3'!$B:$B=A52), 'OB History S3'!$AC:$AC)</f>
        <v>0.496</v>
      </c>
      <c r="T52" s="2">
        <f>COUNTIFS('OB History S3'!$B:$B,$A$52,'OB History S3'!K:K, 1)</f>
        <v>2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1</v>
      </c>
      <c r="Z52" s="2">
        <f>COUNTIFS('OB History S3'!$B:$B,$A$52,'OB History S3'!Q:Q, 1)</f>
        <v>2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4</v>
      </c>
      <c r="AH52" s="2">
        <f>COUNTIFS('OB History S3'!$B:$B,$A$52,'OB History S3'!Y:Y, 1)</f>
        <v>0</v>
      </c>
      <c r="AI52" s="2">
        <f>COUNTIFS('OB History S3'!$B:$B,$A$52,'OB History S3'!Z:Z, 1)</f>
        <v>0</v>
      </c>
    </row>
    <row r="53" spans="1:35" x14ac:dyDescent="0.25">
      <c r="A53" s="1" t="s">
        <v>251</v>
      </c>
      <c r="B53" s="6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302</v>
      </c>
      <c r="I53" s="4">
        <f>AVERAGEIFS('OB History S3'!C:C,'OB History S3'!B:B,A53)</f>
        <v>23.23076923076923</v>
      </c>
      <c r="J53" s="13">
        <f t="array" ref="J53">MAX(IF('OB History S3'!B:B=A53, 'OB History S3'!C:C))</f>
        <v>38</v>
      </c>
      <c r="K53" s="12">
        <f>COUNTIFS('OB History S3'!B:B,A53,'OB History S3'!D:D, 1)</f>
        <v>4</v>
      </c>
      <c r="L53" s="2">
        <f>COUNTIFS('OB History S3'!B:B,A53,'OB History S3'!D:D, 0)</f>
        <v>9</v>
      </c>
      <c r="M53" s="42">
        <f>LOOKUP(2, 1/('OB History S3'!$B:$B=A53), 'OB History S3'!$AD:$AD)</f>
        <v>0.30769230769230771</v>
      </c>
      <c r="N53" s="12">
        <f>SUMIFS('OB History S3'!F:F,'OB History S3'!B:B,A53)</f>
        <v>20</v>
      </c>
      <c r="O53" s="2">
        <f>SUMIFS('OB History S3'!E:E,'OB History S3'!B:B,A53)-N53</f>
        <v>32</v>
      </c>
      <c r="P53" s="42">
        <f>LOOKUP(2, 1/('OB History S3'!$B:$B=A53), 'OB History S3'!$AB:$AB)</f>
        <v>0.37076923076923074</v>
      </c>
      <c r="Q53" s="12">
        <f>SUMIFS('OB History S3'!H:H,'OB History S3'!B:B,A53)</f>
        <v>99</v>
      </c>
      <c r="R53" s="2">
        <f>SUMIFS('OB History S3'!G:G,'OB History S3'!B:B,A53)-Q53</f>
        <v>118</v>
      </c>
      <c r="S53" s="42">
        <f>LOOKUP(2, 1/('OB History S3'!$B:$B=A53), 'OB History S3'!$AC:$AC)</f>
        <v>0.45153846153846156</v>
      </c>
      <c r="T53" s="2">
        <f>COUNTIFS('OB History S3'!$B:$B,$A$53,'OB History S3'!K:K, 1)</f>
        <v>2</v>
      </c>
      <c r="U53" s="2">
        <f>COUNTIFS('OB History S3'!$B:$B,$A$53,'OB History S3'!L:L, 1)</f>
        <v>1</v>
      </c>
      <c r="V53" s="2">
        <f>COUNTIFS('OB History S3'!$B:$B,$A$53,'OB History S3'!M:M, 1)</f>
        <v>1</v>
      </c>
      <c r="W53" s="2">
        <f>COUNTIFS('OB History S3'!$B:$B,$A$53,'OB History S3'!N:N, 1)</f>
        <v>3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2</v>
      </c>
      <c r="AG53" s="2">
        <f>COUNTIFS('OB History S3'!$B:$B,$A$53,'OB History S3'!X:X, 1)</f>
        <v>3</v>
      </c>
      <c r="AH53" s="2">
        <f>COUNTIFS('OB History S3'!$B:$B,$A$53,'OB History S3'!Y:Y, 1)</f>
        <v>3</v>
      </c>
      <c r="AI53" s="2">
        <f>COUNTIFS('OB History S3'!$B:$B,$A$53,'OB History S3'!Z:Z, 1)</f>
        <v>3</v>
      </c>
    </row>
    <row r="54" spans="1:35" x14ac:dyDescent="0.25">
      <c r="A54" s="1" t="s">
        <v>256</v>
      </c>
      <c r="B54" s="6" t="s">
        <v>70</v>
      </c>
      <c r="C54" s="2" t="s">
        <v>70</v>
      </c>
      <c r="D54" s="5"/>
      <c r="E54" s="5"/>
      <c r="F54" s="5"/>
      <c r="G54" s="5"/>
      <c r="H54" s="12">
        <f>SUMIFS('OB History S3'!C:C,'OB History S3'!B:B,A54)</f>
        <v>6</v>
      </c>
      <c r="I54" s="4">
        <f>AVERAGEIFS('OB History S3'!C:C,'OB History S3'!B:B,A54)</f>
        <v>6</v>
      </c>
      <c r="J54" s="13">
        <f t="array" ref="J54">MAX(IF('OB History S3'!B:B=A54, 'OB History S3'!C:C))</f>
        <v>6</v>
      </c>
      <c r="K54" s="12">
        <f>COUNTIFS('OB History S3'!B:B,A54,'OB History S3'!D:D, 1)</f>
        <v>1</v>
      </c>
      <c r="L54" s="2">
        <f>COUNTIFS('OB History S3'!B:B,A54,'OB History S3'!D:D, 0)</f>
        <v>0</v>
      </c>
      <c r="M54" s="42">
        <f>LOOKUP(2, 1/('OB History S3'!$B:$B=A54), 'OB History S3'!$AD:$AD)</f>
        <v>1</v>
      </c>
      <c r="N54" s="12">
        <f>SUMIFS('OB History S3'!F:F,'OB History S3'!B:B,A54)</f>
        <v>3</v>
      </c>
      <c r="O54" s="2">
        <f>SUMIFS('OB History S3'!E:E,'OB History S3'!B:B,A54)-N54</f>
        <v>2</v>
      </c>
      <c r="P54" s="42">
        <f>LOOKUP(2, 1/('OB History S3'!$B:$B=A54), 'OB History S3'!$AB:$AB)</f>
        <v>0.6</v>
      </c>
      <c r="Q54" s="12">
        <f>SUMIFS('OB History S3'!H:H,'OB History S3'!B:B,A54)</f>
        <v>11</v>
      </c>
      <c r="R54" s="2">
        <f>SUMIFS('OB History S3'!G:G,'OB History S3'!B:B,A54)-Q54</f>
        <v>11</v>
      </c>
      <c r="S54" s="42">
        <f>LOOKUP(2, 1/('OB History S3'!$B:$B=A54), 'OB History S3'!$AC:$AC)</f>
        <v>0.5</v>
      </c>
      <c r="T54" s="2">
        <f>COUNTIFS('OB History S3'!$B:$B,$A$54,'OB History S3'!K:K, 1)</f>
        <v>1</v>
      </c>
      <c r="U54" s="2">
        <f>COUNTIFS('OB History S3'!$B:$B,$A$54,'OB History S3'!L:L, 1)</f>
        <v>0</v>
      </c>
      <c r="V54" s="2">
        <f>COUNTIFS('OB History S3'!$B:$B,$A$54,'OB History S3'!M:M, 1)</f>
        <v>0</v>
      </c>
      <c r="W54" s="2">
        <f>COUNTIFS('OB History S3'!$B:$B,$A$54,'OB History S3'!N:N, 1)</f>
        <v>1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0</v>
      </c>
      <c r="AH54" s="2">
        <f>COUNTIFS('OB History S3'!$B:$B,$A$54,'OB History S3'!Y:Y, 1)</f>
        <v>1</v>
      </c>
      <c r="AI54" s="2">
        <f>COUNTIFS('OB History S3'!$B:$B,$A$54,'OB History S3'!Z:Z, 1)</f>
        <v>0</v>
      </c>
    </row>
    <row r="55" spans="1:35" x14ac:dyDescent="0.25">
      <c r="A55" s="1" t="s">
        <v>127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1112</v>
      </c>
      <c r="I55" s="4">
        <f>AVERAGEIFS('OB History S3'!C:C,'OB History S3'!B:B,A55)</f>
        <v>25.272727272727273</v>
      </c>
      <c r="J55" s="13">
        <f t="array" ref="J55">MAX(IF('OB History S3'!B:B=A55, 'OB History S3'!C:C))</f>
        <v>50</v>
      </c>
      <c r="K55" s="12">
        <f>COUNTIFS('OB History S3'!B:B,A55,'OB History S3'!D:D, 1)</f>
        <v>25</v>
      </c>
      <c r="L55" s="2">
        <f>COUNTIFS('OB History S3'!B:B,A55,'OB History S3'!D:D, 0)</f>
        <v>19</v>
      </c>
      <c r="M55" s="42">
        <f>LOOKUP(2, 1/('OB History S3'!$B:$B=A55), 'OB History S3'!$AD:$AD)</f>
        <v>0.56818181818181823</v>
      </c>
      <c r="N55" s="12">
        <f>SUMIFS('OB History S3'!F:F,'OB History S3'!B:B,A55)</f>
        <v>99</v>
      </c>
      <c r="O55" s="2">
        <f>SUMIFS('OB History S3'!E:E,'OB History S3'!B:B,A55)-N55</f>
        <v>88</v>
      </c>
      <c r="P55" s="42">
        <f>LOOKUP(2, 1/('OB History S3'!$B:$B=A55), 'OB History S3'!$AB:$AB)</f>
        <v>0.535909090909091</v>
      </c>
      <c r="Q55" s="12">
        <f>SUMIFS('OB History S3'!H:H,'OB History S3'!B:B,A55)</f>
        <v>391</v>
      </c>
      <c r="R55" s="2">
        <f>SUMIFS('OB History S3'!G:G,'OB History S3'!B:B,A55)-Q55</f>
        <v>383</v>
      </c>
      <c r="S55" s="42">
        <f>LOOKUP(2, 1/('OB History S3'!$B:$B=A55), 'OB History S3'!$AC:$AC)</f>
        <v>0.50840909090909092</v>
      </c>
      <c r="T55" s="2">
        <f>COUNTIFS('OB History S3'!$B:$B,$A$55,'OB History S3'!K:K, 1)</f>
        <v>9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17</v>
      </c>
      <c r="X55" s="2">
        <f>COUNTIFS('OB History S3'!$B:$B,$A$55,'OB History S3'!O:O, 1)</f>
        <v>3</v>
      </c>
      <c r="Y55" s="2">
        <f>COUNTIFS('OB History S3'!$B:$B,$A$55,'OB History S3'!P:P, 1)</f>
        <v>3</v>
      </c>
      <c r="Z55" s="2">
        <f>COUNTIFS('OB History S3'!$B:$B,$A$55,'OB History S3'!Q:Q, 1)</f>
        <v>1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6</v>
      </c>
      <c r="AG55" s="2">
        <f>COUNTIFS('OB History S3'!$B:$B,$A$55,'OB History S3'!X:X, 1)</f>
        <v>15</v>
      </c>
      <c r="AH55" s="2">
        <f>COUNTIFS('OB History S3'!$B:$B,$A$55,'OB History S3'!Y:Y, 1)</f>
        <v>20</v>
      </c>
      <c r="AI55" s="2">
        <f>COUNTIFS('OB History S3'!$B:$B,$A$55,'OB History S3'!Z:Z, 1)</f>
        <v>18</v>
      </c>
    </row>
    <row r="56" spans="1:35" x14ac:dyDescent="0.25">
      <c r="A56" s="1" t="s">
        <v>6</v>
      </c>
      <c r="B56" s="6" t="s">
        <v>98</v>
      </c>
      <c r="C56" s="2" t="s">
        <v>70</v>
      </c>
      <c r="D56" s="5">
        <v>3</v>
      </c>
      <c r="E56" s="5"/>
      <c r="F56" s="5"/>
      <c r="G56" s="5"/>
      <c r="H56" s="12">
        <f>SUMIFS('OB History S3'!C:C,'OB History S3'!B:B,A56)</f>
        <v>655</v>
      </c>
      <c r="I56" s="4">
        <f>AVERAGEIFS('OB History S3'!C:C,'OB History S3'!B:B,A56)</f>
        <v>27.291666666666668</v>
      </c>
      <c r="J56" s="13">
        <f t="array" ref="J56">MAX(IF('OB History S3'!B:B=A56, 'OB History S3'!C:C))</f>
        <v>55</v>
      </c>
      <c r="K56" s="12">
        <f>COUNTIFS('OB History S3'!B:B,A56,'OB History S3'!D:D, 1)</f>
        <v>12</v>
      </c>
      <c r="L56" s="2">
        <f>COUNTIFS('OB History S3'!B:B,A56,'OB History S3'!D:D, 0)</f>
        <v>12</v>
      </c>
      <c r="M56" s="42">
        <f>LOOKUP(2, 1/('OB History S3'!$B:$B=A56), 'OB History S3'!$AD:$AD)</f>
        <v>0.5</v>
      </c>
      <c r="N56" s="12">
        <f>SUMIFS('OB History S3'!F:F,'OB History S3'!B:B,A56)</f>
        <v>50</v>
      </c>
      <c r="O56" s="2">
        <f>SUMIFS('OB History S3'!E:E,'OB History S3'!B:B,A56)-N56</f>
        <v>50</v>
      </c>
      <c r="P56" s="42">
        <f>LOOKUP(2, 1/('OB History S3'!$B:$B=A56), 'OB History S3'!$AB:$AB)</f>
        <v>0.49583333333333335</v>
      </c>
      <c r="Q56" s="12">
        <f>SUMIFS('OB History S3'!H:H,'OB History S3'!B:B,A56)</f>
        <v>216</v>
      </c>
      <c r="R56" s="2">
        <f>SUMIFS('OB History S3'!G:G,'OB History S3'!B:B,A56)-Q56</f>
        <v>198</v>
      </c>
      <c r="S56" s="42">
        <f>LOOKUP(2, 1/('OB History S3'!$B:$B=A56), 'OB History S3'!$AC:$AC)</f>
        <v>0.5229166666666667</v>
      </c>
      <c r="T56" s="2">
        <f>COUNTIFS('OB History S3'!$B:$B,$A$56,'OB History S3'!K:K, 1)</f>
        <v>6</v>
      </c>
      <c r="U56" s="2">
        <f>COUNTIFS('OB History S3'!$B:$B,$A$56,'OB History S3'!L:L, 1)</f>
        <v>3</v>
      </c>
      <c r="V56" s="2">
        <f>COUNTIFS('OB History S3'!$B:$B,$A$56,'OB History S3'!M:M, 1)</f>
        <v>5</v>
      </c>
      <c r="W56" s="2">
        <f>COUNTIFS('OB History S3'!$B:$B,$A$56,'OB History S3'!N:N, 1)</f>
        <v>4</v>
      </c>
      <c r="X56" s="2">
        <f>COUNTIFS('OB History S3'!$B:$B,$A$56,'OB History S3'!O:O, 1)</f>
        <v>2</v>
      </c>
      <c r="Y56" s="2">
        <f>COUNTIFS('OB History S3'!$B:$B,$A$56,'OB History S3'!P:P, 1)</f>
        <v>3</v>
      </c>
      <c r="Z56" s="2">
        <f>COUNTIFS('OB History S3'!$B:$B,$A$56,'OB History S3'!Q:Q, 1)</f>
        <v>3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4</v>
      </c>
      <c r="AH56" s="2">
        <f>COUNTIFS('OB History S3'!$B:$B,$A$56,'OB History S3'!Y:Y, 1)</f>
        <v>9</v>
      </c>
      <c r="AI56" s="2">
        <f>COUNTIFS('OB History S3'!$B:$B,$A$56,'OB History S3'!Z:Z, 1)</f>
        <v>7</v>
      </c>
    </row>
    <row r="57" spans="1:35" x14ac:dyDescent="0.25">
      <c r="A57" s="1" t="s">
        <v>16</v>
      </c>
      <c r="B57" s="6" t="s">
        <v>54</v>
      </c>
      <c r="C57" s="2" t="s">
        <v>70</v>
      </c>
      <c r="D57" s="5"/>
      <c r="E57" s="5"/>
      <c r="F57" s="5"/>
      <c r="G57" s="5"/>
      <c r="H57" s="12">
        <f>SUMIFS('OB History S3'!C:C,'OB History S3'!B:B,A57)</f>
        <v>249</v>
      </c>
      <c r="I57" s="4">
        <f>AVERAGEIFS('OB History S3'!C:C,'OB History S3'!B:B,A57)</f>
        <v>24.9</v>
      </c>
      <c r="J57" s="13">
        <f t="array" ref="J57">MAX(IF('OB History S3'!B:B=A57, 'OB History S3'!C:C))</f>
        <v>42</v>
      </c>
      <c r="K57" s="12">
        <f>COUNTIFS('OB History S3'!B:B,A57,'OB History S3'!D:D, 1)</f>
        <v>5</v>
      </c>
      <c r="L57" s="2">
        <f>COUNTIFS('OB History S3'!B:B,A57,'OB History S3'!D:D, 0)</f>
        <v>5</v>
      </c>
      <c r="M57" s="42">
        <f>LOOKUP(2, 1/('OB History S3'!$B:$B=A57), 'OB History S3'!$AD:$AD)</f>
        <v>0.5</v>
      </c>
      <c r="N57" s="12">
        <f>SUMIFS('OB History S3'!F:F,'OB History S3'!B:B,A57)</f>
        <v>18</v>
      </c>
      <c r="O57" s="2">
        <f>SUMIFS('OB History S3'!E:E,'OB History S3'!B:B,A57)-N57</f>
        <v>22</v>
      </c>
      <c r="P57" s="42">
        <f>LOOKUP(2, 1/('OB History S3'!$B:$B=A57), 'OB History S3'!$AB:$AB)</f>
        <v>0.43</v>
      </c>
      <c r="Q57" s="12">
        <f>SUMIFS('OB History S3'!H:H,'OB History S3'!B:B,A57)</f>
        <v>82</v>
      </c>
      <c r="R57" s="2">
        <f>SUMIFS('OB History S3'!G:G,'OB History S3'!B:B,A57)-Q57</f>
        <v>92</v>
      </c>
      <c r="S57" s="42">
        <f>LOOKUP(2, 1/('OB History S3'!$B:$B=A57), 'OB History S3'!$AC:$AC)</f>
        <v>0.46000000000000008</v>
      </c>
      <c r="T57" s="2">
        <f>COUNTIFS('OB History S3'!$B:$B,$A$57,'OB History S3'!K:K, 1)</f>
        <v>1</v>
      </c>
      <c r="U57" s="2">
        <f>COUNTIFS('OB History S3'!$B:$B,$A$57,'OB History S3'!L:L, 1)</f>
        <v>1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0</v>
      </c>
      <c r="Y57" s="2">
        <f>COUNTIFS('OB History S3'!$B:$B,$A$57,'OB History S3'!P:P, 1)</f>
        <v>1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1</v>
      </c>
      <c r="AD57" s="2">
        <f>COUNTIFS('OB History S3'!$B:$B,$A$57,'OB History S3'!U:U, 1)</f>
        <v>1</v>
      </c>
      <c r="AE57" s="2">
        <f>COUNTIFS('OB History S3'!$B:$B,$A$57,'OB History S3'!V:V, 1)</f>
        <v>1</v>
      </c>
      <c r="AF57" s="2">
        <f>COUNTIFS('OB History S3'!$B:$B,$A$57,'OB History S3'!W:W, 1)</f>
        <v>2</v>
      </c>
      <c r="AG57" s="2">
        <f>COUNTIFS('OB History S3'!$B:$B,$A$57,'OB History S3'!X:X, 1)</f>
        <v>4</v>
      </c>
      <c r="AH57" s="2">
        <f>COUNTIFS('OB History S3'!$B:$B,$A$57,'OB History S3'!Y:Y, 1)</f>
        <v>4</v>
      </c>
      <c r="AI57" s="2">
        <f>COUNTIFS('OB History S3'!$B:$B,$A$57,'OB History S3'!Z:Z, 1)</f>
        <v>2</v>
      </c>
    </row>
    <row r="58" spans="1:35" x14ac:dyDescent="0.25">
      <c r="A58" s="1" t="s">
        <v>90</v>
      </c>
      <c r="B58" s="6" t="s">
        <v>54</v>
      </c>
      <c r="C58" s="2" t="s">
        <v>70</v>
      </c>
      <c r="D58" s="5">
        <v>5</v>
      </c>
      <c r="E58" s="5"/>
      <c r="F58" s="5"/>
      <c r="G58" s="5"/>
      <c r="H58" s="12">
        <f>SUMIFS('OB History S3'!C:C,'OB History S3'!B:B,A58)</f>
        <v>535</v>
      </c>
      <c r="I58" s="4">
        <f>AVERAGEIFS('OB History S3'!C:C,'OB History S3'!B:B,A58)</f>
        <v>26.75</v>
      </c>
      <c r="J58" s="13">
        <f t="array" ref="J58">MAX(IF('OB History S3'!B:B=A58, 'OB History S3'!C:C))</f>
        <v>44</v>
      </c>
      <c r="K58" s="12">
        <f>COUNTIFS('OB History S3'!B:B,A58,'OB History S3'!D:D, 1)</f>
        <v>10</v>
      </c>
      <c r="L58" s="2">
        <f>COUNTIFS('OB History S3'!B:B,A58,'OB History S3'!D:D, 0)</f>
        <v>10</v>
      </c>
      <c r="M58" s="42">
        <f>LOOKUP(2, 1/('OB History S3'!$B:$B=A58), 'OB History S3'!$AD:$AD)</f>
        <v>0.5</v>
      </c>
      <c r="N58" s="12">
        <f>SUMIFS('OB History S3'!F:F,'OB History S3'!B:B,A58)</f>
        <v>45</v>
      </c>
      <c r="O58" s="2">
        <f>SUMIFS('OB History S3'!E:E,'OB History S3'!B:B,A58)-N58</f>
        <v>40</v>
      </c>
      <c r="P58" s="42">
        <f>LOOKUP(2, 1/('OB History S3'!$B:$B=A58), 'OB History S3'!$AB:$AB)</f>
        <v>0.5475000000000001</v>
      </c>
      <c r="Q58" s="12">
        <f>SUMIFS('OB History S3'!H:H,'OB History S3'!B:B,A58)</f>
        <v>186</v>
      </c>
      <c r="R58" s="2">
        <f>SUMIFS('OB History S3'!G:G,'OB History S3'!B:B,A58)-Q58</f>
        <v>166</v>
      </c>
      <c r="S58" s="42">
        <f>LOOKUP(2, 1/('OB History S3'!$B:$B=A58), 'OB History S3'!$AC:$AC)</f>
        <v>0.53900000000000015</v>
      </c>
      <c r="T58" s="2">
        <f>COUNTIFS('OB History S3'!$B:$B,$A$58,'OB History S3'!K:K, 1)</f>
        <v>4</v>
      </c>
      <c r="U58" s="2">
        <f>COUNTIFS('OB History S3'!$B:$B,$A$58,'OB History S3'!L:L, 1)</f>
        <v>3</v>
      </c>
      <c r="V58" s="2">
        <f>COUNTIFS('OB History S3'!$B:$B,$A$58,'OB History S3'!M:M, 1)</f>
        <v>2</v>
      </c>
      <c r="W58" s="2">
        <f>COUNTIFS('OB History S3'!$B:$B,$A$58,'OB History S3'!N:N, 1)</f>
        <v>4</v>
      </c>
      <c r="X58" s="2">
        <f>COUNTIFS('OB History S3'!$B:$B,$A$58,'OB History S3'!O:O, 1)</f>
        <v>2</v>
      </c>
      <c r="Y58" s="2">
        <f>COUNTIFS('OB History S3'!$B:$B,$A$58,'OB History S3'!P:P, 1)</f>
        <v>2</v>
      </c>
      <c r="Z58" s="2">
        <f>COUNTIFS('OB History S3'!$B:$B,$A$58,'OB History S3'!Q:Q, 1)</f>
        <v>0</v>
      </c>
      <c r="AA58" s="2">
        <f>COUNTIFS('OB History S3'!$B:$B,$A$58,'OB History S3'!R:R, 1)</f>
        <v>2</v>
      </c>
      <c r="AB58" s="2">
        <f>COUNTIFS('OB History S3'!$B:$B,$A$58,'OB History S3'!S:S, 1)</f>
        <v>2</v>
      </c>
      <c r="AC58" s="2">
        <f>COUNTIFS('OB History S3'!$B:$B,$A$58,'OB History S3'!T:T, 1)</f>
        <v>1</v>
      </c>
      <c r="AD58" s="2">
        <f>COUNTIFS('OB History S3'!$B:$B,$A$58,'OB History S3'!U:U, 1)</f>
        <v>1</v>
      </c>
      <c r="AE58" s="2">
        <f>COUNTIFS('OB History S3'!$B:$B,$A$58,'OB History S3'!V:V, 1)</f>
        <v>0</v>
      </c>
      <c r="AF58" s="2">
        <f>COUNTIFS('OB History S3'!$B:$B,$A$58,'OB History S3'!W:W, 1)</f>
        <v>1</v>
      </c>
      <c r="AG58" s="2">
        <f>COUNTIFS('OB History S3'!$B:$B,$A$58,'OB History S3'!X:X, 1)</f>
        <v>12</v>
      </c>
      <c r="AH58" s="2">
        <f>COUNTIFS('OB History S3'!$B:$B,$A$58,'OB History S3'!Y:Y, 1)</f>
        <v>5</v>
      </c>
      <c r="AI58" s="2">
        <f>COUNTIFS('OB History S3'!$B:$B,$A$58,'OB History S3'!Z:Z, 1)</f>
        <v>4</v>
      </c>
    </row>
    <row r="59" spans="1:35" x14ac:dyDescent="0.25">
      <c r="A59" s="1" t="s">
        <v>13</v>
      </c>
      <c r="B59" s="6" t="s">
        <v>98</v>
      </c>
      <c r="C59" s="1" t="s">
        <v>132</v>
      </c>
      <c r="D59" s="5">
        <v>2</v>
      </c>
      <c r="E59" s="5">
        <v>3</v>
      </c>
      <c r="F59" s="5"/>
      <c r="G59" s="5"/>
      <c r="H59" s="12">
        <f>SUMIFS('OB History S3'!C:C,'OB History S3'!B:B,A59)</f>
        <v>663</v>
      </c>
      <c r="I59" s="4">
        <f>AVERAGEIFS('OB History S3'!C:C,'OB History S3'!B:B,A59)</f>
        <v>24.555555555555557</v>
      </c>
      <c r="J59" s="13">
        <f t="array" ref="J59">MAX(IF('OB History S3'!B:B=A59, 'OB History S3'!C:C))</f>
        <v>47</v>
      </c>
      <c r="K59" s="12">
        <f>COUNTIFS('OB History S3'!B:B,A59,'OB History S3'!D:D, 1)</f>
        <v>9</v>
      </c>
      <c r="L59" s="2">
        <f>COUNTIFS('OB History S3'!B:B,A59,'OB History S3'!D:D, 0)</f>
        <v>18</v>
      </c>
      <c r="M59" s="42">
        <f>LOOKUP(2, 1/('OB History S3'!$B:$B=A59), 'OB History S3'!$AD:$AD)</f>
        <v>0.33333333333333331</v>
      </c>
      <c r="N59" s="12">
        <f>SUMIFS('OB History S3'!F:F,'OB History S3'!B:B,A59)</f>
        <v>50</v>
      </c>
      <c r="O59" s="2">
        <f>SUMIFS('OB History S3'!E:E,'OB History S3'!B:B,A59)-N59</f>
        <v>66</v>
      </c>
      <c r="P59" s="42">
        <f>LOOKUP(2, 1/('OB History S3'!$B:$B=A59), 'OB History S3'!$AB:$AB)</f>
        <v>0.42777777777777776</v>
      </c>
      <c r="Q59" s="12">
        <f>SUMIFS('OB History S3'!H:H,'OB History S3'!B:B,A59)</f>
        <v>229</v>
      </c>
      <c r="R59" s="2">
        <f>SUMIFS('OB History S3'!G:G,'OB History S3'!B:B,A59)-Q59</f>
        <v>261</v>
      </c>
      <c r="S59" s="42">
        <f>LOOKUP(2, 1/('OB History S3'!$B:$B=A59), 'OB History S3'!$AC:$AC)</f>
        <v>0.46370370370370373</v>
      </c>
      <c r="T59" s="2">
        <f>COUNTIFS('OB History S3'!$B:$B,$A$59,'OB History S3'!K:K, 1)</f>
        <v>5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7</v>
      </c>
      <c r="X59" s="2">
        <f>COUNTIFS('OB History S3'!$B:$B,$A$59,'OB History S3'!O:O, 1)</f>
        <v>1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1</v>
      </c>
      <c r="AE59" s="2">
        <f>COUNTIFS('OB History S3'!$B:$B,$A$59,'OB History S3'!V:V, 1)</f>
        <v>1</v>
      </c>
      <c r="AF59" s="2">
        <f>COUNTIFS('OB History S3'!$B:$B,$A$59,'OB History S3'!W:W, 1)</f>
        <v>5</v>
      </c>
      <c r="AG59" s="2">
        <f>COUNTIFS('OB History S3'!$B:$B,$A$59,'OB History S3'!X:X, 1)</f>
        <v>12</v>
      </c>
      <c r="AH59" s="2">
        <f>COUNTIFS('OB History S3'!$B:$B,$A$59,'OB History S3'!Y:Y, 1)</f>
        <v>7</v>
      </c>
      <c r="AI59" s="2">
        <f>COUNTIFS('OB History S3'!$B:$B,$A$59,'OB History S3'!Z:Z, 1)</f>
        <v>4</v>
      </c>
    </row>
    <row r="60" spans="1:35" x14ac:dyDescent="0.25">
      <c r="A60" s="1" t="s">
        <v>64</v>
      </c>
      <c r="B60" s="2" t="s">
        <v>70</v>
      </c>
      <c r="C60" s="2" t="s">
        <v>70</v>
      </c>
      <c r="D60" s="5"/>
      <c r="E60" s="5"/>
      <c r="F60" s="5"/>
      <c r="G60" s="5"/>
      <c r="H60" s="12">
        <f>SUMIFS('OB History S3'!C:C,'OB History S3'!B:B,A60)</f>
        <v>58</v>
      </c>
      <c r="I60" s="4">
        <f>AVERAGEIFS('OB History S3'!C:C,'OB History S3'!B:B,A60)</f>
        <v>11.6</v>
      </c>
      <c r="J60" s="13">
        <f t="array" ref="J60">MAX(IF('OB History S3'!B:B=A60, 'OB History S3'!C:C))</f>
        <v>24</v>
      </c>
      <c r="K60" s="12">
        <f>COUNTIFS('OB History S3'!B:B,A60,'OB History S3'!D:D, 1)</f>
        <v>1</v>
      </c>
      <c r="L60" s="2">
        <f>COUNTIFS('OB History S3'!B:B,A60,'OB History S3'!D:D, 0)</f>
        <v>4</v>
      </c>
      <c r="M60" s="42">
        <f>LOOKUP(2, 1/('OB History S3'!$B:$B=A60), 'OB History S3'!$AD:$AD)</f>
        <v>0.2</v>
      </c>
      <c r="N60" s="12">
        <f>SUMIFS('OB History S3'!F:F,'OB History S3'!B:B,A60)</f>
        <v>9</v>
      </c>
      <c r="O60" s="2">
        <f>SUMIFS('OB History S3'!E:E,'OB History S3'!B:B,A60)-N60</f>
        <v>14</v>
      </c>
      <c r="P60" s="42">
        <f>LOOKUP(2, 1/('OB History S3'!$B:$B=A60), 'OB History S3'!$AB:$AB)</f>
        <v>0.38</v>
      </c>
      <c r="Q60" s="12">
        <f>SUMIFS('OB History S3'!H:H,'OB History S3'!B:B,A60)</f>
        <v>42</v>
      </c>
      <c r="R60" s="2">
        <f>SUMIFS('OB History S3'!G:G,'OB History S3'!B:B,A60)-Q60</f>
        <v>52</v>
      </c>
      <c r="S60" s="42">
        <f>LOOKUP(2, 1/('OB History S3'!$B:$B=A60), 'OB History S3'!$AC:$AC)</f>
        <v>0.438</v>
      </c>
      <c r="T60" s="2">
        <f>COUNTIFS('OB History S3'!$B:$B,$A$60,'OB History S3'!K:K, 1)</f>
        <v>0</v>
      </c>
      <c r="U60" s="2">
        <f>COUNTIFS('OB History S3'!$B:$B,$A$60,'OB History S3'!L:L, 1)</f>
        <v>2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1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0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2</v>
      </c>
      <c r="AH60" s="2">
        <f>COUNTIFS('OB History S3'!$B:$B,$A$60,'OB History S3'!Y:Y, 1)</f>
        <v>3</v>
      </c>
      <c r="AI60" s="2">
        <f>COUNTIFS('OB History S3'!$B:$B,$A$60,'OB History S3'!Z:Z, 1)</f>
        <v>1</v>
      </c>
    </row>
    <row r="61" spans="1:35" x14ac:dyDescent="0.25">
      <c r="A61" s="1" t="s">
        <v>4</v>
      </c>
      <c r="B61" s="6" t="s">
        <v>98</v>
      </c>
      <c r="C61" s="2" t="s">
        <v>70</v>
      </c>
      <c r="D61" s="5">
        <v>5</v>
      </c>
      <c r="E61" s="5"/>
      <c r="F61" s="5"/>
      <c r="G61" s="5"/>
      <c r="H61" s="12">
        <f>SUMIFS('OB History S3'!C:C,'OB History S3'!B:B,A61)</f>
        <v>224</v>
      </c>
      <c r="I61" s="4">
        <f>AVERAGEIFS('OB History S3'!C:C,'OB History S3'!B:B,A61)</f>
        <v>37.333333333333336</v>
      </c>
      <c r="J61" s="13">
        <f t="array" ref="J61">MAX(IF('OB History S3'!B:B=A61, 'OB History S3'!C:C))</f>
        <v>53</v>
      </c>
      <c r="K61" s="12">
        <f>COUNTIFS('OB History S3'!B:B,A61,'OB History S3'!D:D, 1)</f>
        <v>5</v>
      </c>
      <c r="L61" s="2">
        <f>COUNTIFS('OB History S3'!B:B,A61,'OB History S3'!D:D, 0)</f>
        <v>1</v>
      </c>
      <c r="M61" s="42">
        <f>LOOKUP(2, 1/('OB History S3'!$B:$B=A61), 'OB History S3'!$AD:$AD)</f>
        <v>0.83333333333333337</v>
      </c>
      <c r="N61" s="12">
        <f>SUMIFS('OB History S3'!F:F,'OB History S3'!B:B,A61)</f>
        <v>17</v>
      </c>
      <c r="O61" s="2">
        <f>SUMIFS('OB History S3'!E:E,'OB History S3'!B:B,A61)-N61</f>
        <v>11</v>
      </c>
      <c r="P61" s="42">
        <f>LOOKUP(2, 1/('OB History S3'!$B:$B=A61), 'OB History S3'!$AB:$AB)</f>
        <v>0.6166666666666667</v>
      </c>
      <c r="Q61" s="12">
        <f>SUMIFS('OB History S3'!H:H,'OB History S3'!B:B,A61)</f>
        <v>64</v>
      </c>
      <c r="R61" s="2">
        <f>SUMIFS('OB History S3'!G:G,'OB History S3'!B:B,A61)-Q61</f>
        <v>49</v>
      </c>
      <c r="S61" s="42">
        <f>LOOKUP(2, 1/('OB History S3'!$B:$B=A61), 'OB History S3'!$AC:$AC)</f>
        <v>0.57166666666666666</v>
      </c>
      <c r="T61" s="2">
        <f>COUNTIFS('OB History S3'!$B:$B,$A$61,'OB History S3'!K:K, 1)</f>
        <v>4</v>
      </c>
      <c r="U61" s="2">
        <f>COUNTIFS('OB History S3'!$B:$B,$A$61,'OB History S3'!L:L, 1)</f>
        <v>1</v>
      </c>
      <c r="V61" s="2">
        <f>COUNTIFS('OB History S3'!$B:$B,$A$61,'OB History S3'!M:M, 1)</f>
        <v>1</v>
      </c>
      <c r="W61" s="2">
        <f>COUNTIFS('OB History S3'!$B:$B,$A$61,'OB History S3'!N:N, 1)</f>
        <v>2</v>
      </c>
      <c r="X61" s="2">
        <f>COUNTIFS('OB History S3'!$B:$B,$A$61,'OB History S3'!O:O, 1)</f>
        <v>2</v>
      </c>
      <c r="Y61" s="2">
        <f>COUNTIFS('OB History S3'!$B:$B,$A$61,'OB History S3'!P:P, 1)</f>
        <v>1</v>
      </c>
      <c r="Z61" s="2">
        <f>COUNTIFS('OB History S3'!$B:$B,$A$61,'OB History S3'!Q:Q, 1)</f>
        <v>1</v>
      </c>
      <c r="AA61" s="2">
        <f>COUNTIFS('OB History S3'!$B:$B,$A$61,'OB History S3'!R:R, 1)</f>
        <v>1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</v>
      </c>
      <c r="AH61" s="2">
        <f>COUNTIFS('OB History S3'!$B:$B,$A$61,'OB History S3'!Y:Y, 1)</f>
        <v>0</v>
      </c>
      <c r="AI61" s="2">
        <f>COUNTIFS('OB History S3'!$B:$B,$A$61,'OB History S3'!Z:Z, 1)</f>
        <v>2</v>
      </c>
    </row>
    <row r="62" spans="1:35" x14ac:dyDescent="0.25">
      <c r="A62" s="1" t="s">
        <v>88</v>
      </c>
      <c r="B62" s="6" t="s">
        <v>54</v>
      </c>
      <c r="C62" s="2" t="s">
        <v>70</v>
      </c>
      <c r="D62" s="5"/>
      <c r="E62" s="5"/>
      <c r="F62" s="5"/>
      <c r="G62" s="5"/>
      <c r="H62" s="12">
        <f>SUMIFS('OB History S3'!C:C,'OB History S3'!B:B,A62)</f>
        <v>239</v>
      </c>
      <c r="I62" s="4">
        <f>AVERAGEIFS('OB History S3'!C:C,'OB History S3'!B:B,A62)</f>
        <v>19.916666666666668</v>
      </c>
      <c r="J62" s="13">
        <f t="array" ref="J62">MAX(IF('OB History S3'!B:B=A62, 'OB History S3'!C:C))</f>
        <v>37</v>
      </c>
      <c r="K62" s="12">
        <f>COUNTIFS('OB History S3'!B:B,A62,'OB History S3'!D:D, 1)</f>
        <v>8</v>
      </c>
      <c r="L62" s="2">
        <f>COUNTIFS('OB History S3'!B:B,A62,'OB History S3'!D:D, 0)</f>
        <v>4</v>
      </c>
      <c r="M62" s="42">
        <f>LOOKUP(2, 1/('OB History S3'!$B:$B=A62), 'OB History S3'!$AD:$AD)</f>
        <v>0.66666666666666663</v>
      </c>
      <c r="N62" s="12">
        <f>SUMIFS('OB History S3'!F:F,'OB History S3'!B:B,A62)</f>
        <v>30</v>
      </c>
      <c r="O62" s="2">
        <f>SUMIFS('OB History S3'!E:E,'OB History S3'!B:B,A62)-N62</f>
        <v>24</v>
      </c>
      <c r="P62" s="42">
        <f>LOOKUP(2, 1/('OB History S3'!$B:$B=A62), 'OB History S3'!$AB:$AB)</f>
        <v>0.55833333333333324</v>
      </c>
      <c r="Q62" s="12">
        <f>SUMIFS('OB History S3'!H:H,'OB History S3'!B:B,A62)</f>
        <v>117</v>
      </c>
      <c r="R62" s="2">
        <f>SUMIFS('OB History S3'!G:G,'OB History S3'!B:B,A62)-Q62</f>
        <v>110</v>
      </c>
      <c r="S62" s="42">
        <f>LOOKUP(2, 1/('OB History S3'!$B:$B=A62), 'OB History S3'!$AC:$AC)</f>
        <v>0.51583333333333325</v>
      </c>
      <c r="T62" s="2">
        <f>COUNTIFS('OB History S3'!$B:$B,$A$62,'OB History S3'!K:K, 1)</f>
        <v>5</v>
      </c>
      <c r="U62" s="2">
        <f>COUNTIFS('OB History S3'!$B:$B,$A$62,'OB History S3'!L:L, 1)</f>
        <v>4</v>
      </c>
      <c r="V62" s="2">
        <f>COUNTIFS('OB History S3'!$B:$B,$A$62,'OB History S3'!M:M, 1)</f>
        <v>1</v>
      </c>
      <c r="W62" s="2">
        <f>COUNTIFS('OB History S3'!$B:$B,$A$62,'OB History S3'!N:N, 1)</f>
        <v>1</v>
      </c>
      <c r="X62" s="2">
        <f>COUNTIFS('OB History S3'!$B:$B,$A$62,'OB History S3'!O:O, 1)</f>
        <v>4</v>
      </c>
      <c r="Y62" s="2">
        <f>COUNTIFS('OB History S3'!$B:$B,$A$62,'OB History S3'!P:P, 1)</f>
        <v>1</v>
      </c>
      <c r="Z62" s="2">
        <f>COUNTIFS('OB History S3'!$B:$B,$A$62,'OB History S3'!Q:Q, 1)</f>
        <v>2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0</v>
      </c>
      <c r="AE62" s="2">
        <f>COUNTIFS('OB History S3'!$B:$B,$A$62,'OB History S3'!V:V, 1)</f>
        <v>0</v>
      </c>
      <c r="AF62" s="2">
        <f>COUNTIFS('OB History S3'!$B:$B,$A$62,'OB History S3'!W:W, 1)</f>
        <v>2</v>
      </c>
      <c r="AG62" s="2">
        <f>COUNTIFS('OB History S3'!$B:$B,$A$62,'OB History S3'!X:X, 1)</f>
        <v>5</v>
      </c>
      <c r="AH62" s="2">
        <f>COUNTIFS('OB History S3'!$B:$B,$A$62,'OB History S3'!Y:Y, 1)</f>
        <v>2</v>
      </c>
      <c r="AI62" s="2">
        <f>COUNTIFS('OB History S3'!$B:$B,$A$62,'OB History S3'!Z:Z, 1)</f>
        <v>3</v>
      </c>
    </row>
    <row r="63" spans="1:35" x14ac:dyDescent="0.25">
      <c r="A63" s="1" t="s">
        <v>49</v>
      </c>
      <c r="B63" s="6" t="s">
        <v>70</v>
      </c>
      <c r="C63" s="1" t="s">
        <v>70</v>
      </c>
      <c r="D63" s="5">
        <v>1</v>
      </c>
      <c r="E63" s="5"/>
      <c r="F63" s="5"/>
      <c r="G63" s="5"/>
      <c r="H63" s="12">
        <f>SUMIFS('OB History S3'!C:C,'OB History S3'!B:B,A63)</f>
        <v>136</v>
      </c>
      <c r="I63" s="4">
        <f>AVERAGEIFS('OB History S3'!C:C,'OB History S3'!B:B,A63)</f>
        <v>12.363636363636363</v>
      </c>
      <c r="J63" s="13">
        <f t="array" ref="J63">MAX(IF('OB History S3'!B:B=A63, 'OB History S3'!C:C))</f>
        <v>20</v>
      </c>
      <c r="K63" s="12">
        <f>COUNTIFS('OB History S3'!B:B,A63,'OB History S3'!D:D, 1)</f>
        <v>5</v>
      </c>
      <c r="L63" s="2">
        <f>COUNTIFS('OB History S3'!B:B,A63,'OB History S3'!D:D, 0)</f>
        <v>6</v>
      </c>
      <c r="M63" s="42">
        <f>LOOKUP(2, 1/('OB History S3'!$B:$B=A63), 'OB History S3'!$AD:$AD)</f>
        <v>0.45454545454545453</v>
      </c>
      <c r="N63" s="12">
        <f>SUMIFS('OB History S3'!F:F,'OB History S3'!B:B,A63)</f>
        <v>23</v>
      </c>
      <c r="O63" s="2">
        <f>SUMIFS('OB History S3'!E:E,'OB History S3'!B:B,A63)-N63</f>
        <v>26</v>
      </c>
      <c r="P63" s="42">
        <f>LOOKUP(2, 1/('OB History S3'!$B:$B=A63), 'OB History S3'!$AB:$AB)</f>
        <v>0.45454545454545453</v>
      </c>
      <c r="Q63" s="12">
        <f>SUMIFS('OB History S3'!H:H,'OB History S3'!B:B,A63)</f>
        <v>98</v>
      </c>
      <c r="R63" s="2">
        <f>SUMIFS('OB History S3'!G:G,'OB History S3'!B:B,A63)-Q63</f>
        <v>109</v>
      </c>
      <c r="S63" s="42">
        <f>LOOKUP(2, 1/('OB History S3'!$B:$B=A63), 'OB History S3'!$AC:$AC)</f>
        <v>0.46727272727272734</v>
      </c>
      <c r="T63" s="2">
        <f>COUNTIFS('OB History S3'!$B:$B,$A$63,'OB History S3'!K:K, 1)</f>
        <v>2</v>
      </c>
      <c r="U63" s="2">
        <f>COUNTIFS('OB History S3'!$B:$B,$A$63,'OB History S3'!L:L, 1)</f>
        <v>5</v>
      </c>
      <c r="V63" s="2">
        <f>COUNTIFS('OB History S3'!$B:$B,$A$63,'OB History S3'!M:M, 1)</f>
        <v>0</v>
      </c>
      <c r="W63" s="2">
        <f>COUNTIFS('OB History S3'!$B:$B,$A$63,'OB History S3'!N:N, 1)</f>
        <v>2</v>
      </c>
      <c r="X63" s="2">
        <f>COUNTIFS('OB History S3'!$B:$B,$A$63,'OB History S3'!O:O, 1)</f>
        <v>0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1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4</v>
      </c>
      <c r="AH63" s="2">
        <f>COUNTIFS('OB History S3'!$B:$B,$A$63,'OB History S3'!Y:Y, 1)</f>
        <v>5</v>
      </c>
      <c r="AI63" s="2">
        <f>COUNTIFS('OB History S3'!$B:$B,$A$63,'OB History S3'!Z:Z, 1)</f>
        <v>4</v>
      </c>
    </row>
    <row r="64" spans="1:35" x14ac:dyDescent="0.25">
      <c r="A64" s="1" t="s">
        <v>257</v>
      </c>
      <c r="B64" s="6" t="s">
        <v>70</v>
      </c>
      <c r="C64" s="2" t="s">
        <v>70</v>
      </c>
      <c r="H64" s="12">
        <f>SUMIFS('OB History S3'!C:C,'OB History S3'!B:B,A64)</f>
        <v>17</v>
      </c>
      <c r="I64" s="4">
        <f>AVERAGEIFS('OB History S3'!C:C,'OB History S3'!B:B,A64)</f>
        <v>5.666666666666667</v>
      </c>
      <c r="J64" s="13">
        <f t="array" ref="J64">MAX(IF('OB History S3'!B:B=A64, 'OB History S3'!C:C))</f>
        <v>8</v>
      </c>
      <c r="K64" s="12">
        <f>COUNTIFS('OB History S3'!B:B,A64,'OB History S3'!D:D, 1)</f>
        <v>2</v>
      </c>
      <c r="L64" s="2">
        <f>COUNTIFS('OB History S3'!B:B,A64,'OB History S3'!D:D, 0)</f>
        <v>1</v>
      </c>
      <c r="M64" s="42">
        <f>LOOKUP(2, 1/('OB History S3'!$B:$B=A64), 'OB History S3'!$AD:$AD)</f>
        <v>0.66666666666666663</v>
      </c>
      <c r="N64" s="12">
        <f>SUMIFS('OB History S3'!F:F,'OB History S3'!B:B,A64)</f>
        <v>8</v>
      </c>
      <c r="O64" s="2">
        <f>SUMIFS('OB History S3'!E:E,'OB History S3'!B:B,A64)-N64</f>
        <v>7</v>
      </c>
      <c r="P64" s="42">
        <f>LOOKUP(2, 1/('OB History S3'!$B:$B=A64), 'OB History S3'!$AB:$AB)</f>
        <v>0.53333333333333333</v>
      </c>
      <c r="Q64" s="12">
        <f>SUMIFS('OB History S3'!H:H,'OB History S3'!B:B,A64)</f>
        <v>34</v>
      </c>
      <c r="R64" s="2">
        <f>SUMIFS('OB History S3'!G:G,'OB History S3'!B:B,A64)-Q64</f>
        <v>27</v>
      </c>
      <c r="S64" s="42">
        <f>LOOKUP(2, 1/('OB History S3'!$B:$B=A64), 'OB History S3'!$AC:$AC)</f>
        <v>0.56000000000000005</v>
      </c>
      <c r="T64" s="2">
        <f>COUNTIFS('OB History S3'!$B:$B,$A$64,'OB History S3'!K:K, 1)</f>
        <v>1</v>
      </c>
      <c r="U64" s="2">
        <f>COUNTIFS('OB History S3'!$B:$B,$A$64,'OB History S3'!L:L, 1)</f>
        <v>1</v>
      </c>
      <c r="V64" s="2">
        <f>COUNTIFS('OB History S3'!$B:$B,$A$64,'OB History S3'!M:M, 1)</f>
        <v>0</v>
      </c>
      <c r="W64" s="2">
        <f>COUNTIFS('OB History S3'!$B:$B,$A$64,'OB History S3'!N:N, 1)</f>
        <v>0</v>
      </c>
      <c r="X64" s="2">
        <f>COUNTIFS('OB History S3'!$B:$B,$A$64,'OB History S3'!O:O, 1)</f>
        <v>0</v>
      </c>
      <c r="Y64" s="2">
        <f>COUNTIFS('OB History S3'!$B:$B,$A$64,'OB History S3'!P:P, 1)</f>
        <v>0</v>
      </c>
      <c r="Z64" s="2">
        <f>COUNTIFS('OB History S3'!$B:$B,$A$64,'OB History S3'!Q:Q, 1)</f>
        <v>0</v>
      </c>
      <c r="AA64" s="2">
        <f>COUNTIFS('OB History S3'!$B:$B,$A$64,'OB History S3'!R:R, 1)</f>
        <v>0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0</v>
      </c>
      <c r="AE64" s="2">
        <f>COUNTIFS('OB History S3'!$B:$B,$A$64,'OB History S3'!V:V, 1)</f>
        <v>0</v>
      </c>
      <c r="AF64" s="2">
        <f>COUNTIFS('OB History S3'!$B:$B,$A$64,'OB History S3'!W:W, 1)</f>
        <v>0</v>
      </c>
      <c r="AG64" s="2">
        <f>COUNTIFS('OB History S3'!$B:$B,$A$64,'OB History S3'!X:X, 1)</f>
        <v>2</v>
      </c>
      <c r="AH64" s="2">
        <f>COUNTIFS('OB History S3'!$B:$B,$A$64,'OB History S3'!Y:Y, 1)</f>
        <v>2</v>
      </c>
      <c r="AI64" s="2">
        <f>COUNTIFS('OB History S3'!$B:$B,$A$64,'OB History S3'!Z:Z, 1)</f>
        <v>2</v>
      </c>
    </row>
  </sheetData>
  <autoFilter ref="A1:AI63" xr:uid="{EEC03B8F-669F-4FC0-BA62-50F3D395660C}">
    <sortState xmlns:xlrd2="http://schemas.microsoft.com/office/spreadsheetml/2017/richdata2" ref="A2:AI63">
      <sortCondition ref="A1:A6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workbookViewId="0">
      <pane ySplit="1" topLeftCell="A768" activePane="bottomLeft" state="frozen"/>
      <selection pane="bottomLeft" activeCell="Z796" sqref="A796:Z80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213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185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150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185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150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150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190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185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246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246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251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246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185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251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185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185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251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185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213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246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185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247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246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185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248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185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251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246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185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246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185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185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246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251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150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251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246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251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185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185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251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150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185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251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251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185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246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251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185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252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252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251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150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185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253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251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252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185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185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252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185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185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246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252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252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256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185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257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252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185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252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246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258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185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185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257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252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259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252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185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252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257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185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218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150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252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185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185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252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261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252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253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262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252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261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261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185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252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185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252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261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252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261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185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252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>
        <v>46277</v>
      </c>
      <c r="B796" t="s">
        <v>65</v>
      </c>
      <c r="C796">
        <v>21</v>
      </c>
      <c r="D796" s="40">
        <v>1</v>
      </c>
      <c r="E796">
        <v>4</v>
      </c>
      <c r="F796">
        <v>3</v>
      </c>
      <c r="G796">
        <v>18</v>
      </c>
      <c r="H796">
        <v>9</v>
      </c>
      <c r="I796">
        <v>0.75</v>
      </c>
      <c r="J796">
        <v>0.5</v>
      </c>
      <c r="K796">
        <v>1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 s="40">
        <f>AVERAGEIFS($C$2:C796, $B$2:B796, B796)</f>
        <v>20.5</v>
      </c>
      <c r="AB796" s="40">
        <f>AVERAGEIFS($I$2:I796, $B$2:B796, B796)</f>
        <v>0.56454545454545457</v>
      </c>
      <c r="AC796" s="40">
        <f>AVERAGEIFS($J$2:J796, $B$2:B796, B796)</f>
        <v>0.53363636363636358</v>
      </c>
      <c r="AD796" s="40">
        <f>AVERAGEIFS($D$2:D796, $B$2:B796, B796)</f>
        <v>0.68181818181818177</v>
      </c>
    </row>
    <row r="797" spans="1:30" x14ac:dyDescent="0.25">
      <c r="A797" s="39">
        <v>46277</v>
      </c>
      <c r="B797" t="s">
        <v>21</v>
      </c>
      <c r="C797">
        <v>12</v>
      </c>
      <c r="D797" s="40">
        <v>1</v>
      </c>
      <c r="E797">
        <v>4</v>
      </c>
      <c r="F797">
        <v>3</v>
      </c>
      <c r="G797">
        <v>18</v>
      </c>
      <c r="H797">
        <v>9</v>
      </c>
      <c r="I797">
        <v>0.75</v>
      </c>
      <c r="J797">
        <v>0.5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 s="40">
        <f>AVERAGEIFS($C$2:C797, $B$2:B797, B797)</f>
        <v>18</v>
      </c>
      <c r="AB797" s="40">
        <f>AVERAGEIFS($I$2:I797, $B$2:B797, B797)</f>
        <v>0.54818181818181821</v>
      </c>
      <c r="AC797" s="40">
        <f>AVERAGEIFS($J$2:J797, $B$2:B797, B797)</f>
        <v>0.49181818181818182</v>
      </c>
      <c r="AD797" s="40">
        <f>AVERAGEIFS($D$2:D797, $B$2:B797, B797)</f>
        <v>0.63636363636363635</v>
      </c>
    </row>
    <row r="798" spans="1:30" x14ac:dyDescent="0.25">
      <c r="A798" s="39">
        <v>46277</v>
      </c>
      <c r="B798" t="s">
        <v>133</v>
      </c>
      <c r="C798">
        <v>15</v>
      </c>
      <c r="D798" s="40">
        <v>1</v>
      </c>
      <c r="E798">
        <v>4</v>
      </c>
      <c r="F798">
        <v>3</v>
      </c>
      <c r="G798">
        <v>18</v>
      </c>
      <c r="H798">
        <v>9</v>
      </c>
      <c r="I798">
        <v>0.75</v>
      </c>
      <c r="J798">
        <v>0.5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 s="40">
        <f>AVERAGEIFS($C$2:C798, $B$2:B798, B798)</f>
        <v>13.529411764705882</v>
      </c>
      <c r="AB798" s="40">
        <f>AVERAGEIFS($I$2:I798, $B$2:B798, B798)</f>
        <v>0.54117647058823526</v>
      </c>
      <c r="AC798" s="40">
        <f>AVERAGEIFS($J$2:J798, $B$2:B798, B798)</f>
        <v>0.501764705882353</v>
      </c>
      <c r="AD798" s="40">
        <f>AVERAGEIFS($D$2:D798, $B$2:B798, B798)</f>
        <v>0.52941176470588236</v>
      </c>
    </row>
    <row r="799" spans="1:30" x14ac:dyDescent="0.25">
      <c r="A799" s="39">
        <v>46277</v>
      </c>
      <c r="B799" t="s">
        <v>6</v>
      </c>
      <c r="C799">
        <v>39</v>
      </c>
      <c r="D799" s="40">
        <v>1</v>
      </c>
      <c r="E799">
        <v>4</v>
      </c>
      <c r="F799">
        <v>3</v>
      </c>
      <c r="G799">
        <v>18</v>
      </c>
      <c r="H799">
        <v>9</v>
      </c>
      <c r="I799">
        <v>0.75</v>
      </c>
      <c r="J799">
        <v>0.5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 s="40">
        <f>AVERAGEIFS($C$2:C799, $B$2:B799, B799)</f>
        <v>27.291666666666668</v>
      </c>
      <c r="AB799" s="40">
        <f>AVERAGEIFS($I$2:I799, $B$2:B799, B799)</f>
        <v>0.49583333333333335</v>
      </c>
      <c r="AC799" s="40">
        <f>AVERAGEIFS($J$2:J799, $B$2:B799, B799)</f>
        <v>0.5229166666666667</v>
      </c>
      <c r="AD799" s="40">
        <f>AVERAGEIFS($D$2:D799, $B$2:B799, B799)</f>
        <v>0.5</v>
      </c>
    </row>
    <row r="800" spans="1:30" x14ac:dyDescent="0.25">
      <c r="A800" s="39">
        <v>46277</v>
      </c>
      <c r="B800" t="s">
        <v>4</v>
      </c>
      <c r="C800">
        <v>33</v>
      </c>
      <c r="D800" s="40">
        <v>1</v>
      </c>
      <c r="E800">
        <v>4</v>
      </c>
      <c r="F800">
        <v>3</v>
      </c>
      <c r="G800">
        <v>18</v>
      </c>
      <c r="H800">
        <v>9</v>
      </c>
      <c r="I800">
        <v>0.75</v>
      </c>
      <c r="J800">
        <v>0.5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 s="40">
        <f>AVERAGEIFS($C$2:C800, $B$2:B800, B800)</f>
        <v>37.333333333333336</v>
      </c>
      <c r="AB800" s="40">
        <f>AVERAGEIFS($I$2:I800, $B$2:B800, B800)</f>
        <v>0.6166666666666667</v>
      </c>
      <c r="AC800" s="40">
        <f>AVERAGEIFS($J$2:J800, $B$2:B800, B800)</f>
        <v>0.57166666666666666</v>
      </c>
      <c r="AD800" s="40">
        <f>AVERAGEIFS($D$2:D800, $B$2:B800, B800)</f>
        <v>0.83333333333333337</v>
      </c>
    </row>
    <row r="801" spans="1:30" x14ac:dyDescent="0.25">
      <c r="A801" s="39">
        <v>46277</v>
      </c>
      <c r="B801" t="s">
        <v>88</v>
      </c>
      <c r="C801">
        <v>29</v>
      </c>
      <c r="D801" s="40">
        <v>1</v>
      </c>
      <c r="E801">
        <v>4</v>
      </c>
      <c r="F801">
        <v>3</v>
      </c>
      <c r="G801">
        <v>18</v>
      </c>
      <c r="H801">
        <v>9</v>
      </c>
      <c r="I801">
        <v>0.75</v>
      </c>
      <c r="J801">
        <v>0.5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 s="40">
        <f>AVERAGEIFS($C$2:C801, $B$2:B801, B801)</f>
        <v>19.916666666666668</v>
      </c>
      <c r="AB801" s="40">
        <f>AVERAGEIFS($I$2:I801, $B$2:B801, B801)</f>
        <v>0.55833333333333324</v>
      </c>
      <c r="AC801" s="40">
        <f>AVERAGEIFS($J$2:J801, $B$2:B801, B801)</f>
        <v>0.51583333333333325</v>
      </c>
      <c r="AD801" s="40">
        <f>AVERAGEIFS($D$2:D801, $B$2:B801, B801)</f>
        <v>0.66666666666666663</v>
      </c>
    </row>
    <row r="802" spans="1:30" x14ac:dyDescent="0.25">
      <c r="A802" s="39">
        <v>46277</v>
      </c>
      <c r="B802" t="s">
        <v>185</v>
      </c>
      <c r="C802">
        <v>21</v>
      </c>
      <c r="D802" s="40">
        <v>0</v>
      </c>
      <c r="E802">
        <v>4</v>
      </c>
      <c r="F802">
        <v>1</v>
      </c>
      <c r="G802">
        <v>18</v>
      </c>
      <c r="H802">
        <v>9</v>
      </c>
      <c r="I802">
        <v>0.25</v>
      </c>
      <c r="J802">
        <v>0.5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1</v>
      </c>
      <c r="Y802">
        <v>0</v>
      </c>
      <c r="Z802">
        <v>0</v>
      </c>
      <c r="AA802" s="40">
        <f>AVERAGEIFS($C$2:C802, $B$2:B802, B802)</f>
        <v>15.142857142857142</v>
      </c>
      <c r="AB802" s="40">
        <f>AVERAGEIFS($I$2:I802, $B$2:B802, B802)</f>
        <v>0.60285714285714287</v>
      </c>
      <c r="AC802" s="40">
        <f>AVERAGEIFS($J$2:J802, $B$2:B802, B802)</f>
        <v>0.55885714285714283</v>
      </c>
      <c r="AD802" s="40">
        <f>AVERAGEIFS($D$2:D802, $B$2:B802, B802)</f>
        <v>0.68571428571428572</v>
      </c>
    </row>
    <row r="803" spans="1:30" x14ac:dyDescent="0.25">
      <c r="A803" s="39">
        <v>46277</v>
      </c>
      <c r="B803" t="s">
        <v>22</v>
      </c>
      <c r="C803">
        <v>14</v>
      </c>
      <c r="D803" s="40">
        <v>0</v>
      </c>
      <c r="E803">
        <v>4</v>
      </c>
      <c r="F803">
        <v>1</v>
      </c>
      <c r="G803">
        <v>18</v>
      </c>
      <c r="H803">
        <v>9</v>
      </c>
      <c r="I803">
        <v>0.25</v>
      </c>
      <c r="J803">
        <v>0.5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 s="40">
        <f>AVERAGEIFS($C$2:C803, $B$2:B803, B803)</f>
        <v>15.125</v>
      </c>
      <c r="AB803" s="40">
        <f>AVERAGEIFS($I$2:I803, $B$2:B803, B803)</f>
        <v>0.51749999999999996</v>
      </c>
      <c r="AC803" s="40">
        <f>AVERAGEIFS($J$2:J803, $B$2:B803, B803)</f>
        <v>0.489375</v>
      </c>
      <c r="AD803" s="40">
        <f>AVERAGEIFS($D$2:D803, $B$2:B803, B803)</f>
        <v>0.5</v>
      </c>
    </row>
    <row r="804" spans="1:30" x14ac:dyDescent="0.25">
      <c r="A804" s="39">
        <v>46277</v>
      </c>
      <c r="B804" t="s">
        <v>3</v>
      </c>
      <c r="C804">
        <v>21</v>
      </c>
      <c r="D804" s="40">
        <v>0</v>
      </c>
      <c r="E804">
        <v>4</v>
      </c>
      <c r="F804">
        <v>1</v>
      </c>
      <c r="G804">
        <v>18</v>
      </c>
      <c r="H804">
        <v>9</v>
      </c>
      <c r="I804">
        <v>0.25</v>
      </c>
      <c r="J804">
        <v>0.5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1</v>
      </c>
      <c r="Y804">
        <v>0</v>
      </c>
      <c r="Z804">
        <v>0</v>
      </c>
      <c r="AA804" s="40">
        <f>AVERAGEIFS($C$2:C804, $B$2:B804, B804)</f>
        <v>23.153846153846153</v>
      </c>
      <c r="AB804" s="40">
        <f>AVERAGEIFS($I$2:I804, $B$2:B804, B804)</f>
        <v>0.49615384615384611</v>
      </c>
      <c r="AC804" s="40">
        <f>AVERAGEIFS($J$2:J804, $B$2:B804, B804)</f>
        <v>0.47000000000000003</v>
      </c>
      <c r="AD804" s="40">
        <f>AVERAGEIFS($D$2:D804, $B$2:B804, B804)</f>
        <v>0.46153846153846156</v>
      </c>
    </row>
    <row r="805" spans="1:30" x14ac:dyDescent="0.25">
      <c r="A805" s="39">
        <v>46277</v>
      </c>
      <c r="B805" t="s">
        <v>120</v>
      </c>
      <c r="C805">
        <v>17</v>
      </c>
      <c r="D805" s="40">
        <v>0</v>
      </c>
      <c r="E805">
        <v>4</v>
      </c>
      <c r="F805">
        <v>1</v>
      </c>
      <c r="G805">
        <v>18</v>
      </c>
      <c r="H805">
        <v>9</v>
      </c>
      <c r="I805">
        <v>0.25</v>
      </c>
      <c r="J805">
        <v>0.5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1</v>
      </c>
      <c r="Y805">
        <v>0</v>
      </c>
      <c r="Z805">
        <v>0</v>
      </c>
      <c r="AA805" s="40">
        <f>AVERAGEIFS($C$2:C805, $B$2:B805, B805)</f>
        <v>16</v>
      </c>
      <c r="AB805" s="40">
        <f>AVERAGEIFS($I$2:I805, $B$2:B805, B805)</f>
        <v>0.53450000000000009</v>
      </c>
      <c r="AC805" s="40">
        <f>AVERAGEIFS($J$2:J805, $B$2:B805, B805)</f>
        <v>0.50924999999999998</v>
      </c>
      <c r="AD805" s="40">
        <f>AVERAGEIFS($D$2:D805, $B$2:B805, B805)</f>
        <v>0.57499999999999996</v>
      </c>
    </row>
    <row r="806" spans="1:30" x14ac:dyDescent="0.25">
      <c r="A806" s="39">
        <v>46277</v>
      </c>
      <c r="B806" t="s">
        <v>34</v>
      </c>
      <c r="C806">
        <v>28</v>
      </c>
      <c r="D806" s="40">
        <v>0</v>
      </c>
      <c r="E806">
        <v>4</v>
      </c>
      <c r="F806">
        <v>1</v>
      </c>
      <c r="G806">
        <v>18</v>
      </c>
      <c r="H806">
        <v>9</v>
      </c>
      <c r="I806">
        <v>0.25</v>
      </c>
      <c r="J806">
        <v>0.5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 s="40">
        <f>AVERAGEIFS($C$2:C806, $B$2:B806, B806)</f>
        <v>22</v>
      </c>
      <c r="AB806" s="40">
        <f>AVERAGEIFS($I$2:I806, $B$2:B806, B806)</f>
        <v>0.58571428571428563</v>
      </c>
      <c r="AC806" s="40">
        <f>AVERAGEIFS($J$2:J806, $B$2:B806, B806)</f>
        <v>0.56714285714285706</v>
      </c>
      <c r="AD806" s="40">
        <f>AVERAGEIFS($D$2:D806, $B$2:B806, B806)</f>
        <v>0.7142857142857143</v>
      </c>
    </row>
    <row r="807" spans="1:30" x14ac:dyDescent="0.25">
      <c r="A807" s="39">
        <v>46277</v>
      </c>
      <c r="B807" t="s">
        <v>2</v>
      </c>
      <c r="C807">
        <v>36</v>
      </c>
      <c r="D807" s="40">
        <v>0</v>
      </c>
      <c r="E807">
        <v>4</v>
      </c>
      <c r="F807">
        <v>1</v>
      </c>
      <c r="G807">
        <v>18</v>
      </c>
      <c r="H807">
        <v>9</v>
      </c>
      <c r="I807">
        <v>0.25</v>
      </c>
      <c r="J807">
        <v>0.5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 s="40">
        <f>AVERAGEIFS($C$2:C807, $B$2:B807, B807)</f>
        <v>33.36</v>
      </c>
      <c r="AB807" s="40">
        <f>AVERAGEIFS($I$2:I807, $B$2:B807, B807)</f>
        <v>0.67799999999999994</v>
      </c>
      <c r="AC807" s="40">
        <f>AVERAGEIFS($J$2:J807, $B$2:B807, B807)</f>
        <v>0.59640000000000004</v>
      </c>
      <c r="AD807" s="40">
        <f>AVERAGEIFS($D$2:D807, $B$2:B807, B807)</f>
        <v>0.8</v>
      </c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769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1" sqref="G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54</v>
      </c>
      <c r="C5" s="1" t="s">
        <v>131</v>
      </c>
      <c r="D5" s="12">
        <f>SUMIFS('Tourney History'!C:C,'Tourney History'!B:B,A5)</f>
        <v>100</v>
      </c>
      <c r="E5" s="4">
        <f>AVERAGEIFS('Tourney History'!C:C,'Tourney History'!B:B,A5)</f>
        <v>25</v>
      </c>
      <c r="F5" s="13">
        <f t="array" ref="F5">MAX(IF('Tourney History'!B:B=A5, 'Tourney History'!C:C))</f>
        <v>37</v>
      </c>
      <c r="G5" s="12">
        <f>COUNTIFS('Tourney History'!B:B,A5,'Tourney History'!D:D, 1)</f>
        <v>3</v>
      </c>
      <c r="H5" s="2">
        <f>COUNTIFS('Tourney History'!B:B,A5,'Tourney History'!D:D, 0)</f>
        <v>1</v>
      </c>
      <c r="I5" s="42">
        <f>LOOKUP(2, 1/('Tourney History'!$B:$B=A5), 'Tourney History'!$AD:$AD)</f>
        <v>0.75</v>
      </c>
      <c r="J5" s="12">
        <f>SUMIFS('Tourney History'!F:F,'Tourney History'!B:B,A5)</f>
        <v>11</v>
      </c>
      <c r="K5" s="2">
        <f>SUMIFS('Tourney History'!E:E,'Tourney History'!B:B,A5)-J5</f>
        <v>8</v>
      </c>
      <c r="L5" s="42">
        <f>LOOKUP(2, 1/('Tourney History'!$B:$B=A5), 'Tourney History'!$AB:$AB)</f>
        <v>0.58750000000000002</v>
      </c>
      <c r="M5" s="12">
        <f>SUMIFS('Tourney History'!H:H,'Tourney History'!B:B,A5)</f>
        <v>36</v>
      </c>
      <c r="N5" s="2">
        <f>SUMIFS('Tourney History'!G:G,'Tourney History'!B:B,A5)-M5</f>
        <v>40</v>
      </c>
      <c r="O5" s="42">
        <f>LOOKUP(2, 1/('Tourney History'!$B:$B=A5), 'Tourney History'!$AC:$AC)</f>
        <v>0.47499999999999998</v>
      </c>
      <c r="P5" s="2">
        <f>COUNTIFS('Tourney History'!$B:$B,$A$5,'Tourney History'!K:K, 1)</f>
        <v>2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1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150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185</v>
      </c>
      <c r="B10" s="6" t="s">
        <v>70</v>
      </c>
      <c r="C10" s="2" t="s">
        <v>70</v>
      </c>
      <c r="D10" s="12">
        <f>SUMIFS('Tourney History'!C:C,'Tourney History'!B:B,A10)</f>
        <v>30</v>
      </c>
      <c r="E10" s="4">
        <f>AVERAGEIFS('Tourney History'!C:C,'Tourney History'!B:B,A10)</f>
        <v>15</v>
      </c>
      <c r="F10" s="13">
        <f t="array" ref="F10">MAX(IF('Tourney History'!B:B=A10, 'Tourney History'!C:C))</f>
        <v>21</v>
      </c>
      <c r="G10" s="12">
        <f>COUNTIFS('Tourney History'!B:B,A10,'Tourney History'!D:D, 1)</f>
        <v>1</v>
      </c>
      <c r="H10" s="2">
        <f>COUNTIFS('Tourney History'!B:B,A10,'Tourney History'!D:D, 0)</f>
        <v>1</v>
      </c>
      <c r="I10" s="42">
        <f>LOOKUP(2, 1/('Tourney History'!$B:$B=A10), 'Tourney History'!$AD:$AD)</f>
        <v>0.5</v>
      </c>
      <c r="J10" s="12">
        <f>SUMIFS('Tourney History'!F:F,'Tourney History'!B:B,A10)</f>
        <v>4</v>
      </c>
      <c r="K10" s="2">
        <f>SUMIFS('Tourney History'!E:E,'Tourney History'!B:B,A10)-J10</f>
        <v>3</v>
      </c>
      <c r="L10" s="42">
        <f>LOOKUP(2, 1/('Tourney History'!$B:$B=A10), 'Tourney History'!$AB:$AB)</f>
        <v>0.625</v>
      </c>
      <c r="M10" s="12">
        <f>SUMIFS('Tourney History'!H:H,'Tourney History'!B:B,A10)</f>
        <v>18</v>
      </c>
      <c r="N10" s="2">
        <f>SUMIFS('Tourney History'!G:G,'Tourney History'!B:B,A10)-M10</f>
        <v>12</v>
      </c>
      <c r="O10" s="42">
        <f>LOOKUP(2, 1/('Tourney History'!$B:$B=A10), 'Tourney History'!$AC:$AC)</f>
        <v>0.625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2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263</v>
      </c>
      <c r="C13" s="6" t="s">
        <v>70</v>
      </c>
      <c r="D13" s="12">
        <f>SUMIFS('Tourney History'!C:C,'Tourney History'!B:B,A13)</f>
        <v>267</v>
      </c>
      <c r="E13" s="4">
        <f>AVERAGEIFS('Tourney History'!C:C,'Tourney History'!B:B,A13)</f>
        <v>19.071428571428573</v>
      </c>
      <c r="F13" s="13">
        <f t="array" ref="F13">MAX(IF('Tourney History'!B:B=A13, 'Tourney History'!C:C))</f>
        <v>44</v>
      </c>
      <c r="G13" s="12">
        <f>COUNTIFS('Tourney History'!B:B,A13,'Tourney History'!D:D, 1)</f>
        <v>8</v>
      </c>
      <c r="H13" s="2">
        <f>COUNTIFS('Tourney History'!B:B,A13,'Tourney History'!D:D, 0)</f>
        <v>6</v>
      </c>
      <c r="I13" s="42">
        <f>LOOKUP(2, 1/('Tourney History'!$B:$B=A13), 'Tourney History'!$AD:$AD)</f>
        <v>0.5714285714285714</v>
      </c>
      <c r="J13" s="12">
        <f>SUMIFS('Tourney History'!F:F,'Tourney History'!B:B,A13)</f>
        <v>30</v>
      </c>
      <c r="K13" s="2">
        <f>SUMIFS('Tourney History'!E:E,'Tourney History'!B:B,A13)-J13</f>
        <v>32</v>
      </c>
      <c r="L13" s="42">
        <f>LOOKUP(2, 1/('Tourney History'!$B:$B=A13), 'Tourney History'!$AB:$AB)</f>
        <v>0.45714285714285713</v>
      </c>
      <c r="M13" s="12">
        <f>SUMIFS('Tourney History'!H:H,'Tourney History'!B:B,A13)</f>
        <v>122</v>
      </c>
      <c r="N13" s="2">
        <f>SUMIFS('Tourney History'!G:G,'Tourney History'!B:B,A13)-M13</f>
        <v>133</v>
      </c>
      <c r="O13" s="42">
        <f>LOOKUP(2, 1/('Tourney History'!$B:$B=A13), 'Tourney History'!$AC:$AC)</f>
        <v>0.46214285714285713</v>
      </c>
      <c r="P13" s="2">
        <f>COUNTIFS('Tourney History'!$B:$B,$A$13,'Tourney History'!K:K, 1)</f>
        <v>2</v>
      </c>
      <c r="Q13" s="2">
        <f>COUNTIFS('Tourney History'!$B:$B,$A$13,'Tourney History'!L:L, 1)</f>
        <v>3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2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251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264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237</v>
      </c>
      <c r="E23" s="4">
        <f>AVERAGEIFS('Tourney History'!C:C,'Tourney History'!B:B,A23)</f>
        <v>21.545454545454547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7</v>
      </c>
      <c r="I23" s="42">
        <f>LOOKUP(2, 1/('Tourney History'!$B:$B=A23), 'Tourney History'!$AD:$AD)</f>
        <v>0.36363636363636365</v>
      </c>
      <c r="J23" s="12">
        <f>SUMIFS('Tourney History'!F:F,'Tourney History'!B:B,A23)</f>
        <v>24</v>
      </c>
      <c r="K23" s="2">
        <f>SUMIFS('Tourney History'!E:E,'Tourney History'!B:B,A23)-J23</f>
        <v>26</v>
      </c>
      <c r="L23" s="42">
        <f>LOOKUP(2, 1/('Tourney History'!$B:$B=A23), 'Tourney History'!$AB:$AB)</f>
        <v>0.49545454545454548</v>
      </c>
      <c r="M23" s="12">
        <f>SUMIFS('Tourney History'!H:H,'Tourney History'!B:B,A23)</f>
        <v>108</v>
      </c>
      <c r="N23" s="2">
        <f>SUMIFS('Tourney History'!G:G,'Tourney History'!B:B,A23)-M23</f>
        <v>108</v>
      </c>
      <c r="O23" s="42">
        <f>LOOKUP(2, 1/('Tourney History'!$B:$B=A23), 'Tourney History'!$AC:$AC)</f>
        <v>0.50727272727272732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7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264</v>
      </c>
      <c r="E28" s="4">
        <f>AVERAGEIFS('Tourney History'!C:C,'Tourney History'!B:B,A28)</f>
        <v>29.333333333333332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3</v>
      </c>
      <c r="I28" s="42">
        <f>LOOKUP(2, 1/('Tourney History'!$B:$B=A28), 'Tourney History'!$AD:$AD)</f>
        <v>0.66666666666666663</v>
      </c>
      <c r="J28" s="12">
        <f>SUMIFS('Tourney History'!F:F,'Tourney History'!B:B,A28)</f>
        <v>21</v>
      </c>
      <c r="K28" s="2">
        <f>SUMIFS('Tourney History'!E:E,'Tourney History'!B:B,A28)-J28</f>
        <v>18</v>
      </c>
      <c r="L28" s="42">
        <f>LOOKUP(2, 1/('Tourney History'!$B:$B=A28), 'Tourney History'!$AB:$AB)</f>
        <v>0.54444444444444451</v>
      </c>
      <c r="M28" s="12">
        <f>SUMIFS('Tourney History'!H:H,'Tourney History'!B:B,A28)</f>
        <v>84</v>
      </c>
      <c r="N28" s="2">
        <f>SUMIFS('Tourney History'!G:G,'Tourney History'!B:B,A28)-M28</f>
        <v>75</v>
      </c>
      <c r="O28" s="42">
        <f>LOOKUP(2, 1/('Tourney History'!$B:$B=A28), 'Tourney History'!$AC:$AC)</f>
        <v>0.53555555555555545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3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71</v>
      </c>
      <c r="E29" s="4">
        <f>AVERAGEIFS('Tourney History'!C:C,'Tourney History'!B:B,A29)</f>
        <v>17.75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3</v>
      </c>
      <c r="I29" s="42">
        <f>LOOKUP(2, 1/('Tourney History'!$B:$B=A29), 'Tourney History'!$AD:$AD)</f>
        <v>0.25</v>
      </c>
      <c r="J29" s="12">
        <f>SUMIFS('Tourney History'!F:F,'Tourney History'!B:B,A29)</f>
        <v>8</v>
      </c>
      <c r="K29" s="2">
        <f>SUMIFS('Tourney History'!E:E,'Tourney History'!B:B,A29)-J29</f>
        <v>9</v>
      </c>
      <c r="L29" s="42">
        <f>LOOKUP(2, 1/('Tourney History'!$B:$B=A29), 'Tourney History'!$AB:$AB)</f>
        <v>0.51249999999999996</v>
      </c>
      <c r="M29" s="12">
        <f>SUMIFS('Tourney History'!H:H,'Tourney History'!B:B,A29)</f>
        <v>35</v>
      </c>
      <c r="N29" s="2">
        <f>SUMIFS('Tourney History'!G:G,'Tourney History'!B:B,A29)-M29</f>
        <v>34</v>
      </c>
      <c r="O29" s="42">
        <f>LOOKUP(2, 1/('Tourney History'!$B:$B=A29), 'Tourney History'!$AC:$AC)</f>
        <v>0.52749999999999997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3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54</v>
      </c>
      <c r="C31" s="2" t="s">
        <v>70</v>
      </c>
      <c r="D31" s="12">
        <f>SUMIFS('Tourney History'!C:C,'Tourney History'!B:B,A31)</f>
        <v>54</v>
      </c>
      <c r="E31" s="4">
        <f>AVERAGEIFS('Tourney History'!C:C,'Tourney History'!B:B,A31)</f>
        <v>18</v>
      </c>
      <c r="F31" s="13">
        <f t="array" ref="F31">MAX(IF('Tourney History'!B:B=A31, 'Tourney History'!C:C))</f>
        <v>23</v>
      </c>
      <c r="G31" s="12">
        <f>COUNTIFS('Tourney History'!B:B,A31,'Tourney History'!D:D, 1)</f>
        <v>3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9</v>
      </c>
      <c r="K31" s="2">
        <f>SUMIFS('Tourney History'!E:E,'Tourney History'!B:B,A31)-J31</f>
        <v>5</v>
      </c>
      <c r="L31" s="42">
        <f>LOOKUP(2, 1/('Tourney History'!$B:$B=A31), 'Tourney History'!$AB:$AB)</f>
        <v>0.65</v>
      </c>
      <c r="M31" s="12">
        <f>SUMIFS('Tourney History'!H:H,'Tourney History'!B:B,A31)</f>
        <v>28</v>
      </c>
      <c r="N31" s="2">
        <f>SUMIFS('Tourney History'!G:G,'Tourney History'!B:B,A31)-M31</f>
        <v>28</v>
      </c>
      <c r="O31" s="42">
        <f>LOOKUP(2, 1/('Tourney History'!$B:$B=A31), 'Tourney History'!$AC:$AC)</f>
        <v>0.5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1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426</v>
      </c>
      <c r="E33" s="4">
        <f>AVERAGEIFS('Tourney History'!C:C,'Tourney History'!B:B,A33)</f>
        <v>38.727272727272727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7</v>
      </c>
      <c r="I33" s="42">
        <f>LOOKUP(2, 1/('Tourney History'!$B:$B=A33), 'Tourney History'!$AD:$AD)</f>
        <v>0.36363636363636365</v>
      </c>
      <c r="J33" s="12">
        <f>SUMIFS('Tourney History'!F:F,'Tourney History'!B:B,A33)</f>
        <v>24</v>
      </c>
      <c r="K33" s="2">
        <f>SUMIFS('Tourney History'!E:E,'Tourney History'!B:B,A33)-J33</f>
        <v>24</v>
      </c>
      <c r="L33" s="42">
        <f>LOOKUP(2, 1/('Tourney History'!$B:$B=A33), 'Tourney History'!$AB:$AB)</f>
        <v>0.52272727272727271</v>
      </c>
      <c r="M33" s="12">
        <f>SUMIFS('Tourney History'!H:H,'Tourney History'!B:B,A33)</f>
        <v>104</v>
      </c>
      <c r="N33" s="2">
        <f>SUMIFS('Tourney History'!G:G,'Tourney History'!B:B,A33)-M33</f>
        <v>101</v>
      </c>
      <c r="O33" s="42">
        <f>LOOKUP(2, 1/('Tourney History'!$B:$B=A33), 'Tourney History'!$AC:$AC)</f>
        <v>0.52454545454545454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148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244</v>
      </c>
      <c r="E38" s="4">
        <f>AVERAGEIFS('Tourney History'!C:C,'Tourney History'!B:B,A38)</f>
        <v>27.111111111111111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4</v>
      </c>
      <c r="I38" s="42">
        <f>LOOKUP(2, 1/('Tourney History'!$B:$B=A38), 'Tourney History'!$AD:$AD)</f>
        <v>0.55555555555555558</v>
      </c>
      <c r="J38" s="12">
        <f>SUMIFS('Tourney History'!F:F,'Tourney History'!B:B,A38)</f>
        <v>21</v>
      </c>
      <c r="K38" s="2">
        <f>SUMIFS('Tourney History'!E:E,'Tourney History'!B:B,A38)-J38</f>
        <v>19</v>
      </c>
      <c r="L38" s="42">
        <f>LOOKUP(2, 1/('Tourney History'!$B:$B=A38), 'Tourney History'!$AB:$AB)</f>
        <v>0.52777777777777779</v>
      </c>
      <c r="M38" s="12">
        <f>SUMIFS('Tourney History'!H:H,'Tourney History'!B:B,A38)</f>
        <v>91</v>
      </c>
      <c r="N38" s="2">
        <f>SUMIFS('Tourney History'!G:G,'Tourney History'!B:B,A38)-M38</f>
        <v>81</v>
      </c>
      <c r="O38" s="42">
        <f>LOOKUP(2, 1/('Tourney History'!$B:$B=A38), 'Tourney History'!$AC:$AC)</f>
        <v>0.53555555555555556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5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147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490</v>
      </c>
      <c r="E42" s="4">
        <f>AVERAGEIFS('Tourney History'!C:C,'Tourney History'!B:B,A42)</f>
        <v>32.666666666666664</v>
      </c>
      <c r="F42" s="13">
        <f t="array" ref="F42">MAX(IF('Tourney History'!B:B=A42, 'Tourney History'!C:C))</f>
        <v>66</v>
      </c>
      <c r="G42" s="12">
        <f>COUNTIFS('Tourney History'!B:B,A42,'Tourney History'!D:D, 1)</f>
        <v>11</v>
      </c>
      <c r="H42" s="2">
        <f>COUNTIFS('Tourney History'!B:B,A42,'Tourney History'!D:D, 0)</f>
        <v>4</v>
      </c>
      <c r="I42" s="42">
        <f>LOOKUP(2, 1/('Tourney History'!$B:$B=A42), 'Tourney History'!$AD:$AD)</f>
        <v>0.73333333333333328</v>
      </c>
      <c r="J42" s="12">
        <f>SUMIFS('Tourney History'!F:F,'Tourney History'!B:B,A42)</f>
        <v>40</v>
      </c>
      <c r="K42" s="2">
        <f>SUMIFS('Tourney History'!E:E,'Tourney History'!B:B,A42)-J42</f>
        <v>23</v>
      </c>
      <c r="L42" s="42">
        <f>LOOKUP(2, 1/('Tourney History'!$B:$B=A42), 'Tourney History'!$AB:$AB)</f>
        <v>0.66</v>
      </c>
      <c r="M42" s="12">
        <f>SUMIFS('Tourney History'!H:H,'Tourney History'!B:B,A42)</f>
        <v>144</v>
      </c>
      <c r="N42" s="2">
        <f>SUMIFS('Tourney History'!G:G,'Tourney History'!B:B,A42)-M42</f>
        <v>118</v>
      </c>
      <c r="O42" s="42">
        <f>LOOKUP(2, 1/('Tourney History'!$B:$B=A42), 'Tourney History'!$AC:$AC)</f>
        <v>0.56399999999999983</v>
      </c>
      <c r="P42" s="2">
        <f>COUNTIFS('Tourney History'!$B:$B,$A$42,'Tourney History'!K:K, 1)</f>
        <v>2</v>
      </c>
      <c r="Q42" s="2">
        <f>COUNTIFS('Tourney History'!$B:$B,$A$42,'Tourney History'!L:L, 1)</f>
        <v>4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1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147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265</v>
      </c>
      <c r="C47" s="2" t="s">
        <v>70</v>
      </c>
      <c r="D47" s="12">
        <f>SUMIFS('Tourney History'!C:C,'Tourney History'!B:B,A47)</f>
        <v>318</v>
      </c>
      <c r="E47" s="4">
        <f>AVERAGEIFS('Tourney History'!C:C,'Tourney History'!B:B,A47)</f>
        <v>31.8</v>
      </c>
      <c r="F47" s="13">
        <f t="array" ref="F47">MAX(IF('Tourney History'!B:B=A47, 'Tourney History'!C:C))</f>
        <v>53</v>
      </c>
      <c r="G47" s="12">
        <f>COUNTIFS('Tourney History'!B:B,A47,'Tourney History'!D:D, 1)</f>
        <v>7</v>
      </c>
      <c r="H47" s="2">
        <f>COUNTIFS('Tourney History'!B:B,A47,'Tourney History'!D:D, 0)</f>
        <v>3</v>
      </c>
      <c r="I47" s="42">
        <f>LOOKUP(2, 1/('Tourney History'!$B:$B=A47), 'Tourney History'!$AD:$AD)</f>
        <v>0.7</v>
      </c>
      <c r="J47" s="12">
        <f>SUMIFS('Tourney History'!F:F,'Tourney History'!B:B,A47)</f>
        <v>24</v>
      </c>
      <c r="K47" s="2">
        <f>SUMIFS('Tourney History'!E:E,'Tourney History'!B:B,A47)-J47</f>
        <v>20</v>
      </c>
      <c r="L47" s="42">
        <f>LOOKUP(2, 1/('Tourney History'!$B:$B=A47), 'Tourney History'!$AB:$AB)</f>
        <v>0.53</v>
      </c>
      <c r="M47" s="12">
        <f>SUMIFS('Tourney History'!H:H,'Tourney History'!B:B,A47)</f>
        <v>90</v>
      </c>
      <c r="N47" s="2">
        <f>SUMIFS('Tourney History'!G:G,'Tourney History'!B:B,A47)-M47</f>
        <v>87</v>
      </c>
      <c r="O47" s="42">
        <f>LOOKUP(2, 1/('Tourney History'!$B:$B=A47), 'Tourney History'!$AC:$AC)</f>
        <v>0.49299999999999999</v>
      </c>
      <c r="P47" s="2">
        <f>COUNTIFS('Tourney History'!$B:$B,$A$47,'Tourney History'!K:K, 1)</f>
        <v>6</v>
      </c>
      <c r="Q47" s="2">
        <f>COUNTIFS('Tourney History'!$B:$B,$A$47,'Tourney History'!L:L, 1)</f>
        <v>3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1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54</v>
      </c>
      <c r="C48" s="2" t="s">
        <v>70</v>
      </c>
      <c r="D48" s="12">
        <f>SUMIFS('Tourney History'!C:C,'Tourney History'!B:B,A48)</f>
        <v>74</v>
      </c>
      <c r="E48" s="4">
        <f>AVERAGEIFS('Tourney History'!C:C,'Tourney History'!B:B,A48)</f>
        <v>24.666666666666668</v>
      </c>
      <c r="F48" s="13">
        <f t="array" ref="F48">MAX(IF('Tourney History'!B:B=A48, 'Tourney History'!C:C))</f>
        <v>29</v>
      </c>
      <c r="G48" s="12">
        <f>COUNTIFS('Tourney History'!B:B,A48,'Tourney History'!D:D, 1)</f>
        <v>3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9</v>
      </c>
      <c r="K48" s="2">
        <f>SUMIFS('Tourney History'!E:E,'Tourney History'!B:B,A48)-J48</f>
        <v>5</v>
      </c>
      <c r="L48" s="42">
        <f>LOOKUP(2, 1/('Tourney History'!$B:$B=A48), 'Tourney History'!$AB:$AB)</f>
        <v>0.65</v>
      </c>
      <c r="M48" s="12">
        <f>SUMIFS('Tourney History'!H:H,'Tourney History'!B:B,A48)</f>
        <v>28</v>
      </c>
      <c r="N48" s="2">
        <f>SUMIFS('Tourney History'!G:G,'Tourney History'!B:B,A48)-M48</f>
        <v>28</v>
      </c>
      <c r="O48" s="42">
        <f>LOOKUP(2, 1/('Tourney History'!$B:$B=A48), 'Tourney History'!$AC:$AC)</f>
        <v>0.5</v>
      </c>
      <c r="P48" s="2">
        <f>COUNTIFS('Tourney History'!$B:$B,$A$48,'Tourney History'!K:K, 1)</f>
        <v>2</v>
      </c>
      <c r="Q48" s="2">
        <f>COUNTIFS('Tourney History'!$B:$B,$A$48,'Tourney History'!L:L, 1)</f>
        <v>2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1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150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185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184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218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196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213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150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150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150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150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150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183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184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185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190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150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191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150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149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185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185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150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213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150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150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213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150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213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213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150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150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213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218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218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218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226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213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185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227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228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218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185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213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213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76"/>
  <sheetViews>
    <sheetView topLeftCell="A323" workbookViewId="0">
      <selection activeCell="AD366" sqref="AD36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251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251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249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251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150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185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150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  <row r="364" spans="1:30" x14ac:dyDescent="0.25">
      <c r="A364" s="39">
        <v>46277</v>
      </c>
      <c r="B364" t="s">
        <v>65</v>
      </c>
      <c r="C364">
        <v>21</v>
      </c>
      <c r="D364" s="40">
        <v>1</v>
      </c>
      <c r="E364">
        <v>4</v>
      </c>
      <c r="F364">
        <v>3</v>
      </c>
      <c r="G364">
        <v>18</v>
      </c>
      <c r="H364">
        <v>9</v>
      </c>
      <c r="I364">
        <v>0.75</v>
      </c>
      <c r="J364">
        <v>0.5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25</v>
      </c>
      <c r="AB364" s="40">
        <f>AVERAGEIFS($I$2:I364, $B$2:B364, B364)</f>
        <v>0.58750000000000002</v>
      </c>
      <c r="AC364" s="40">
        <f>AVERAGEIFS($J$2:J364, $B$2:B364, B364)</f>
        <v>0.47499999999999998</v>
      </c>
      <c r="AD364" s="40">
        <f>AVERAGEIFS($D$2:D364, $B$2:B364, B364)</f>
        <v>0.75</v>
      </c>
    </row>
    <row r="365" spans="1:30" x14ac:dyDescent="0.25">
      <c r="A365" s="39">
        <v>46277</v>
      </c>
      <c r="B365" t="s">
        <v>21</v>
      </c>
      <c r="C365">
        <v>12</v>
      </c>
      <c r="D365" s="40">
        <v>1</v>
      </c>
      <c r="E365">
        <v>4</v>
      </c>
      <c r="F365">
        <v>3</v>
      </c>
      <c r="G365">
        <v>18</v>
      </c>
      <c r="H365">
        <v>9</v>
      </c>
      <c r="I365">
        <v>0.75</v>
      </c>
      <c r="J365">
        <v>0.5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19.071428571428573</v>
      </c>
      <c r="AB365" s="40">
        <f>AVERAGEIFS($I$2:I365, $B$2:B365, B365)</f>
        <v>0.45714285714285713</v>
      </c>
      <c r="AC365" s="40">
        <f>AVERAGEIFS($J$2:J365, $B$2:B365, B365)</f>
        <v>0.46214285714285713</v>
      </c>
      <c r="AD365" s="40">
        <f>AVERAGEIFS($D$2:D365, $B$2:B365, B365)</f>
        <v>0.5714285714285714</v>
      </c>
    </row>
    <row r="366" spans="1:30" x14ac:dyDescent="0.25">
      <c r="A366" s="39">
        <v>46277</v>
      </c>
      <c r="B366" t="s">
        <v>133</v>
      </c>
      <c r="C366">
        <v>15</v>
      </c>
      <c r="D366" s="40">
        <v>1</v>
      </c>
      <c r="E366">
        <v>4</v>
      </c>
      <c r="F366">
        <v>3</v>
      </c>
      <c r="G366">
        <v>18</v>
      </c>
      <c r="H366">
        <v>9</v>
      </c>
      <c r="I366">
        <v>0.75</v>
      </c>
      <c r="J366">
        <v>0.5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18</v>
      </c>
      <c r="AB366" s="40">
        <f>AVERAGEIFS($I$2:I366, $B$2:B366, B366)</f>
        <v>0.65</v>
      </c>
      <c r="AC366" s="40">
        <f>AVERAGEIFS($J$2:J366, $B$2:B366, B366)</f>
        <v>0.5</v>
      </c>
      <c r="AD366" s="40">
        <f>AVERAGEIFS($D$2:D366, $B$2:B366, B366)</f>
        <v>1</v>
      </c>
    </row>
    <row r="367" spans="1:30" x14ac:dyDescent="0.25">
      <c r="A367" s="39">
        <v>46277</v>
      </c>
      <c r="B367" t="s">
        <v>6</v>
      </c>
      <c r="C367">
        <v>39</v>
      </c>
      <c r="D367" s="40">
        <v>1</v>
      </c>
      <c r="E367">
        <v>4</v>
      </c>
      <c r="F367">
        <v>3</v>
      </c>
      <c r="G367">
        <v>18</v>
      </c>
      <c r="H367">
        <v>9</v>
      </c>
      <c r="I367">
        <v>0.75</v>
      </c>
      <c r="J367">
        <v>0.5</v>
      </c>
      <c r="K367">
        <v>1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32.666666666666664</v>
      </c>
      <c r="AB367" s="40">
        <f>AVERAGEIFS($I$2:I367, $B$2:B367, B367)</f>
        <v>0.66</v>
      </c>
      <c r="AC367" s="40">
        <f>AVERAGEIFS($J$2:J367, $B$2:B367, B367)</f>
        <v>0.56399999999999983</v>
      </c>
      <c r="AD367" s="40">
        <f>AVERAGEIFS($D$2:D367, $B$2:B367, B367)</f>
        <v>0.73333333333333328</v>
      </c>
    </row>
    <row r="368" spans="1:30" x14ac:dyDescent="0.25">
      <c r="A368" s="39">
        <v>46277</v>
      </c>
      <c r="B368" t="s">
        <v>4</v>
      </c>
      <c r="C368">
        <v>33</v>
      </c>
      <c r="D368" s="40">
        <v>1</v>
      </c>
      <c r="E368">
        <v>4</v>
      </c>
      <c r="F368">
        <v>3</v>
      </c>
      <c r="G368">
        <v>18</v>
      </c>
      <c r="H368">
        <v>9</v>
      </c>
      <c r="I368">
        <v>0.75</v>
      </c>
      <c r="J368">
        <v>0.5</v>
      </c>
      <c r="K368">
        <v>1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31.8</v>
      </c>
      <c r="AB368" s="40">
        <f>AVERAGEIFS($I$2:I368, $B$2:B368, B368)</f>
        <v>0.53</v>
      </c>
      <c r="AC368" s="40">
        <f>AVERAGEIFS($J$2:J368, $B$2:B368, B368)</f>
        <v>0.49299999999999999</v>
      </c>
      <c r="AD368" s="40">
        <f>AVERAGEIFS($D$2:D368, $B$2:B368, B368)</f>
        <v>0.7</v>
      </c>
    </row>
    <row r="369" spans="1:30" x14ac:dyDescent="0.25">
      <c r="A369" s="39">
        <v>46277</v>
      </c>
      <c r="B369" t="s">
        <v>88</v>
      </c>
      <c r="C369">
        <v>29</v>
      </c>
      <c r="D369" s="40">
        <v>1</v>
      </c>
      <c r="E369">
        <v>4</v>
      </c>
      <c r="F369">
        <v>3</v>
      </c>
      <c r="G369">
        <v>18</v>
      </c>
      <c r="H369">
        <v>9</v>
      </c>
      <c r="I369">
        <v>0.75</v>
      </c>
      <c r="J369">
        <v>0.5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f>AVERAGEIFS($C$2:C369, $B$2:B369, B369)</f>
        <v>24.666666666666668</v>
      </c>
      <c r="AB369" s="40">
        <f>AVERAGEIFS($I$2:I369, $B$2:B369, B369)</f>
        <v>0.65</v>
      </c>
      <c r="AC369" s="40">
        <f>AVERAGEIFS($J$2:J369, $B$2:B369, B369)</f>
        <v>0.5</v>
      </c>
      <c r="AD369" s="40">
        <f>AVERAGEIFS($D$2:D369, $B$2:B369, B369)</f>
        <v>1</v>
      </c>
    </row>
    <row r="370" spans="1:30" x14ac:dyDescent="0.25">
      <c r="A370" s="39">
        <v>46277</v>
      </c>
      <c r="B370" t="s">
        <v>185</v>
      </c>
      <c r="C370">
        <v>21</v>
      </c>
      <c r="D370" s="40">
        <v>0</v>
      </c>
      <c r="E370">
        <v>4</v>
      </c>
      <c r="F370">
        <v>1</v>
      </c>
      <c r="G370">
        <v>18</v>
      </c>
      <c r="H370">
        <v>9</v>
      </c>
      <c r="I370">
        <v>0.25</v>
      </c>
      <c r="J370">
        <v>0.5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15</v>
      </c>
      <c r="AB370" s="40">
        <f>AVERAGEIFS($I$2:I370, $B$2:B370, B370)</f>
        <v>0.625</v>
      </c>
      <c r="AC370" s="40">
        <f>AVERAGEIFS($J$2:J370, $B$2:B370, B370)</f>
        <v>0.625</v>
      </c>
      <c r="AD370" s="40">
        <f>AVERAGEIFS($D$2:D370, $B$2:B370, B370)</f>
        <v>0.5</v>
      </c>
    </row>
    <row r="371" spans="1:30" x14ac:dyDescent="0.25">
      <c r="A371" s="39">
        <v>46277</v>
      </c>
      <c r="B371" t="s">
        <v>22</v>
      </c>
      <c r="C371">
        <v>14</v>
      </c>
      <c r="D371" s="40">
        <v>0</v>
      </c>
      <c r="E371">
        <v>4</v>
      </c>
      <c r="F371">
        <v>1</v>
      </c>
      <c r="G371">
        <v>18</v>
      </c>
      <c r="H371">
        <v>9</v>
      </c>
      <c r="I371">
        <v>0.25</v>
      </c>
      <c r="J371">
        <v>0.5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21.545454545454547</v>
      </c>
      <c r="AB371" s="40">
        <f>AVERAGEIFS($I$2:I371, $B$2:B371, B371)</f>
        <v>0.49545454545454548</v>
      </c>
      <c r="AC371" s="40">
        <f>AVERAGEIFS($J$2:J371, $B$2:B371, B371)</f>
        <v>0.50727272727272732</v>
      </c>
      <c r="AD371" s="40">
        <f>AVERAGEIFS($D$2:D371, $B$2:B371, B371)</f>
        <v>0.36363636363636365</v>
      </c>
    </row>
    <row r="372" spans="1:30" x14ac:dyDescent="0.25">
      <c r="A372" s="39">
        <v>46277</v>
      </c>
      <c r="B372" t="s">
        <v>3</v>
      </c>
      <c r="C372">
        <v>21</v>
      </c>
      <c r="D372" s="40">
        <v>0</v>
      </c>
      <c r="E372">
        <v>4</v>
      </c>
      <c r="F372">
        <v>1</v>
      </c>
      <c r="G372">
        <v>18</v>
      </c>
      <c r="H372">
        <v>9</v>
      </c>
      <c r="I372">
        <v>0.25</v>
      </c>
      <c r="J372">
        <v>0.5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29.333333333333332</v>
      </c>
      <c r="AB372" s="40">
        <f>AVERAGEIFS($I$2:I372, $B$2:B372, B372)</f>
        <v>0.54444444444444451</v>
      </c>
      <c r="AC372" s="40">
        <f>AVERAGEIFS($J$2:J372, $B$2:B372, B372)</f>
        <v>0.53555555555555545</v>
      </c>
      <c r="AD372" s="40">
        <f>AVERAGEIFS($D$2:D372, $B$2:B372, B372)</f>
        <v>0.66666666666666663</v>
      </c>
    </row>
    <row r="373" spans="1:30" x14ac:dyDescent="0.25">
      <c r="A373" s="39">
        <v>46277</v>
      </c>
      <c r="B373" t="s">
        <v>120</v>
      </c>
      <c r="C373">
        <v>17</v>
      </c>
      <c r="D373" s="40">
        <v>0</v>
      </c>
      <c r="E373">
        <v>4</v>
      </c>
      <c r="F373">
        <v>1</v>
      </c>
      <c r="G373">
        <v>18</v>
      </c>
      <c r="H373">
        <v>9</v>
      </c>
      <c r="I373">
        <v>0.25</v>
      </c>
      <c r="J373">
        <v>0.5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17.75</v>
      </c>
      <c r="AB373" s="40">
        <f>AVERAGEIFS($I$2:I373, $B$2:B373, B373)</f>
        <v>0.51249999999999996</v>
      </c>
      <c r="AC373" s="40">
        <f>AVERAGEIFS($J$2:J373, $B$2:B373, B373)</f>
        <v>0.52749999999999997</v>
      </c>
      <c r="AD373" s="40">
        <f>AVERAGEIFS($D$2:D373, $B$2:B373, B373)</f>
        <v>0.25</v>
      </c>
    </row>
    <row r="374" spans="1:30" x14ac:dyDescent="0.25">
      <c r="A374" s="39">
        <v>46277</v>
      </c>
      <c r="B374" t="s">
        <v>34</v>
      </c>
      <c r="C374">
        <v>28</v>
      </c>
      <c r="D374" s="40">
        <v>0</v>
      </c>
      <c r="E374">
        <v>4</v>
      </c>
      <c r="F374">
        <v>1</v>
      </c>
      <c r="G374">
        <v>18</v>
      </c>
      <c r="H374">
        <v>9</v>
      </c>
      <c r="I374">
        <v>0.25</v>
      </c>
      <c r="J374">
        <v>0.5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27.111111111111111</v>
      </c>
      <c r="AB374" s="40">
        <f>AVERAGEIFS($I$2:I374, $B$2:B374, B374)</f>
        <v>0.52777777777777779</v>
      </c>
      <c r="AC374" s="40">
        <f>AVERAGEIFS($J$2:J374, $B$2:B374, B374)</f>
        <v>0.53555555555555556</v>
      </c>
      <c r="AD374" s="40">
        <f>AVERAGEIFS($D$2:D374, $B$2:B374, B374)</f>
        <v>0.55555555555555558</v>
      </c>
    </row>
    <row r="375" spans="1:30" x14ac:dyDescent="0.25">
      <c r="A375" s="39">
        <v>46277</v>
      </c>
      <c r="B375" t="s">
        <v>2</v>
      </c>
      <c r="C375">
        <v>36</v>
      </c>
      <c r="D375" s="40">
        <v>0</v>
      </c>
      <c r="E375">
        <v>4</v>
      </c>
      <c r="F375">
        <v>1</v>
      </c>
      <c r="G375">
        <v>18</v>
      </c>
      <c r="H375">
        <v>9</v>
      </c>
      <c r="I375">
        <v>0.25</v>
      </c>
      <c r="J375">
        <v>0.5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38.727272727272727</v>
      </c>
      <c r="AB375" s="40">
        <f>AVERAGEIFS($I$2:I375, $B$2:B375, B375)</f>
        <v>0.52272727272727271</v>
      </c>
      <c r="AC375" s="40">
        <f>AVERAGEIFS($J$2:J375, $B$2:B375, B375)</f>
        <v>0.52454545454545454</v>
      </c>
      <c r="AD375" s="40">
        <f>AVERAGEIFS($D$2:D375, $B$2:B375, B375)</f>
        <v>0.36363636363636365</v>
      </c>
    </row>
    <row r="376" spans="1:30" x14ac:dyDescent="0.25">
      <c r="A376" s="39"/>
      <c r="D376" s="40"/>
    </row>
  </sheetData>
  <autoFilter ref="A1:AD375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7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202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243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189</v>
      </c>
      <c r="AL1" s="31" t="s">
        <v>50</v>
      </c>
      <c r="AM1" s="31" t="s">
        <v>244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245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1089</v>
      </c>
      <c r="H5" s="27">
        <f>AVERAGEIFS('BA History'!C:C,'BA History'!B:B,A5)</f>
        <v>17.56451612903226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35</v>
      </c>
      <c r="L5" s="2">
        <f>COUNTIFS('BA History'!B:B,A5,'BA History'!D:D, 0)</f>
        <v>27</v>
      </c>
      <c r="M5" s="33">
        <f>LOOKUP(2, 1/('BA History'!$B:$B=A5), 'BA History'!$AO:$AO)</f>
        <v>0.56451612903225812</v>
      </c>
      <c r="N5" s="12">
        <f>SUMIFS('BA History'!F:F,'BA History'!B:B,A5)</f>
        <v>133</v>
      </c>
      <c r="O5" s="2">
        <f>SUMIFS('BA History'!E:E,'BA History'!B:B,A5)-N5</f>
        <v>126</v>
      </c>
      <c r="P5" s="33">
        <f>LOOKUP(2, 1/('BA History'!$B:$B=A5), 'BA History'!$AM:$AM)</f>
        <v>0.50241935483870981</v>
      </c>
      <c r="Q5" s="12">
        <f>SUMIFS('BA History'!H:H,'BA History'!B:B,A5)</f>
        <v>538</v>
      </c>
      <c r="R5" s="2">
        <f>SUMIFS('BA History'!G:G,'BA History'!B:B,A5)-Q5</f>
        <v>538</v>
      </c>
      <c r="S5" s="43">
        <f>LOOKUP(2, 1/('BA History'!$B:$B=A5), 'BA History'!$AN:$AN)</f>
        <v>0.49483870967741916</v>
      </c>
      <c r="T5" s="12">
        <f>COUNTIFS('BA History'!$B:$B,$A$5,'BA History'!K:K, 1)</f>
        <v>6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12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1</v>
      </c>
      <c r="AA5" s="2">
        <f>COUNTIFS('BA History'!$B:$B,$A$5,'BA History'!R:R, 1)</f>
        <v>1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9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11</v>
      </c>
      <c r="AM5" s="2">
        <f>COUNTIFS('BA History'!$B:$B,$A5,'BA History'!AD:AD, 1)</f>
        <v>1</v>
      </c>
      <c r="AN5" s="2">
        <f>COUNTIFS('BA History'!$B:$B,$A$5,'BA History'!AE:AE, 1)</f>
        <v>3</v>
      </c>
      <c r="AO5" s="2">
        <f>COUNTIFS('BA History'!$B:$B,$A$5,'BA History'!AF:AF, 1)</f>
        <v>16</v>
      </c>
      <c r="AP5" s="2">
        <f>COUNTIFS('BA History'!$B:$B,$A$5,'BA History'!AG:AG, 1)</f>
        <v>8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565</v>
      </c>
      <c r="H7" s="27">
        <f>AVERAGEIFS('BA History'!C:C,'BA History'!B:B,A7)</f>
        <v>10.272727272727273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33</v>
      </c>
      <c r="M7" s="33">
        <f>LOOKUP(2, 1/('BA History'!$B:$B=A7), 'BA History'!$AO:$AO)</f>
        <v>0.4</v>
      </c>
      <c r="N7" s="12">
        <f>SUMIFS('BA History'!F:F,'BA History'!B:B,A7)</f>
        <v>105</v>
      </c>
      <c r="O7" s="2">
        <f>SUMIFS('BA History'!E:E,'BA History'!B:B,A7)-N7</f>
        <v>122</v>
      </c>
      <c r="P7" s="33">
        <f>LOOKUP(2, 1/('BA History'!$B:$B=A7), 'BA History'!$AM:$AM)</f>
        <v>0.45327272727272722</v>
      </c>
      <c r="Q7" s="12">
        <f>SUMIFS('BA History'!H:H,'BA History'!B:B,A7)</f>
        <v>462</v>
      </c>
      <c r="R7" s="2">
        <f>SUMIFS('BA History'!G:G,'BA History'!B:B,A7)-Q7</f>
        <v>488</v>
      </c>
      <c r="S7" s="43">
        <f>LOOKUP(2, 1/('BA History'!$B:$B=A7), 'BA History'!$AN:$AN)</f>
        <v>0.48345454545454541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8</v>
      </c>
      <c r="W7" s="2">
        <f>COUNTIFS('BA History'!$B:$B,$A$7,'BA History'!N:N, 1)</f>
        <v>8</v>
      </c>
      <c r="X7" s="2">
        <f>COUNTIFS('BA History'!$B:$B,$A$7,'BA History'!O:O, 1)</f>
        <v>3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6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12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13</v>
      </c>
      <c r="AP7" s="2">
        <f>COUNTIFS('BA History'!$B:$B,$A$7,'BA History'!AG:AG, 1)</f>
        <v>6</v>
      </c>
      <c r="AQ7" s="2">
        <f>COUNTIFS('BA History'!$B:$B,$A$7,'BA History'!AH:AH, 1)</f>
        <v>12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120</v>
      </c>
      <c r="H8" s="27">
        <f>AVERAGEIFS('BA History'!C:C,'BA History'!B:B,A8)</f>
        <v>7.5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11</v>
      </c>
      <c r="L8" s="2">
        <f>COUNTIFS('BA History'!B:B,A8,'BA History'!D:D, 0)</f>
        <v>5</v>
      </c>
      <c r="M8" s="33">
        <f>LOOKUP(2, 1/('BA History'!$B:$B=A8), 'BA History'!$AO:$AO)</f>
        <v>0.6875</v>
      </c>
      <c r="N8" s="12">
        <f>SUMIFS('BA History'!F:F,'BA History'!B:B,A8)</f>
        <v>37</v>
      </c>
      <c r="O8" s="2">
        <f>SUMIFS('BA History'!E:E,'BA History'!B:B,A8)-N8</f>
        <v>27</v>
      </c>
      <c r="P8" s="33">
        <f>LOOKUP(2, 1/('BA History'!$B:$B=A8), 'BA History'!$AM:$AM)</f>
        <v>0.57687500000000003</v>
      </c>
      <c r="Q8" s="12">
        <f>SUMIFS('BA History'!H:H,'BA History'!B:B,A8)</f>
        <v>146</v>
      </c>
      <c r="R8" s="2">
        <f>SUMIFS('BA History'!G:G,'BA History'!B:B,A8)-Q8</f>
        <v>116</v>
      </c>
      <c r="S8" s="43">
        <f>LOOKUP(2, 1/('BA History'!$B:$B=A8), 'BA History'!$AN:$AN)</f>
        <v>0.56624999999999992</v>
      </c>
      <c r="T8" s="12">
        <f>COUNTIFS('BA History'!$B:$B,$A$8,'BA History'!K:K, 1)</f>
        <v>2</v>
      </c>
      <c r="U8" s="2">
        <f>COUNTIFS('BA History'!$B:$B,$A$8,'BA History'!L:L, 1)</f>
        <v>1</v>
      </c>
      <c r="V8" s="2">
        <f>COUNTIFS('BA History'!$B:$B,$A$8,'BA History'!M:M, 1)</f>
        <v>3</v>
      </c>
      <c r="W8" s="2">
        <f>COUNTIFS('BA History'!$B:$B,$A$8,'BA History'!N:N, 1)</f>
        <v>4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4</v>
      </c>
      <c r="AQ8" s="2">
        <f>COUNTIFS('BA History'!$B:$B,$A$8,'BA History'!AH:AH, 1)</f>
        <v>4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1452</v>
      </c>
      <c r="H9" s="27">
        <f>AVERAGEIFS('BA History'!C:C,'BA History'!B:B,A9)</f>
        <v>17.493975903614459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39</v>
      </c>
      <c r="L9" s="2">
        <f>COUNTIFS('BA History'!B:B,A9,'BA History'!D:D, 0)</f>
        <v>44</v>
      </c>
      <c r="M9" s="33">
        <f>LOOKUP(2, 1/('BA History'!$B:$B=A9), 'BA History'!$AO:$AO)</f>
        <v>0.46987951807228917</v>
      </c>
      <c r="N9" s="12">
        <f>SUMIFS('BA History'!F:F,'BA History'!B:B,A9)</f>
        <v>160</v>
      </c>
      <c r="O9" s="2">
        <f>SUMIFS('BA History'!E:E,'BA History'!B:B,A9)-N9</f>
        <v>178</v>
      </c>
      <c r="P9" s="33">
        <f>LOOKUP(2, 1/('BA History'!$B:$B=A9), 'BA History'!$AM:$AM)</f>
        <v>0.46686746987951805</v>
      </c>
      <c r="Q9" s="12">
        <f>SUMIFS('BA History'!H:H,'BA History'!B:B,A9)</f>
        <v>675</v>
      </c>
      <c r="R9" s="2">
        <f>SUMIFS('BA History'!G:G,'BA History'!B:B,A9)-Q9</f>
        <v>724</v>
      </c>
      <c r="S9" s="43">
        <f>LOOKUP(2, 1/('BA History'!$B:$B=A9), 'BA History'!$AN:$AN)</f>
        <v>0.47686746987951806</v>
      </c>
      <c r="T9" s="12">
        <f>COUNTIFS('BA History'!$B:$B,$A$9,'BA History'!K:K, 1)</f>
        <v>13</v>
      </c>
      <c r="U9" s="2">
        <f>COUNTIFS('BA History'!$B:$B,$A$9,'BA History'!L:L, 1)</f>
        <v>11</v>
      </c>
      <c r="V9" s="2">
        <f>COUNTIFS('BA History'!$B:$B,$A$9,'BA History'!M:M, 1)</f>
        <v>11</v>
      </c>
      <c r="W9" s="2">
        <f>COUNTIFS('BA History'!$B:$B,$A$9,'BA History'!N:N, 1)</f>
        <v>14</v>
      </c>
      <c r="X9" s="2">
        <f>COUNTIFS('BA History'!$B:$B,$A$9,'BA History'!O:O, 1)</f>
        <v>2</v>
      </c>
      <c r="Y9" s="2">
        <f>COUNTIFS('BA History'!$B:$B,$A$9,'BA History'!P:P, 1)</f>
        <v>1</v>
      </c>
      <c r="Z9" s="2">
        <f>COUNTIFS('BA History'!$B:$B,$A$9,'BA History'!Q:Q, 1)</f>
        <v>4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6</v>
      </c>
      <c r="AF9" s="2">
        <f>COUNTIFS('BA History'!$B:$B,$A$9,'BA History'!W:W, 1)</f>
        <v>6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11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15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20</v>
      </c>
      <c r="AP9" s="2">
        <f>COUNTIFS('BA History'!$B:$B,$A$9,'BA History'!AG:AG, 1)</f>
        <v>9</v>
      </c>
      <c r="AQ9" s="2">
        <f>COUNTIFS('BA History'!$B:$B,$A$9,'BA History'!AH:AH, 1)</f>
        <v>17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150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773</v>
      </c>
      <c r="H10" s="27">
        <f>AVERAGEIFS('BA History'!C:C,'BA History'!B:B,A10)</f>
        <v>22.085714285714285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17</v>
      </c>
      <c r="L10" s="2">
        <f>COUNTIFS('BA History'!B:B,A10,'BA History'!D:D, 0)</f>
        <v>18</v>
      </c>
      <c r="M10" s="33">
        <f>LOOKUP(2, 1/('BA History'!$B:$B=A10), 'BA History'!$AO:$AO)</f>
        <v>0.48571428571428571</v>
      </c>
      <c r="N10" s="12">
        <f>SUMIFS('BA History'!F:F,'BA History'!B:B,A10)</f>
        <v>72</v>
      </c>
      <c r="O10" s="2">
        <f>SUMIFS('BA History'!E:E,'BA History'!B:B,A10)-N10</f>
        <v>71</v>
      </c>
      <c r="P10" s="33">
        <f>LOOKUP(2, 1/('BA History'!$B:$B=A10), 'BA History'!$AM:$AM)</f>
        <v>0.50285714285714278</v>
      </c>
      <c r="Q10" s="12">
        <f>SUMIFS('BA History'!H:H,'BA History'!B:B,A10)</f>
        <v>299</v>
      </c>
      <c r="R10" s="2">
        <f>SUMIFS('BA History'!G:G,'BA History'!B:B,A10)-Q10</f>
        <v>293</v>
      </c>
      <c r="S10" s="43">
        <f>LOOKUP(2, 1/('BA History'!$B:$B=A10), 'BA History'!$AN:$AN)</f>
        <v>0.51057142857142856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6</v>
      </c>
      <c r="W10" s="2">
        <f>COUNTIFS('BA History'!$B:$B,$A$10,'BA History'!N:N, 1)</f>
        <v>12</v>
      </c>
      <c r="X10" s="2">
        <f>COUNTIFS('BA History'!$B:$B,$A$10,'BA History'!O:O, 1)</f>
        <v>3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3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6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10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185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386</v>
      </c>
      <c r="H11" s="27">
        <f>AVERAGEIFS('BA History'!C:C,'BA History'!B:B,A11)</f>
        <v>11.352941176470589</v>
      </c>
      <c r="I11" s="27">
        <f t="array" ref="I11">MEDIAN(IF('BA History'!B:B=A11, 'BA History'!C:C))</f>
        <v>12</v>
      </c>
      <c r="J11" s="13">
        <f t="array" ref="J11">MAX(IF('BA History'!B:B=A11, 'BA History'!C:C))</f>
        <v>29</v>
      </c>
      <c r="K11" s="12">
        <f>COUNTIFS('BA History'!B:B,A11,'BA History'!D:D, 1)</f>
        <v>21</v>
      </c>
      <c r="L11" s="2">
        <f>COUNTIFS('BA History'!B:B,A11,'BA History'!D:D, 0)</f>
        <v>13</v>
      </c>
      <c r="M11" s="33">
        <f>LOOKUP(2, 1/('BA History'!$B:$B=A11), 'BA History'!$AO:$AO)</f>
        <v>0.61764705882352944</v>
      </c>
      <c r="N11" s="12">
        <f>SUMIFS('BA History'!F:F,'BA History'!B:B,A11)</f>
        <v>78</v>
      </c>
      <c r="O11" s="2">
        <f>SUMIFS('BA History'!E:E,'BA History'!B:B,A11)-N11</f>
        <v>56</v>
      </c>
      <c r="P11" s="33">
        <f>LOOKUP(2, 1/('BA History'!$B:$B=A11), 'BA History'!$AM:$AM)</f>
        <v>0.6</v>
      </c>
      <c r="Q11" s="12">
        <f>SUMIFS('BA History'!H:H,'BA History'!B:B,A11)</f>
        <v>299</v>
      </c>
      <c r="R11" s="2">
        <f>SUMIFS('BA History'!G:G,'BA History'!B:B,A11)-Q11</f>
        <v>257</v>
      </c>
      <c r="S11" s="43">
        <f>LOOKUP(2, 1/('BA History'!$B:$B=A11), 'BA History'!$AN:$AN)</f>
        <v>0.54794117647058826</v>
      </c>
      <c r="T11" s="12">
        <f>COUNTIFS('BA History'!$B:$B,$A$11,'BA History'!K:K, 1)</f>
        <v>6</v>
      </c>
      <c r="U11" s="2">
        <f>COUNTIFS('BA History'!$B:$B,$A$11,'BA History'!L:L, 1)</f>
        <v>3</v>
      </c>
      <c r="V11" s="2">
        <f>COUNTIFS('BA History'!$B:$B,$A$11,'BA History'!M:M, 1)</f>
        <v>9</v>
      </c>
      <c r="W11" s="2">
        <f>COUNTIFS('BA History'!$B:$B,$A$11,'BA History'!N:N, 1)</f>
        <v>12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1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1</v>
      </c>
      <c r="AF11" s="2">
        <f>COUNTIFS('BA History'!$B:$B,$A$11,'BA History'!W:W, 1)</f>
        <v>3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5</v>
      </c>
      <c r="AM11" s="2">
        <f>COUNTIFS('BA History'!$B:$B,$A11,'BA History'!AD:AD, 1)</f>
        <v>1</v>
      </c>
      <c r="AN11" s="2">
        <f>COUNTIFS('BA History'!$B:$B,$A$11,'BA History'!AE:AE, 1)</f>
        <v>3</v>
      </c>
      <c r="AO11" s="2">
        <f>COUNTIFS('BA History'!$B:$B,$A$11,'BA History'!AF:AF, 1)</f>
        <v>6</v>
      </c>
      <c r="AP11" s="2">
        <f>COUNTIFS('BA History'!$B:$B,$A$11,'BA History'!AG:AG, 1)</f>
        <v>4</v>
      </c>
      <c r="AQ11" s="2">
        <f>COUNTIFS('BA History'!$B:$B,$A$11,'BA History'!AH:AH, 1)</f>
        <v>12</v>
      </c>
      <c r="AR11" s="2">
        <f>COUNTIFS('BA History'!$B:$B,$A$11,'BA History'!AI:AI, 1)</f>
        <v>3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254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510</v>
      </c>
      <c r="H14" s="27">
        <f>AVERAGEIFS('BA History'!C:C,'BA History'!B:B,A14)</f>
        <v>12.439024390243903</v>
      </c>
      <c r="I14" s="27">
        <f t="array" ref="I14">MEDIAN(IF('BA History'!B:B=A14, 'BA History'!C:C))</f>
        <v>11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16</v>
      </c>
      <c r="M14" s="33">
        <f>LOOKUP(2, 1/('BA History'!$B:$B=A14), 'BA History'!$AO:$AO)</f>
        <v>0.6097560975609756</v>
      </c>
      <c r="N14" s="12">
        <f>SUMIFS('BA History'!F:F,'BA History'!B:B,A14)</f>
        <v>94</v>
      </c>
      <c r="O14" s="2">
        <f>SUMIFS('BA History'!E:E,'BA History'!B:B,A14)-N14</f>
        <v>82</v>
      </c>
      <c r="P14" s="33">
        <f>LOOKUP(2, 1/('BA History'!$B:$B=A14), 'BA History'!$AM:$AM)</f>
        <v>0.53536585365853662</v>
      </c>
      <c r="Q14" s="12">
        <f>SUMIFS('BA History'!H:H,'BA History'!B:B,A14)</f>
        <v>369</v>
      </c>
      <c r="R14" s="2">
        <f>SUMIFS('BA History'!G:G,'BA History'!B:B,A14)-Q14</f>
        <v>357</v>
      </c>
      <c r="S14" s="43">
        <f>LOOKUP(2, 1/('BA History'!$B:$B=A14), 'BA History'!$AN:$AN)</f>
        <v>0.5075609756097561</v>
      </c>
      <c r="T14" s="12">
        <f>COUNTIFS('BA History'!$B:$B,$A$14,'BA History'!K:K, 1)</f>
        <v>6</v>
      </c>
      <c r="U14" s="2">
        <f>COUNTIFS('BA History'!$B:$B,$A$14,'BA History'!L:L, 1)</f>
        <v>5</v>
      </c>
      <c r="V14" s="2">
        <f>COUNTIFS('BA History'!$B:$B,$A$14,'BA History'!M:M, 1)</f>
        <v>9</v>
      </c>
      <c r="W14" s="2">
        <f>COUNTIFS('BA History'!$B:$B,$A$14,'BA History'!N:N, 1)</f>
        <v>10</v>
      </c>
      <c r="X14" s="2">
        <f>COUNTIFS('BA History'!$B:$B,$A$14,'BA History'!O:O, 1)</f>
        <v>4</v>
      </c>
      <c r="Y14" s="2">
        <f>COUNTIFS('BA History'!$B:$B,$A$14,'BA History'!P:P, 1)</f>
        <v>1</v>
      </c>
      <c r="Z14" s="2">
        <f>COUNTIFS('BA History'!$B:$B,$A$14,'BA History'!Q:Q, 1)</f>
        <v>3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3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5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8</v>
      </c>
      <c r="AQ14" s="2">
        <f>COUNTIFS('BA History'!$B:$B,$A$14,'BA History'!AH:AH, 1)</f>
        <v>8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358</v>
      </c>
      <c r="H15" s="27">
        <f>AVERAGEIFS('BA History'!C:C,'BA History'!B:B,A15)</f>
        <v>12.785714285714286</v>
      </c>
      <c r="I15" s="27">
        <f t="array" ref="I15">MEDIAN(IF('BA History'!B:B=A15, 'BA History'!C:C))</f>
        <v>13.5</v>
      </c>
      <c r="J15" s="13">
        <f t="array" ref="J15">MAX(IF('BA History'!B:B=A15, 'BA History'!C:C))</f>
        <v>23</v>
      </c>
      <c r="K15" s="12">
        <f>COUNTIFS('BA History'!B:B,A15,'BA History'!D:D, 1)</f>
        <v>11</v>
      </c>
      <c r="L15" s="2">
        <f>COUNTIFS('BA History'!B:B,A15,'BA History'!D:D, 0)</f>
        <v>17</v>
      </c>
      <c r="M15" s="33">
        <f>LOOKUP(2, 1/('BA History'!$B:$B=A15), 'BA History'!$AO:$AO)</f>
        <v>0.39285714285714285</v>
      </c>
      <c r="N15" s="12">
        <f>SUMIFS('BA History'!F:F,'BA History'!B:B,A15)</f>
        <v>49</v>
      </c>
      <c r="O15" s="2">
        <f>SUMIFS('BA History'!E:E,'BA History'!B:B,A15)-N15</f>
        <v>68</v>
      </c>
      <c r="P15" s="33">
        <f>LOOKUP(2, 1/('BA History'!$B:$B=A15), 'BA History'!$AM:$AM)</f>
        <v>0.39107142857142863</v>
      </c>
      <c r="Q15" s="12">
        <f>SUMIFS('BA History'!H:H,'BA History'!B:B,A15)</f>
        <v>227</v>
      </c>
      <c r="R15" s="2">
        <f>SUMIFS('BA History'!G:G,'BA History'!B:B,A15)-Q15</f>
        <v>256</v>
      </c>
      <c r="S15" s="43">
        <f>LOOKUP(2, 1/('BA History'!$B:$B=A15), 'BA History'!$AN:$AN)</f>
        <v>0.4503571428571429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6</v>
      </c>
      <c r="X15" s="2">
        <f>COUNTIFS('BA History'!$B:$B,$A$15,'BA History'!O:O, 1)</f>
        <v>4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2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2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6</v>
      </c>
      <c r="AP15" s="2">
        <f>COUNTIFS('BA History'!$B:$B,$A$15,'BA History'!AG:AG, 1)</f>
        <v>6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527</v>
      </c>
      <c r="H18" s="27">
        <f>AVERAGEIFS('BA History'!C:C,'BA History'!B:B,A18)</f>
        <v>15.5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12</v>
      </c>
      <c r="L18" s="2">
        <f>COUNTIFS('BA History'!B:B,A18,'BA History'!D:D, 0)</f>
        <v>22</v>
      </c>
      <c r="M18" s="33">
        <f>LOOKUP(2, 1/('BA History'!$B:$B=A18), 'BA History'!$AO:$AO)</f>
        <v>0.35294117647058826</v>
      </c>
      <c r="N18" s="12">
        <f>SUMIFS('BA History'!F:F,'BA History'!B:B,A18)</f>
        <v>63</v>
      </c>
      <c r="O18" s="2">
        <f>SUMIFS('BA History'!E:E,'BA History'!B:B,A18)-N18</f>
        <v>83</v>
      </c>
      <c r="P18" s="33">
        <f>LOOKUP(2, 1/('BA History'!$B:$B=A18), 'BA History'!$AM:$AM)</f>
        <v>0.4088235294117647</v>
      </c>
      <c r="Q18" s="12">
        <f>SUMIFS('BA History'!H:H,'BA History'!B:B,A18)</f>
        <v>286</v>
      </c>
      <c r="R18" s="2">
        <f>SUMIFS('BA History'!G:G,'BA History'!B:B,A18)-Q18</f>
        <v>318</v>
      </c>
      <c r="S18" s="43">
        <f>LOOKUP(2, 1/('BA History'!$B:$B=A18), 'BA History'!$AN:$AN)</f>
        <v>0.46235294117647063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7</v>
      </c>
      <c r="W18" s="2">
        <f>COUNTIFS('BA History'!$B:$B,$A$18,'BA History'!N:N, 1)</f>
        <v>8</v>
      </c>
      <c r="X18" s="2">
        <f>COUNTIFS('BA History'!$B:$B,$A$18,'BA History'!O:O, 1)</f>
        <v>4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2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3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7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1172</v>
      </c>
      <c r="H21" s="27">
        <f>AVERAGEIFS('BA History'!C:C,'BA History'!B:B,A21)</f>
        <v>17.757575757575758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31</v>
      </c>
      <c r="L21" s="2">
        <f>COUNTIFS('BA History'!B:B,A21,'BA History'!D:D, 0)</f>
        <v>35</v>
      </c>
      <c r="M21" s="33">
        <f>LOOKUP(2, 1/('BA History'!$B:$B=A21), 'BA History'!$AO:$AO)</f>
        <v>0.46969696969696972</v>
      </c>
      <c r="N21" s="12">
        <f>SUMIFS('BA History'!F:F,'BA History'!B:B,A21)</f>
        <v>127</v>
      </c>
      <c r="O21" s="2">
        <f>SUMIFS('BA History'!E:E,'BA History'!B:B,A21)-N21</f>
        <v>135</v>
      </c>
      <c r="P21" s="33">
        <f>LOOKUP(2, 1/('BA History'!$B:$B=A21), 'BA History'!$AM:$AM)</f>
        <v>0.4883333333333334</v>
      </c>
      <c r="Q21" s="12">
        <f>SUMIFS('BA History'!H:H,'BA History'!B:B,A21)</f>
        <v>550</v>
      </c>
      <c r="R21" s="2">
        <f>SUMIFS('BA History'!G:G,'BA History'!B:B,A21)-Q21</f>
        <v>560</v>
      </c>
      <c r="S21" s="43">
        <f>LOOKUP(2, 1/('BA History'!$B:$B=A21), 'BA History'!$AN:$AN)</f>
        <v>0.50045454545454537</v>
      </c>
      <c r="T21" s="12">
        <f>COUNTIFS('BA History'!$B:$B,$A$21,'BA History'!K:K, 1)</f>
        <v>6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2</v>
      </c>
      <c r="AO21" s="2">
        <f>COUNTIFS('BA History'!$B:$B,$A$21,'BA History'!AF:AF, 1)</f>
        <v>17</v>
      </c>
      <c r="AP21" s="2">
        <f>COUNTIFS('BA History'!$B:$B,$A$21,'BA History'!AG:AG, 1)</f>
        <v>4</v>
      </c>
      <c r="AQ21" s="2">
        <f>COUNTIFS('BA History'!$B:$B,$A$21,'BA History'!AH:AH, 1)</f>
        <v>13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1344</v>
      </c>
      <c r="H23" s="27">
        <f>AVERAGEIFS('BA History'!C:C,'BA History'!B:B,A23)</f>
        <v>17.0126582278481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49</v>
      </c>
      <c r="L23" s="2">
        <f>COUNTIFS('BA History'!B:B,A23,'BA History'!D:D, 0)</f>
        <v>30</v>
      </c>
      <c r="M23" s="33">
        <f>LOOKUP(2, 1/('BA History'!$B:$B=A23), 'BA History'!$AO:$AO)</f>
        <v>0.620253164556962</v>
      </c>
      <c r="N23" s="12">
        <f>SUMIFS('BA History'!F:F,'BA History'!B:B,A23)</f>
        <v>177</v>
      </c>
      <c r="O23" s="2">
        <f>SUMIFS('BA History'!E:E,'BA History'!B:B,A23)-N23</f>
        <v>141</v>
      </c>
      <c r="P23" s="33">
        <f>LOOKUP(2, 1/('BA History'!$B:$B=A23), 'BA History'!$AM:$AM)</f>
        <v>0.56139240506329113</v>
      </c>
      <c r="Q23" s="12">
        <f>SUMIFS('BA History'!H:H,'BA History'!B:B,A23)</f>
        <v>709</v>
      </c>
      <c r="R23" s="2">
        <f>SUMIFS('BA History'!G:G,'BA History'!B:B,A23)-Q23</f>
        <v>613</v>
      </c>
      <c r="S23" s="43">
        <f>LOOKUP(2, 1/('BA History'!$B:$B=A23), 'BA History'!$AN:$AN)</f>
        <v>0.54405063291139255</v>
      </c>
      <c r="T23" s="12">
        <f>COUNTIFS('BA History'!$B:$B,$A$23,'BA History'!K:K, 1)</f>
        <v>10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23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4</v>
      </c>
      <c r="AA23" s="2">
        <f>COUNTIFS('BA History'!$B:$B,$A$23,'BA History'!R:R, 1)</f>
        <v>3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10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15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18</v>
      </c>
      <c r="AP23" s="2">
        <f>COUNTIFS('BA History'!$B:$B,$A$23,'BA History'!AG:AG, 1)</f>
        <v>10</v>
      </c>
      <c r="AQ23" s="2">
        <f>COUNTIFS('BA History'!$B:$B,$A$23,'BA History'!AH:AH, 1)</f>
        <v>16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231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1821</v>
      </c>
      <c r="H25" s="27">
        <f>AVERAGEIFS('BA History'!C:C,'BA History'!B:B,A25)</f>
        <v>26.014285714285716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34</v>
      </c>
      <c r="M25" s="33">
        <f>LOOKUP(2, 1/('BA History'!$B:$B=A25), 'BA History'!$AO:$AO)</f>
        <v>0.51428571428571423</v>
      </c>
      <c r="N25" s="12">
        <f>SUMIFS('BA History'!F:F,'BA History'!B:B,A25)</f>
        <v>139</v>
      </c>
      <c r="O25" s="2">
        <f>SUMIFS('BA History'!E:E,'BA History'!B:B,A25)-N25</f>
        <v>137</v>
      </c>
      <c r="P25" s="33">
        <f>LOOKUP(2, 1/('BA History'!$B:$B=A25), 'BA History'!$AM:$AM)</f>
        <v>0.50285714285714289</v>
      </c>
      <c r="Q25" s="12">
        <f>SUMIFS('BA History'!H:H,'BA History'!B:B,A25)</f>
        <v>570</v>
      </c>
      <c r="R25" s="2">
        <f>SUMIFS('BA History'!G:G,'BA History'!B:B,A25)-Q25</f>
        <v>570</v>
      </c>
      <c r="S25" s="43">
        <f>LOOKUP(2, 1/('BA History'!$B:$B=A25), 'BA History'!$AN:$AN)</f>
        <v>0.50257142857142878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5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19</v>
      </c>
      <c r="AR25" s="2">
        <f>COUNTIFS('BA History'!$B:$B,$A$25,'BA History'!AI:AI, 1)</f>
        <v>11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410</v>
      </c>
      <c r="H32" s="27">
        <f>AVERAGEIFS('BA History'!C:C,'BA History'!B:B,A32)</f>
        <v>19.523809523809526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12</v>
      </c>
      <c r="M32" s="33">
        <f>LOOKUP(2, 1/('BA History'!$B:$B=A32), 'BA History'!$AO:$AO)</f>
        <v>0.42857142857142855</v>
      </c>
      <c r="N32" s="12">
        <f>SUMIFS('BA History'!F:F,'BA History'!B:B,A32)</f>
        <v>43</v>
      </c>
      <c r="O32" s="2">
        <f>SUMIFS('BA History'!E:E,'BA History'!B:B,A32)-N32</f>
        <v>46</v>
      </c>
      <c r="P32" s="33">
        <f>LOOKUP(2, 1/('BA History'!$B:$B=A32), 'BA History'!$AM:$AM)</f>
        <v>0.4904761904761904</v>
      </c>
      <c r="Q32" s="12">
        <f>SUMIFS('BA History'!H:H,'BA History'!B:B,A32)</f>
        <v>186</v>
      </c>
      <c r="R32" s="2">
        <f>SUMIFS('BA History'!G:G,'BA History'!B:B,A32)-Q32</f>
        <v>199</v>
      </c>
      <c r="S32" s="43">
        <f>LOOKUP(2, 1/('BA History'!$B:$B=A32), 'BA History'!$AN:$AN)</f>
        <v>0.48476190476190456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7</v>
      </c>
      <c r="W32" s="2">
        <f>COUNTIFS('BA History'!$B:$B,$A$32,'BA History'!N:N, 1)</f>
        <v>5</v>
      </c>
      <c r="X32" s="2">
        <f>COUNTIFS('BA History'!$B:$B,$A$32,'BA History'!O:O, 1)</f>
        <v>1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4</v>
      </c>
      <c r="AP32" s="2">
        <f>COUNTIFS('BA History'!$B:$B,$A$32,'BA History'!AG:AG, 1)</f>
        <v>4</v>
      </c>
      <c r="AQ32" s="2">
        <f>COUNTIFS('BA History'!$B:$B,$A$32,'BA History'!AH:AH, 1)</f>
        <v>4</v>
      </c>
      <c r="AR32" s="2">
        <f>COUNTIFS('BA History'!$B:$B,$A$32,'BA History'!AI:AI, 1)</f>
        <v>2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389</v>
      </c>
      <c r="H34" s="27">
        <f>AVERAGEIFS('BA History'!C:C,'BA History'!B:B,A34)</f>
        <v>12.15625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19</v>
      </c>
      <c r="L34" s="2">
        <f>COUNTIFS('BA History'!B:B,A34,'BA History'!D:D, 0)</f>
        <v>13</v>
      </c>
      <c r="M34" s="33">
        <f>LOOKUP(2, 1/('BA History'!$B:$B=A34), 'BA History'!$AO:$AO)</f>
        <v>0.59375</v>
      </c>
      <c r="N34" s="12">
        <f>SUMIFS('BA History'!F:F,'BA History'!B:B,A34)</f>
        <v>68</v>
      </c>
      <c r="O34" s="2">
        <f>SUMIFS('BA History'!E:E,'BA History'!B:B,A34)-N34</f>
        <v>62</v>
      </c>
      <c r="P34" s="33">
        <f>LOOKUP(2, 1/('BA History'!$B:$B=A34), 'BA History'!$AM:$AM)</f>
        <v>0.515625</v>
      </c>
      <c r="Q34" s="12">
        <f>SUMIFS('BA History'!H:H,'BA History'!B:B,A34)</f>
        <v>278</v>
      </c>
      <c r="R34" s="2">
        <f>SUMIFS('BA History'!G:G,'BA History'!B:B,A34)-Q34</f>
        <v>276</v>
      </c>
      <c r="S34" s="43">
        <f>LOOKUP(2, 1/('BA History'!$B:$B=A34), 'BA History'!$AN:$AN)</f>
        <v>0.50000000000000011</v>
      </c>
      <c r="T34" s="12">
        <f>COUNTIFS('BA History'!$B:$B,$A$34,'BA History'!K:K, 1)</f>
        <v>2</v>
      </c>
      <c r="U34" s="2">
        <f>COUNTIFS('BA History'!$B:$B,$A$34,'BA History'!L:L, 1)</f>
        <v>3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5</v>
      </c>
      <c r="AQ34" s="2">
        <f>COUNTIFS('BA History'!$B:$B,$A$34,'BA History'!AH:AH, 1)</f>
        <v>5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722</v>
      </c>
      <c r="H38" s="27">
        <f>AVERAGEIFS('BA History'!C:C,'BA History'!B:B,A38)</f>
        <v>17.19047619047619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17</v>
      </c>
      <c r="L38" s="2">
        <f>COUNTIFS('BA History'!B:B,A38,'BA History'!D:D, 0)</f>
        <v>25</v>
      </c>
      <c r="M38" s="33">
        <f>LOOKUP(2, 1/('BA History'!$B:$B=A38), 'BA History'!$AO:$AO)</f>
        <v>0.40476190476190477</v>
      </c>
      <c r="N38" s="12">
        <f>SUMIFS('BA History'!F:F,'BA History'!B:B,A38)</f>
        <v>78</v>
      </c>
      <c r="O38" s="2">
        <f>SUMIFS('BA History'!E:E,'BA History'!B:B,A38)-N38</f>
        <v>89</v>
      </c>
      <c r="P38" s="33">
        <f>LOOKUP(2, 1/('BA History'!$B:$B=A38), 'BA History'!$AM:$AM)</f>
        <v>0.4678571428571428</v>
      </c>
      <c r="Q38" s="12">
        <f>SUMIFS('BA History'!H:H,'BA History'!B:B,A38)</f>
        <v>346</v>
      </c>
      <c r="R38" s="2">
        <f>SUMIFS('BA History'!G:G,'BA History'!B:B,A38)-Q38</f>
        <v>367</v>
      </c>
      <c r="S38" s="43">
        <f>LOOKUP(2, 1/('BA History'!$B:$B=A38), 'BA History'!$AN:$AN)</f>
        <v>0.49166666666666664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5</v>
      </c>
      <c r="X38" s="2">
        <f>COUNTIFS('BA History'!$B:$B,$A$38,'BA History'!O:O, 1)</f>
        <v>4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6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6</v>
      </c>
      <c r="AQ38" s="2">
        <f>COUNTIFS('BA History'!$B:$B,$A$38,'BA History'!AH:AH, 1)</f>
        <v>7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2">
        <f>COUNTIFS('BA History'!$B:$B,$A$39,'BA History'!L:L, 1)</f>
        <v>3</v>
      </c>
      <c r="V39" s="2">
        <f>COUNTIFS('BA History'!$B:$B,$A$39,'BA History'!M:M, 1)</f>
        <v>13</v>
      </c>
      <c r="W39" s="2">
        <f>COUNTIFS('BA History'!$B:$B,$A$39,'BA History'!N:N, 1)</f>
        <v>14</v>
      </c>
      <c r="X39" s="2">
        <f>COUNTIFS('BA History'!$B:$B,$A$39,'BA History'!O:O, 1)</f>
        <v>4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5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9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15</v>
      </c>
      <c r="AM39" s="2">
        <f>COUNTIFS('BA History'!$B:$B,$A39,'BA History'!AD:AD, 1)</f>
        <v>0</v>
      </c>
      <c r="AN39" s="2">
        <f>COUNTIFS('BA History'!$B:$B,$A$39,'BA History'!AE:AE, 1)</f>
        <v>2</v>
      </c>
      <c r="AO39" s="2">
        <f>COUNTIFS('BA History'!$B:$B,$A$39,'BA History'!AF:AF, 1)</f>
        <v>24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1040</v>
      </c>
      <c r="H41" s="27">
        <f>AVERAGEIFS('BA History'!C:C,'BA History'!B:B,A41)</f>
        <v>19.622641509433961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32</v>
      </c>
      <c r="L41" s="2">
        <f>COUNTIFS('BA History'!B:B,A41,'BA History'!D:D, 0)</f>
        <v>21</v>
      </c>
      <c r="M41" s="33">
        <f>LOOKUP(2, 1/('BA History'!$B:$B=A41), 'BA History'!$AO:$AO)</f>
        <v>0.60377358490566035</v>
      </c>
      <c r="N41" s="12">
        <f>SUMIFS('BA History'!F:F,'BA History'!B:B,A41)</f>
        <v>116</v>
      </c>
      <c r="O41" s="2">
        <f>SUMIFS('BA History'!E:E,'BA History'!B:B,A41)-N41</f>
        <v>97</v>
      </c>
      <c r="P41" s="33">
        <f>LOOKUP(2, 1/('BA History'!$B:$B=A41), 'BA History'!$AM:$AM)</f>
        <v>0.54471698113207545</v>
      </c>
      <c r="Q41" s="12">
        <f>SUMIFS('BA History'!H:H,'BA History'!B:B,A41)</f>
        <v>463</v>
      </c>
      <c r="R41" s="2">
        <f>SUMIFS('BA History'!G:G,'BA History'!B:B,A41)-Q41</f>
        <v>426</v>
      </c>
      <c r="S41" s="43">
        <f>LOOKUP(2, 1/('BA History'!$B:$B=A41), 'BA History'!$AN:$AN)</f>
        <v>0.52433962264150946</v>
      </c>
      <c r="T41" s="12">
        <f>COUNTIFS('BA History'!$B:$B,$A$41,'BA History'!K:K, 1)</f>
        <v>4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6</v>
      </c>
      <c r="AO41" s="2">
        <f>COUNTIFS('BA History'!$B:$B,$A$41,'BA History'!AF:AF, 1)</f>
        <v>17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195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1309</v>
      </c>
      <c r="H44" s="27">
        <f>AVERAGEIFS('BA History'!C:C,'BA History'!B:B,A44)</f>
        <v>20.777777777777779</v>
      </c>
      <c r="I44" s="27">
        <f t="array" ref="I44">MEDIAN(IF('BA History'!B:B=A44, 'BA History'!C:C))</f>
        <v>19</v>
      </c>
      <c r="J44" s="13">
        <f t="array" ref="J44">MAX(IF('BA History'!B:B=A44, 'BA History'!C:C))</f>
        <v>45</v>
      </c>
      <c r="K44" s="12">
        <f>COUNTIFS('BA History'!B:B,A44,'BA History'!D:D, 1)</f>
        <v>37</v>
      </c>
      <c r="L44" s="2">
        <f>COUNTIFS('BA History'!B:B,A44,'BA History'!D:D, 0)</f>
        <v>26</v>
      </c>
      <c r="M44" s="33">
        <f>LOOKUP(2, 1/('BA History'!$B:$B=A44), 'BA History'!$AO:$AO)</f>
        <v>0.58730158730158732</v>
      </c>
      <c r="N44" s="12">
        <f>SUMIFS('BA History'!F:F,'BA History'!B:B,A44)</f>
        <v>134</v>
      </c>
      <c r="O44" s="2">
        <f>SUMIFS('BA History'!E:E,'BA History'!B:B,A44)-N44</f>
        <v>121</v>
      </c>
      <c r="P44" s="33">
        <f>LOOKUP(2, 1/('BA History'!$B:$B=A44), 'BA History'!$AM:$AM)</f>
        <v>0.52063492063492056</v>
      </c>
      <c r="Q44" s="12">
        <f>SUMIFS('BA History'!H:H,'BA History'!B:B,A44)</f>
        <v>544</v>
      </c>
      <c r="R44" s="2">
        <f>SUMIFS('BA History'!G:G,'BA History'!B:B,A44)-Q44</f>
        <v>517</v>
      </c>
      <c r="S44" s="43">
        <f>LOOKUP(2, 1/('BA History'!$B:$B=A44), 'BA History'!$AN:$AN)</f>
        <v>0.51333333333333342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11</v>
      </c>
      <c r="W44" s="2">
        <f>COUNTIFS('BA History'!$B:$B,$A$44,'BA History'!N:N, 1)</f>
        <v>19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2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12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18</v>
      </c>
      <c r="AP44" s="2">
        <f>COUNTIFS('BA History'!$B:$B,$A$44,'BA History'!AG:AG, 1)</f>
        <v>5</v>
      </c>
      <c r="AQ44" s="2">
        <f>COUNTIFS('BA History'!$B:$B,$A$44,'BA History'!AH:AH, 1)</f>
        <v>13</v>
      </c>
      <c r="AR44" s="2">
        <f>COUNTIFS('BA History'!$B:$B,$A$44,'BA History'!AI:AI, 1)</f>
        <v>7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1879</v>
      </c>
      <c r="H46" s="27">
        <f>AVERAGEIFS('BA History'!C:C,'BA History'!B:B,A46)</f>
        <v>19.173469387755102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58</v>
      </c>
      <c r="M46" s="33">
        <f>LOOKUP(2, 1/('BA History'!$B:$B=A46), 'BA History'!$AO:$AO)</f>
        <v>0.40816326530612246</v>
      </c>
      <c r="N46" s="12">
        <f>SUMIFS('BA History'!F:F,'BA History'!B:B,A46)</f>
        <v>191</v>
      </c>
      <c r="O46" s="2">
        <f>SUMIFS('BA History'!E:E,'BA History'!B:B,A46)-N46</f>
        <v>217</v>
      </c>
      <c r="P46" s="33">
        <f>LOOKUP(2, 1/('BA History'!$B:$B=A46), 'BA History'!$AM:$AM)</f>
        <v>0.46836734693877535</v>
      </c>
      <c r="Q46" s="12">
        <f>SUMIFS('BA History'!H:H,'BA History'!B:B,A46)</f>
        <v>813</v>
      </c>
      <c r="R46" s="2">
        <f>SUMIFS('BA History'!G:G,'BA History'!B:B,A46)-Q46</f>
        <v>863</v>
      </c>
      <c r="S46" s="43">
        <f>LOOKUP(2, 1/('BA History'!$B:$B=A46), 'BA History'!$AN:$AN)</f>
        <v>0.4825510204081635</v>
      </c>
      <c r="T46" s="12">
        <f>COUNTIFS('BA History'!$B:$B,$A$46,'BA History'!K:K, 1)</f>
        <v>8</v>
      </c>
      <c r="U46" s="2">
        <f>COUNTIFS('BA History'!$B:$B,$A$46,'BA History'!L:L, 1)</f>
        <v>13</v>
      </c>
      <c r="V46" s="2">
        <f>COUNTIFS('BA History'!$B:$B,$A$46,'BA History'!M:M, 1)</f>
        <v>19</v>
      </c>
      <c r="W46" s="2">
        <f>COUNTIFS('BA History'!$B:$B,$A$46,'BA History'!N:N, 1)</f>
        <v>21</v>
      </c>
      <c r="X46" s="2">
        <f>COUNTIFS('BA History'!$B:$B,$A$46,'BA History'!O:O, 1)</f>
        <v>6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7</v>
      </c>
      <c r="AF46" s="2">
        <f>COUNTIFS('BA History'!$B:$B,$A$46,'BA History'!W:W, 1)</f>
        <v>11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10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17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10</v>
      </c>
      <c r="AP46" s="2">
        <f>COUNTIFS('BA History'!$B:$B,$A$46,'BA History'!AG:AG, 1)</f>
        <v>9</v>
      </c>
      <c r="AQ46" s="2">
        <f>COUNTIFS('BA History'!$B:$B,$A$46,'BA History'!AH:AH, 1)</f>
        <v>24</v>
      </c>
      <c r="AR46" s="2">
        <f>COUNTIFS('BA History'!$B:$B,$A$46,'BA History'!AI:AI, 1)</f>
        <v>17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3</v>
      </c>
      <c r="E48" s="2">
        <v>1</v>
      </c>
      <c r="F48" s="2"/>
      <c r="G48" s="12">
        <f>SUMIFS('BA History'!C:C,'BA History'!B:B,A48)</f>
        <v>1082</v>
      </c>
      <c r="H48" s="27">
        <f>AVERAGEIFS('BA History'!C:C,'BA History'!B:B,A48)</f>
        <v>15.911764705882353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37</v>
      </c>
      <c r="L48" s="2">
        <f>COUNTIFS('BA History'!B:B,A48,'BA History'!D:D, 0)</f>
        <v>31</v>
      </c>
      <c r="M48" s="33">
        <f>LOOKUP(2, 1/('BA History'!$B:$B=A48), 'BA History'!$AO:$AO)</f>
        <v>0.54411764705882348</v>
      </c>
      <c r="N48" s="12">
        <f>SUMIFS('BA History'!F:F,'BA History'!B:B,A48)</f>
        <v>152</v>
      </c>
      <c r="O48" s="2">
        <f>SUMIFS('BA History'!E:E,'BA History'!B:B,A48)-N48</f>
        <v>129</v>
      </c>
      <c r="P48" s="33">
        <f>LOOKUP(2, 1/('BA History'!$B:$B=A48), 'BA History'!$AM:$AM)</f>
        <v>0.56102941176470589</v>
      </c>
      <c r="Q48" s="12">
        <f>SUMIFS('BA History'!H:H,'BA History'!B:B,A48)</f>
        <v>605</v>
      </c>
      <c r="R48" s="2">
        <f>SUMIFS('BA History'!G:G,'BA History'!B:B,A48)-Q48</f>
        <v>557</v>
      </c>
      <c r="S48" s="43">
        <f>LOOKUP(2, 1/('BA History'!$B:$B=A48), 'BA History'!$AN:$AN)</f>
        <v>0.53382352941176459</v>
      </c>
      <c r="T48" s="12">
        <f>COUNTIFS('BA History'!$B:$B,$A$48,'BA History'!K:K, 1)</f>
        <v>9</v>
      </c>
      <c r="U48" s="2">
        <f>COUNTIFS('BA History'!$B:$B,$A$48,'BA History'!L:L, 1)</f>
        <v>8</v>
      </c>
      <c r="V48" s="2">
        <f>COUNTIFS('BA History'!$B:$B,$A$48,'BA History'!M:M, 1)</f>
        <v>12</v>
      </c>
      <c r="W48" s="2">
        <f>COUNTIFS('BA History'!$B:$B,$A$48,'BA History'!N:N, 1)</f>
        <v>19</v>
      </c>
      <c r="X48" s="2">
        <f>COUNTIFS('BA History'!$B:$B,$A$48,'BA History'!O:O, 1)</f>
        <v>4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2</v>
      </c>
      <c r="AF48" s="2">
        <f>COUNTIFS('BA History'!$B:$B,$A$48,'BA History'!W:W, 1)</f>
        <v>5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18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20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983</v>
      </c>
      <c r="H49" s="27">
        <f>AVERAGEIFS('BA History'!C:C,'BA History'!B:B,A49)</f>
        <v>19.66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27</v>
      </c>
      <c r="L49" s="2">
        <f>COUNTIFS('BA History'!B:B,A49,'BA History'!D:D, 0)</f>
        <v>23</v>
      </c>
      <c r="M49" s="33">
        <f>LOOKUP(2, 1/('BA History'!$B:$B=A49), 'BA History'!$AO:$AO)</f>
        <v>0.54</v>
      </c>
      <c r="N49" s="12">
        <f>SUMIFS('BA History'!F:F,'BA History'!B:B,A49)</f>
        <v>104</v>
      </c>
      <c r="O49" s="2">
        <f>SUMIFS('BA History'!E:E,'BA History'!B:B,A49)-N49</f>
        <v>94</v>
      </c>
      <c r="P49" s="33">
        <f>LOOKUP(2, 1/('BA History'!$B:$B=A49), 'BA History'!$AM:$AM)</f>
        <v>0.53139999999999998</v>
      </c>
      <c r="Q49" s="12">
        <f>SUMIFS('BA History'!H:H,'BA History'!B:B,A49)</f>
        <v>413</v>
      </c>
      <c r="R49" s="2">
        <f>SUMIFS('BA History'!G:G,'BA History'!B:B,A49)-Q49</f>
        <v>410</v>
      </c>
      <c r="S49" s="43">
        <f>LOOKUP(2, 1/('BA History'!$B:$B=A49), 'BA History'!$AN:$AN)</f>
        <v>0.49740000000000001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13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9</v>
      </c>
      <c r="AQ49" s="2">
        <f>COUNTIFS('BA History'!$B:$B,$A$49,'BA History'!AH:AH, 1)</f>
        <v>11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248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252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268</v>
      </c>
      <c r="H52" s="27">
        <f>AVERAGEIFS('BA History'!C:C,'BA History'!B:B,A52)</f>
        <v>9.5714285714285712</v>
      </c>
      <c r="I52" s="27">
        <f t="array" ref="I52">MEDIAN(IF('BA History'!B:B=A52, 'BA History'!C:C))</f>
        <v>8.5</v>
      </c>
      <c r="J52" s="13">
        <f t="array" ref="J52">MAX(IF('BA History'!B:B=A52, 'BA History'!C:C))</f>
        <v>25</v>
      </c>
      <c r="K52" s="12">
        <f>COUNTIFS('BA History'!B:B,A52,'BA History'!D:D, 1)</f>
        <v>9</v>
      </c>
      <c r="L52" s="2">
        <f>COUNTIFS('BA History'!B:B,A52,'BA History'!D:D, 0)</f>
        <v>19</v>
      </c>
      <c r="M52" s="33">
        <f>LOOKUP(2, 1/('BA History'!$B:$B=A52), 'BA History'!$AO:$AO)</f>
        <v>0.32142857142857145</v>
      </c>
      <c r="N52" s="12">
        <f>SUMIFS('BA History'!F:F,'BA History'!B:B,A52)</f>
        <v>45</v>
      </c>
      <c r="O52" s="2">
        <f>SUMIFS('BA History'!E:E,'BA History'!B:B,A52)-N52</f>
        <v>71</v>
      </c>
      <c r="P52" s="33">
        <f>LOOKUP(2, 1/('BA History'!$B:$B=A52), 'BA History'!$AM:$AM)</f>
        <v>0.35714285714285715</v>
      </c>
      <c r="Q52" s="12">
        <f>SUMIFS('BA History'!H:H,'BA History'!B:B,A52)</f>
        <v>209</v>
      </c>
      <c r="R52" s="2">
        <f>SUMIFS('BA History'!G:G,'BA History'!B:B,A52)-Q52</f>
        <v>269</v>
      </c>
      <c r="S52" s="43">
        <f>LOOKUP(2, 1/('BA History'!$B:$B=A52), 'BA History'!$AN:$AN)</f>
        <v>0.41535714285714287</v>
      </c>
      <c r="T52" s="12">
        <f>COUNTIFS('BA History'!$B:$B,$A$52,'BA History'!K:K, 1)</f>
        <v>3</v>
      </c>
      <c r="U52" s="2">
        <f>COUNTIFS('BA History'!$B:$B,$A$52,'BA History'!L:L, 1)</f>
        <v>2</v>
      </c>
      <c r="V52" s="2">
        <f>COUNTIFS('BA History'!$B:$B,$A$52,'BA History'!M:M, 1)</f>
        <v>4</v>
      </c>
      <c r="W52" s="2">
        <f>COUNTIFS('BA History'!$B:$B,$A$52,'BA History'!N:N, 1)</f>
        <v>5</v>
      </c>
      <c r="X52" s="2">
        <f>COUNTIFS('BA History'!$B:$B,$A$52,'BA History'!O:O, 1)</f>
        <v>1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2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6</v>
      </c>
      <c r="AM52" s="2">
        <f>COUNTIFS('BA History'!$B:$B,$A$52,'BA History'!AD:AD, 1)</f>
        <v>0</v>
      </c>
      <c r="AN52" s="2">
        <f>COUNTIFS('BA History'!$B:$B,$A$52,'BA History'!AE:AE, 1)</f>
        <v>1</v>
      </c>
      <c r="AO52" s="2">
        <f>COUNTIFS('BA History'!$B:$B,$A$52,'BA History'!AF:AF, 1)</f>
        <v>10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251</v>
      </c>
      <c r="B54" s="2" t="s">
        <v>70</v>
      </c>
      <c r="C54" s="3" t="s">
        <v>70</v>
      </c>
      <c r="D54" s="2">
        <v>4</v>
      </c>
      <c r="E54" s="2">
        <v>2</v>
      </c>
      <c r="F54" s="2"/>
      <c r="G54" s="12">
        <f>SUMIFS('BA History'!C:C,'BA History'!B:B,A54)</f>
        <v>985</v>
      </c>
      <c r="H54" s="27">
        <f>AVERAGEIFS('BA History'!C:C,'BA History'!B:B,A54)</f>
        <v>19.7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23</v>
      </c>
      <c r="M54" s="33">
        <f>LOOKUP(2, 1/('BA History'!$B:$B=A54), 'BA History'!$AO:$AO)</f>
        <v>0.54</v>
      </c>
      <c r="N54" s="12">
        <f>SUMIFS('BA History'!F:F,'BA History'!B:B,A54)</f>
        <v>107</v>
      </c>
      <c r="O54" s="2">
        <f>SUMIFS('BA History'!E:E,'BA History'!B:B,A54)-N54</f>
        <v>98</v>
      </c>
      <c r="P54" s="33">
        <f>LOOKUP(2, 1/('BA History'!$B:$B=A54), 'BA History'!$AM:$AM)</f>
        <v>0.52300000000000002</v>
      </c>
      <c r="Q54" s="12">
        <f>SUMIFS('BA History'!H:H,'BA History'!B:B,A54)</f>
        <v>429</v>
      </c>
      <c r="R54" s="2">
        <f>SUMIFS('BA History'!G:G,'BA History'!B:B,A54)-Q54</f>
        <v>408</v>
      </c>
      <c r="S54" s="43">
        <f>LOOKUP(2, 1/('BA History'!$B:$B=A54), 'BA History'!$AN:$AN)</f>
        <v>0.5172000000000001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16</v>
      </c>
      <c r="X54" s="2">
        <f>COUNTIFS('BA History'!$B:$B,$A$54,'BA History'!O:O, 1)</f>
        <v>2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9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13</v>
      </c>
      <c r="E57" s="1">
        <v>6</v>
      </c>
      <c r="F57" s="1">
        <v>1</v>
      </c>
      <c r="G57" s="12">
        <f>SUMIFS('BA History'!C:C,'BA History'!B:B,A57)</f>
        <v>2977</v>
      </c>
      <c r="H57" s="27">
        <f>AVERAGEIFS('BA History'!C:C,'BA History'!B:B,A57)</f>
        <v>24.808333333333334</v>
      </c>
      <c r="I57" s="27">
        <f t="array" ref="I57">MEDIAN(IF('BA History'!B:B=A57, 'BA History'!C:C))</f>
        <v>23.5</v>
      </c>
      <c r="J57" s="13">
        <f t="array" ref="J57">MAX(IF('BA History'!B:B=A57, 'BA History'!C:C))</f>
        <v>65</v>
      </c>
      <c r="K57" s="12">
        <f>COUNTIFS('BA History'!B:B,A57,'BA History'!D:D, 1)</f>
        <v>73</v>
      </c>
      <c r="L57" s="2">
        <f>COUNTIFS('BA History'!B:B,A57,'BA History'!D:D, 0)</f>
        <v>47</v>
      </c>
      <c r="M57" s="33">
        <f>LOOKUP(2, 1/('BA History'!$B:$B=A57), 'BA History'!$AO:$AO)</f>
        <v>0.60833333333333328</v>
      </c>
      <c r="N57" s="12">
        <f>SUMIFS('BA History'!F:F,'BA History'!B:B,A57)</f>
        <v>267</v>
      </c>
      <c r="O57" s="2">
        <f>SUMIFS('BA History'!E:E,'BA History'!B:B,A57)-N57</f>
        <v>220</v>
      </c>
      <c r="P57" s="33">
        <f>LOOKUP(2, 1/('BA History'!$B:$B=A57), 'BA History'!$AM:$AM)</f>
        <v>0.55316666666666658</v>
      </c>
      <c r="Q57" s="12">
        <f>SUMIFS('BA History'!H:H,'BA History'!B:B,A57)</f>
        <v>1055</v>
      </c>
      <c r="R57" s="2">
        <f>SUMIFS('BA History'!G:G,'BA History'!B:B,A57)-Q57</f>
        <v>972</v>
      </c>
      <c r="S57" s="43">
        <f>LOOKUP(2, 1/('BA History'!$B:$B=A57), 'BA History'!$AN:$AN)</f>
        <v>0.52100000000000002</v>
      </c>
      <c r="T57" s="12">
        <f>COUNTIFS('BA History'!$B:$B,$A$57,'BA History'!K:K, 1)</f>
        <v>12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24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8</v>
      </c>
      <c r="AA57" s="2">
        <f>COUNTIFS('BA History'!$B:$B,$A$57,'BA History'!R:R, 1)</f>
        <v>8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7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13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33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31</v>
      </c>
      <c r="AP57" s="2">
        <f>COUNTIFS('BA History'!$B:$B,$A$57,'BA History'!AG:AG, 1)</f>
        <v>16</v>
      </c>
      <c r="AQ57" s="2">
        <f>COUNTIFS('BA History'!$B:$B,$A$57,'BA History'!AH:AH, 1)</f>
        <v>20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290</v>
      </c>
      <c r="H58" s="27">
        <f>AVERAGEIFS('BA History'!C:C,'BA History'!B:B,A58)</f>
        <v>18.125</v>
      </c>
      <c r="I58" s="27">
        <f t="array" ref="I58">MEDIAN(IF('BA History'!B:B=A58, 'BA History'!C:C))</f>
        <v>17.5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7</v>
      </c>
      <c r="M58" s="33">
        <f>LOOKUP(2, 1/('BA History'!$B:$B=A58), 'BA History'!$AO:$AO)</f>
        <v>0.5625</v>
      </c>
      <c r="N58" s="12">
        <f>SUMIFS('BA History'!F:F,'BA History'!B:B,A58)</f>
        <v>34</v>
      </c>
      <c r="O58" s="2">
        <f>SUMIFS('BA History'!E:E,'BA History'!B:B,A58)-N58</f>
        <v>26</v>
      </c>
      <c r="P58" s="33">
        <f>LOOKUP(2, 1/('BA History'!$B:$B=A58), 'BA History'!$AM:$AM)</f>
        <v>0.59375</v>
      </c>
      <c r="Q58" s="12">
        <f>SUMIFS('BA History'!H:H,'BA History'!B:B,A58)</f>
        <v>135</v>
      </c>
      <c r="R58" s="2">
        <f>SUMIFS('BA History'!G:G,'BA History'!B:B,A58)-Q58</f>
        <v>116</v>
      </c>
      <c r="S58" s="43">
        <f>LOOKUP(2, 1/('BA History'!$B:$B=A58), 'BA History'!$AN:$AN)</f>
        <v>0.55562499999999992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3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3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149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10</v>
      </c>
      <c r="E60" s="2">
        <v>5</v>
      </c>
      <c r="F60" s="2">
        <v>1</v>
      </c>
      <c r="G60" s="12">
        <f>SUMIFS('BA History'!C:C,'BA History'!B:B,A60)</f>
        <v>1334</v>
      </c>
      <c r="H60" s="27">
        <f>AVERAGEIFS('BA History'!C:C,'BA History'!B:B,A60)</f>
        <v>19.617647058823529</v>
      </c>
      <c r="I60" s="27">
        <f t="array" ref="I60">MEDIAN(IF('BA History'!B:B=A60, 'BA History'!C:C))</f>
        <v>18</v>
      </c>
      <c r="J60" s="13">
        <f t="array" ref="J60">MAX(IF('BA History'!B:B=A60, 'BA History'!C:C))</f>
        <v>37</v>
      </c>
      <c r="K60" s="12">
        <f>COUNTIFS('BA History'!B:B,A60,'BA History'!D:D, 1)</f>
        <v>40</v>
      </c>
      <c r="L60" s="2">
        <f>COUNTIFS('BA History'!B:B,A60,'BA History'!D:D, 0)</f>
        <v>28</v>
      </c>
      <c r="M60" s="33">
        <f>LOOKUP(2, 1/('BA History'!$B:$B=A60), 'BA History'!$AO:$AO)</f>
        <v>0.58823529411764708</v>
      </c>
      <c r="N60" s="12">
        <f>SUMIFS('BA History'!F:F,'BA History'!B:B,A60)</f>
        <v>153</v>
      </c>
      <c r="O60" s="2">
        <f>SUMIFS('BA History'!E:E,'BA History'!B:B,A60)-N60</f>
        <v>126</v>
      </c>
      <c r="P60" s="33">
        <f>LOOKUP(2, 1/('BA History'!$B:$B=A60), 'BA History'!$AM:$AM)</f>
        <v>0.55514705882352944</v>
      </c>
      <c r="Q60" s="12">
        <f>SUMIFS('BA History'!H:H,'BA History'!B:B,A60)</f>
        <v>591</v>
      </c>
      <c r="R60" s="2">
        <f>SUMIFS('BA History'!G:G,'BA History'!B:B,A60)-Q60</f>
        <v>555</v>
      </c>
      <c r="S60" s="43">
        <f>LOOKUP(2, 1/('BA History'!$B:$B=A60), 'BA History'!$AN:$AN)</f>
        <v>0.51911764705882368</v>
      </c>
      <c r="T60" s="12">
        <f>COUNTIFS('BA History'!$B:$B,$A$60,'BA History'!K:K, 1)</f>
        <v>9</v>
      </c>
      <c r="U60" s="2">
        <f>COUNTIFS('BA History'!$B:$B,$A$60,'BA History'!L:L, 1)</f>
        <v>7</v>
      </c>
      <c r="V60" s="2">
        <f>COUNTIFS('BA History'!$B:$B,$A$60,'BA History'!M:M, 1)</f>
        <v>17</v>
      </c>
      <c r="W60" s="2">
        <f>COUNTIFS('BA History'!$B:$B,$A$60,'BA History'!N:N, 1)</f>
        <v>18</v>
      </c>
      <c r="X60" s="2">
        <f>COUNTIFS('BA History'!$B:$B,$A$60,'BA History'!O:O, 1)</f>
        <v>5</v>
      </c>
      <c r="Y60" s="2">
        <f>COUNTIFS('BA History'!$B:$B,$A$60,'BA History'!P:P, 1)</f>
        <v>2</v>
      </c>
      <c r="Z60" s="2">
        <f>COUNTIFS('BA History'!$B:$B,$A$60,'BA History'!Q:Q, 1)</f>
        <v>5</v>
      </c>
      <c r="AA60" s="2">
        <f>COUNTIFS('BA History'!$B:$B,$A$60,'BA History'!R:R, 1)</f>
        <v>4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11</v>
      </c>
      <c r="AQ60" s="2">
        <f>COUNTIFS('BA History'!$B:$B,$A$60,'BA History'!AH:AH, 1)</f>
        <v>10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473</v>
      </c>
      <c r="H61" s="27">
        <f>AVERAGEIFS('BA History'!C:C,'BA History'!B:B,A61)</f>
        <v>15.766666666666667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15</v>
      </c>
      <c r="L61" s="2">
        <f>COUNTIFS('BA History'!B:B,A61,'BA History'!D:D, 0)</f>
        <v>15</v>
      </c>
      <c r="M61" s="33">
        <f>LOOKUP(2, 1/('BA History'!$B:$B=A61), 'BA History'!$AO:$AO)</f>
        <v>0.5</v>
      </c>
      <c r="N61" s="12">
        <f>SUMIFS('BA History'!F:F,'BA History'!B:B,A61)</f>
        <v>59</v>
      </c>
      <c r="O61" s="2">
        <f>SUMIFS('BA History'!E:E,'BA History'!B:B,A61)-N61</f>
        <v>63</v>
      </c>
      <c r="P61" s="33">
        <f>LOOKUP(2, 1/('BA History'!$B:$B=A61), 'BA History'!$AM:$AM)</f>
        <v>0.48566666666666664</v>
      </c>
      <c r="Q61" s="12">
        <f>SUMIFS('BA History'!H:H,'BA History'!B:B,A61)</f>
        <v>251</v>
      </c>
      <c r="R61" s="2">
        <f>SUMIFS('BA History'!G:G,'BA History'!B:B,A61)-Q61</f>
        <v>250</v>
      </c>
      <c r="S61" s="43">
        <f>LOOKUP(2, 1/('BA History'!$B:$B=A61), 'BA History'!$AN:$AN)</f>
        <v>0.5</v>
      </c>
      <c r="T61" s="12">
        <f>COUNTIFS('BA History'!$B:$B,$A$61,'BA History'!K:K, 1)</f>
        <v>4</v>
      </c>
      <c r="U61" s="2">
        <f>COUNTIFS('BA History'!$B:$B,$A$61,'BA History'!L:L, 1)</f>
        <v>3</v>
      </c>
      <c r="V61" s="2">
        <f>COUNTIFS('BA History'!$B:$B,$A$61,'BA History'!M:M, 1)</f>
        <v>2</v>
      </c>
      <c r="W61" s="2">
        <f>COUNTIFS('BA History'!$B:$B,$A$61,'BA History'!N:N, 1)</f>
        <v>5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1443</v>
      </c>
      <c r="H63" s="27">
        <f>AVERAGEIFS('BA History'!C:C,'BA History'!B:B,A63)</f>
        <v>24.05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25</v>
      </c>
      <c r="L63" s="2">
        <f>COUNTIFS('BA History'!B:B,A63,'BA History'!D:D, 0)</f>
        <v>35</v>
      </c>
      <c r="M63" s="33">
        <f>LOOKUP(2, 1/('BA History'!$B:$B=A63), 'BA History'!$AO:$AO)</f>
        <v>0.41666666666666669</v>
      </c>
      <c r="N63" s="12">
        <f>SUMIFS('BA History'!F:F,'BA History'!B:B,A63)</f>
        <v>114</v>
      </c>
      <c r="O63" s="2">
        <f>SUMIFS('BA History'!E:E,'BA History'!B:B,A63)-N63</f>
        <v>132</v>
      </c>
      <c r="P63" s="33">
        <f>LOOKUP(2, 1/('BA History'!$B:$B=A63), 'BA History'!$AM:$AM)</f>
        <v>0.46333333333333332</v>
      </c>
      <c r="Q63" s="12">
        <f>SUMIFS('BA History'!H:H,'BA History'!B:B,A63)</f>
        <v>490</v>
      </c>
      <c r="R63" s="2">
        <f>SUMIFS('BA History'!G:G,'BA History'!B:B,A63)-Q63</f>
        <v>532</v>
      </c>
      <c r="S63" s="43">
        <f>LOOKUP(2, 1/('BA History'!$B:$B=A63), 'BA History'!$AN:$AN)</f>
        <v>0.47666666666666652</v>
      </c>
      <c r="T63" s="12">
        <f>COUNTIFS('BA History'!$B:$B,$A$63,'BA History'!K:K, 1)</f>
        <v>9</v>
      </c>
      <c r="U63" s="2">
        <f>COUNTIFS('BA History'!$B:$B,$A$63,'BA History'!L:L, 1)</f>
        <v>10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3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5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9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>
        <v>1</v>
      </c>
      <c r="E64" s="2">
        <v>1</v>
      </c>
      <c r="F64" s="2"/>
      <c r="G64" s="12">
        <f>SUMIFS('BA History'!C:C,'BA History'!B:B,A64)</f>
        <v>1078</v>
      </c>
      <c r="H64" s="27">
        <f>AVERAGEIFS('BA History'!C:C,'BA History'!B:B,A64)</f>
        <v>16.584615384615386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33</v>
      </c>
      <c r="M64" s="33">
        <f>LOOKUP(2, 1/('BA History'!$B:$B=A64), 'BA History'!$AO:$AO)</f>
        <v>0.49230769230769234</v>
      </c>
      <c r="N64" s="12">
        <f>SUMIFS('BA History'!F:F,'BA History'!B:B,A64)</f>
        <v>129</v>
      </c>
      <c r="O64" s="2">
        <f>SUMIFS('BA History'!E:E,'BA History'!B:B,A64)-N64</f>
        <v>135</v>
      </c>
      <c r="P64" s="33">
        <f>LOOKUP(2, 1/('BA History'!$B:$B=A64), 'BA History'!$AM:$AM)</f>
        <v>0.48076923076923078</v>
      </c>
      <c r="Q64" s="12">
        <f>SUMIFS('BA History'!H:H,'BA History'!B:B,A64)</f>
        <v>542</v>
      </c>
      <c r="R64" s="2">
        <f>SUMIFS('BA History'!G:G,'BA History'!B:B,A64)-Q64</f>
        <v>544</v>
      </c>
      <c r="S64" s="43">
        <f>LOOKUP(2, 1/('BA History'!$B:$B=A64), 'BA History'!$AN:$AN)</f>
        <v>0.49384615384615377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13</v>
      </c>
      <c r="AR64" s="2">
        <f>COUNTIFS('BA History'!$B:$B,$A$64,'BA History'!AI:AI, 1)</f>
        <v>12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x14ac:dyDescent="0.25">
      <c r="A66" s="12" t="s">
        <v>49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2</v>
      </c>
      <c r="H66" s="27">
        <f>AVERAGEIFS('BA History'!C:C,'BA History'!B:B,A66)</f>
        <v>2</v>
      </c>
      <c r="I66" s="27">
        <f t="array" ref="I66">MEDIAN(IF('BA History'!B:B=A66, 'BA History'!C:C))</f>
        <v>2</v>
      </c>
      <c r="J66" s="13">
        <f t="array" ref="J66">MAX(IF('BA History'!B:B=A66, 'BA History'!C:C))</f>
        <v>2</v>
      </c>
      <c r="K66" s="12">
        <f>COUNTIFS('BA History'!B:B,A66,'BA History'!D:D, 1)</f>
        <v>0</v>
      </c>
      <c r="L66" s="2">
        <f>COUNTIFS('BA History'!B:B,A66,'BA History'!D:D, 0)</f>
        <v>1</v>
      </c>
      <c r="M66" s="33">
        <f>LOOKUP(2, 1/('BA History'!$B:$B=A66), 'BA History'!$AO:$AO)</f>
        <v>0</v>
      </c>
      <c r="N66" s="12">
        <f>SUMIFS('BA History'!F:F,'BA History'!B:B,A66)</f>
        <v>0</v>
      </c>
      <c r="O66" s="2">
        <f>SUMIFS('BA History'!E:E,'BA History'!B:B,A66)-N66</f>
        <v>3</v>
      </c>
      <c r="P66" s="33">
        <f>LOOKUP(2, 1/('BA History'!$B:$B=A66), 'BA History'!$AM:$AM)</f>
        <v>0</v>
      </c>
      <c r="Q66" s="12">
        <f>SUMIFS('BA History'!H:H,'BA History'!B:B,A66)</f>
        <v>4</v>
      </c>
      <c r="R66" s="2">
        <v>9</v>
      </c>
      <c r="S66" s="43">
        <f>LOOKUP(2, 1/('BA History'!$B:$B=A66), 'BA History'!$AN:$AN)</f>
        <v>0.31</v>
      </c>
      <c r="T66" s="12">
        <f>COUNTIFS('BA History'!$B:$B,$A$66,'BA History'!K:K, 1)</f>
        <v>0</v>
      </c>
      <c r="U66" s="2">
        <f>COUNTIFS('BA History'!$B:$B,$A$66,'BA History'!L:L, 1)</f>
        <v>0</v>
      </c>
      <c r="V66" s="2">
        <f>COUNTIFS('BA History'!$B:$B,$A$66,'BA History'!M:M, 1)</f>
        <v>0</v>
      </c>
      <c r="W66" s="2">
        <f>COUNTIFS('BA History'!$B:$B,$A$66,'BA History'!N:N, 1)</f>
        <v>0</v>
      </c>
      <c r="X66" s="2">
        <f>COUNTIFS('BA History'!$B:$B,$A$66,'BA History'!O:O, 1)</f>
        <v>0</v>
      </c>
      <c r="Y66" s="2">
        <f>COUNTIFS('BA History'!$B:$B,$A$66,'BA History'!P:P, 1)</f>
        <v>0</v>
      </c>
      <c r="Z66" s="2">
        <f>COUNTIFS('BA History'!$B:$B,$A$66,'BA History'!Q:Q, 1)</f>
        <v>0</v>
      </c>
      <c r="AA66" s="2">
        <f>COUNTIFS('BA History'!$B:$B,$A$66,'BA History'!R:R, 1)</f>
        <v>0</v>
      </c>
      <c r="AB66" s="2">
        <f>COUNTIFS('BA History'!$B:$B,$A$66,'BA History'!S:S, 1)</f>
        <v>0</v>
      </c>
      <c r="AC66" s="2">
        <f>COUNTIFS('BA History'!$B:$B,$A$66,'BA History'!T:T, 1)</f>
        <v>0</v>
      </c>
      <c r="AD66" s="2">
        <f>COUNTIFS('BA History'!$B:$B,$A66,'BA History'!U:U, 1)</f>
        <v>0</v>
      </c>
      <c r="AE66" s="2">
        <f>COUNTIFS('BA History'!$B:$B,$A$66,'BA History'!V:V, 1)</f>
        <v>0</v>
      </c>
      <c r="AF66" s="2">
        <f>COUNTIFS('BA History'!$B:$B,$A$66,'BA History'!W:W, 1)</f>
        <v>0</v>
      </c>
      <c r="AG66" s="2">
        <f>COUNTIFS('BA History'!$B:$B,$A$66,'BA History'!X:X, 1)</f>
        <v>0</v>
      </c>
      <c r="AH66" s="2">
        <f>COUNTIFS('BA History'!$B:$B,$A$66,'BA History'!Y:Y, 1)</f>
        <v>0</v>
      </c>
      <c r="AI66" s="2">
        <f>COUNTIFS('BA History'!$B:$B,$A$66,'BA History'!Z:Z, 1)</f>
        <v>0</v>
      </c>
      <c r="AJ66" s="2">
        <f>COUNTIFS('BA History'!$B:$B,$A66,'BA History'!AA:AA, 1)</f>
        <v>0</v>
      </c>
      <c r="AK66" s="2">
        <f>COUNTIFS('BA History'!$B:$B,$A66,'BA History'!AB:AB, 1)</f>
        <v>0</v>
      </c>
      <c r="AL66" s="2">
        <f>COUNTIFS('BA History'!$B:$B,$A$66,'BA History'!AC:AC, 1)</f>
        <v>0</v>
      </c>
      <c r="AM66" s="2">
        <f>COUNTIFS('BA History'!$B:$B,$A66,'BA History'!AD:AD, 1)</f>
        <v>0</v>
      </c>
      <c r="AN66" s="2">
        <f>COUNTIFS('BA History'!$B:$B,$A$66,'BA History'!AE:AE, 1)</f>
        <v>0</v>
      </c>
      <c r="AO66" s="2">
        <f>COUNTIFS('BA History'!$B:$B,$A$66,'BA History'!AF:AF, 1)</f>
        <v>0</v>
      </c>
      <c r="AP66" s="2">
        <f>COUNTIFS('BA History'!$B:$B,$A$66,'BA History'!AG:AG, 1)</f>
        <v>0</v>
      </c>
      <c r="AQ66" s="2">
        <f>COUNTIFS('BA History'!$B:$B,$A$66,'BA History'!AH:AH, 1)</f>
        <v>0</v>
      </c>
      <c r="AR66" s="2">
        <f>COUNTIFS('BA History'!$B:$B,$A$66,'BA History'!AI:AI, 1)</f>
        <v>0</v>
      </c>
      <c r="AS66" s="2">
        <f>COUNTIFS('BA History'!$B:$B,$A66,'BA History'!AJ:AJ, 1)</f>
        <v>0</v>
      </c>
      <c r="AT66" s="21">
        <f>COUNTIFS('BA History'!$B:$B,$A$66,'BA History'!AK:AK, 1)</f>
        <v>0</v>
      </c>
    </row>
    <row r="67" spans="1:46" ht="15.75" thickBot="1" x14ac:dyDescent="0.3">
      <c r="A67" s="15" t="s">
        <v>257</v>
      </c>
      <c r="B67" s="22" t="s">
        <v>70</v>
      </c>
      <c r="C67" s="35" t="s">
        <v>70</v>
      </c>
      <c r="D67" s="22"/>
      <c r="E67" s="22"/>
      <c r="F67" s="22"/>
      <c r="G67" s="15">
        <f>SUMIFS('BA History'!C:C,'BA History'!B:B,A67)</f>
        <v>3</v>
      </c>
      <c r="H67" s="28">
        <f>AVERAGEIFS('BA History'!C:C,'BA History'!B:B,A67)</f>
        <v>3</v>
      </c>
      <c r="I67" s="28">
        <f t="array" ref="I67">MEDIAN(IF('BA History'!B:B=A67, 'BA History'!C:C))</f>
        <v>3</v>
      </c>
      <c r="J67" s="17">
        <f t="array" ref="J67">MAX(IF('BA History'!B:B=A67, 'BA History'!C:C))</f>
        <v>3</v>
      </c>
      <c r="K67" s="15">
        <f>COUNTIFS('BA History'!B:B,A67,'BA History'!D:D, 1)</f>
        <v>1</v>
      </c>
      <c r="L67" s="22">
        <f>COUNTIFS('BA History'!B:B,A67,'BA History'!D:D, 0)</f>
        <v>0</v>
      </c>
      <c r="M67" s="34">
        <f>LOOKUP(2, 1/('BA History'!$B:$B=A67), 'BA History'!$AO:$AO)</f>
        <v>1</v>
      </c>
      <c r="N67" s="15">
        <f>SUMIFS('BA History'!F:F,'BA History'!B:B,A67)</f>
        <v>3</v>
      </c>
      <c r="O67" s="22">
        <f>SUMIFS('BA History'!E:E,'BA History'!B:B,A67)-N67</f>
        <v>2</v>
      </c>
      <c r="P67" s="34">
        <f>LOOKUP(2, 1/('BA History'!$B:$B=A67), 'BA History'!$AM:$AM)</f>
        <v>0.6</v>
      </c>
      <c r="Q67" s="15">
        <f>SUMIFS('BA History'!H:H,'BA History'!B:B,A67)</f>
        <v>12</v>
      </c>
      <c r="R67" s="22">
        <v>10</v>
      </c>
      <c r="S67" s="61">
        <f>LOOKUP(2, 1/('BA History'!$B:$B=A67), 'BA History'!$AN:$AN)</f>
        <v>0.6</v>
      </c>
      <c r="T67" s="15">
        <f>COUNTIFS('BA History'!$B:$B,$A$67,'BA History'!K:K, 1)</f>
        <v>0</v>
      </c>
      <c r="U67" s="22">
        <f>COUNTIFS('BA History'!$B:$B,$A$67,'BA History'!L:L, 1)</f>
        <v>0</v>
      </c>
      <c r="V67" s="22">
        <f>COUNTIFS('BA History'!$B:$B,$A$67,'BA History'!M:M, 1)</f>
        <v>0</v>
      </c>
      <c r="W67" s="22">
        <f>COUNTIFS('BA History'!$B:$B,$A$67,'BA History'!N:N, 1)</f>
        <v>0</v>
      </c>
      <c r="X67" s="22">
        <f>COUNTIFS('BA History'!$B:$B,$A$67,'BA History'!O:O, 1)</f>
        <v>0</v>
      </c>
      <c r="Y67" s="22">
        <f>COUNTIFS('BA History'!$B:$B,$A$67,'BA History'!P:P, 1)</f>
        <v>0</v>
      </c>
      <c r="Z67" s="22">
        <f>COUNTIFS('BA History'!$B:$B,$A$67,'BA History'!Q:Q, 1)</f>
        <v>0</v>
      </c>
      <c r="AA67" s="22">
        <f>COUNTIFS('BA History'!$B:$B,$A$67,'BA History'!R:R, 1)</f>
        <v>1</v>
      </c>
      <c r="AB67" s="22">
        <f>COUNTIFS('BA History'!$B:$B,$A$67,'BA History'!S:S, 1)</f>
        <v>0</v>
      </c>
      <c r="AC67" s="22">
        <f>COUNTIFS('BA History'!$B:$B,$A$67,'BA History'!T:T, 1)</f>
        <v>0</v>
      </c>
      <c r="AD67" s="22">
        <f>COUNTIFS('BA History'!$B:$B,$A$67,'BA History'!U:U, 1)</f>
        <v>0</v>
      </c>
      <c r="AE67" s="22">
        <f>COUNTIFS('BA History'!$B:$B,$A$67,'BA History'!V:V, 1)</f>
        <v>0</v>
      </c>
      <c r="AF67" s="22">
        <f>COUNTIFS('BA History'!$B:$B,$A$67,'BA History'!W:W, 1)</f>
        <v>0</v>
      </c>
      <c r="AG67" s="22">
        <f>COUNTIFS('BA History'!$B:$B,$A$67,'BA History'!X:X, 1)</f>
        <v>0</v>
      </c>
      <c r="AH67" s="22">
        <f>COUNTIFS('BA History'!$B:$B,$A$67,'BA History'!Y:Y, 1)</f>
        <v>0</v>
      </c>
      <c r="AI67" s="22">
        <f>COUNTIFS('BA History'!$B:$B,$A$67,'BA History'!Z:Z, 1)</f>
        <v>0</v>
      </c>
      <c r="AJ67" s="22">
        <f>COUNTIFS('BA History'!$B:$B,$A$67,'BA History'!AA:AA, 1)</f>
        <v>0</v>
      </c>
      <c r="AK67" s="22">
        <f>COUNTIFS('BA History'!$B:$B,$A$67,'BA History'!AB:AB, 1)</f>
        <v>0</v>
      </c>
      <c r="AL67" s="22">
        <f>COUNTIFS('BA History'!$B:$B,$A$67,'BA History'!AC:AC, 1)</f>
        <v>1</v>
      </c>
      <c r="AM67" s="22">
        <f>COUNTIFS('BA History'!$B:$B,$A$67,'BA History'!AD:AD, 1)</f>
        <v>0</v>
      </c>
      <c r="AN67" s="22">
        <f>COUNTIFS('BA History'!$B:$B,$A$67,'BA History'!AE:AE, 1)</f>
        <v>0</v>
      </c>
      <c r="AO67" s="22">
        <f>COUNTIFS('BA History'!$B:$B,$A$67,'BA History'!AF:AF, 1)</f>
        <v>1</v>
      </c>
      <c r="AP67" s="22">
        <f>COUNTIFS('BA History'!$B:$B,$A$67,'BA History'!AG:AG, 1)</f>
        <v>0</v>
      </c>
      <c r="AQ67" s="22">
        <f>COUNTIFS('BA History'!$B:$B,$A$67,'BA History'!AH:AH, 1)</f>
        <v>0</v>
      </c>
      <c r="AR67" s="22">
        <f>COUNTIFS('BA History'!$B:$B,$A$67,'BA History'!AI:AI, 1)</f>
        <v>0</v>
      </c>
      <c r="AS67" s="22">
        <f>COUNTIFS('BA History'!$B:$B,$A$67,'BA History'!AJ:AJ, 1)</f>
        <v>0</v>
      </c>
      <c r="AT67" s="23">
        <f>COUNTIFS('BA History'!$B:$B,$A$67,'BA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924"/>
  <sheetViews>
    <sheetView tabSelected="1" workbookViewId="0">
      <pane xSplit="2" ySplit="1" topLeftCell="H1875" activePane="bottomRight" state="frozen"/>
      <selection pane="topRight" activeCell="C1" sqref="C1"/>
      <selection pane="bottomLeft" activeCell="A2" sqref="A2"/>
      <selection pane="bottomRight" activeCell="Z1910" sqref="Z191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31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245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252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252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252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252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252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251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251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251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251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251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149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149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251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251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251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251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150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251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150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185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150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251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195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150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251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251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150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150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251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150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251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185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185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251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150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195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185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251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150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185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150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185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251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150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251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150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251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150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251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251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251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251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251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251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150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251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185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150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251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150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185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251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150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185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150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251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150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150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251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150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185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251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150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185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150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185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150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185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251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252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185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150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251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252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185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252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252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195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150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251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254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248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252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185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252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248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254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255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185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252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150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185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252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185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252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150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185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252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185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150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252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185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252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185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252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150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185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252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185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252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185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252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185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260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252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185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17.067796610169491</v>
      </c>
      <c r="AM1826" s="40">
        <f>AVERAGEIFS($I$2:I1826, $B$2:B1826, B1826)</f>
        <v>0.49745762711864411</v>
      </c>
      <c r="AN1826" s="40">
        <f>AVERAGEIFS($J$2:J1826, $B$2:B1826, B1826)</f>
        <v>0.49355932203389813</v>
      </c>
      <c r="AO1826" s="40">
        <f>AVERAGEIFS($D$2:D1826, $B$2:B1826, B1826)</f>
        <v>0.5423728813559322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257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252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185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252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17.433333333333334</v>
      </c>
      <c r="AM1848" s="40">
        <f>AVERAGEIFS($I$2:I1848, $B$2:B1848, B1848)</f>
        <v>0.4991666666666667</v>
      </c>
      <c r="AN1848" s="40">
        <f>AVERAGEIFS($J$2:J1848, $B$2:B1848, B1848)</f>
        <v>0.49399999999999983</v>
      </c>
      <c r="AO1848" s="40">
        <f>AVERAGEIFS($D$2:D1848, $B$2:B1848, B1848)</f>
        <v>0.55000000000000004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185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252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150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251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251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185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252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150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185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252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251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17.278688524590162</v>
      </c>
      <c r="AM1889" s="40">
        <f>AVERAGEIFS($I$2:I1889, $B$2:B1889, B1889)</f>
        <v>0.50081967213114764</v>
      </c>
      <c r="AN1889" s="40">
        <f>AVERAGEIFS($J$2:J1889, $B$2:B1889, B1889)</f>
        <v>0.493606557377049</v>
      </c>
      <c r="AO1889" s="40">
        <f>AVERAGEIFS($D$2:D1889, $B$2:B1889, B1889)</f>
        <v>0.55737704918032782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185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17.56451612903226</v>
      </c>
      <c r="AM1900" s="40">
        <f>AVERAGEIFS($I$2:I1900, $B$2:B1900, B1900)</f>
        <v>0.50241935483870981</v>
      </c>
      <c r="AN1900" s="40">
        <f>AVERAGEIFS($J$2:J1900, $B$2:B1900, B1900)</f>
        <v>0.49483870967741916</v>
      </c>
      <c r="AO1900" s="40">
        <f>AVERAGEIFS($D$2:D1900, $B$2:B1900, B1900)</f>
        <v>0.56451612903225812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150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252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  <row r="1911" spans="1:41" x14ac:dyDescent="0.25">
      <c r="A1911" s="39">
        <v>46275</v>
      </c>
      <c r="B1911" t="s">
        <v>113</v>
      </c>
      <c r="C1911">
        <v>24</v>
      </c>
      <c r="D1911">
        <v>1</v>
      </c>
      <c r="E1911">
        <v>4</v>
      </c>
      <c r="F1911">
        <v>3</v>
      </c>
      <c r="G1911">
        <v>17</v>
      </c>
      <c r="H1911">
        <v>11</v>
      </c>
      <c r="I1911">
        <v>0.75</v>
      </c>
      <c r="J1911">
        <v>0.65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1</v>
      </c>
      <c r="AH1911">
        <v>1</v>
      </c>
      <c r="AI1911">
        <v>0</v>
      </c>
      <c r="AJ1911">
        <v>0</v>
      </c>
      <c r="AK1911">
        <v>0</v>
      </c>
      <c r="AL1911" s="40">
        <f>AVERAGEIFS($C$2:C1911, $B$2:B1911, B1911)</f>
        <v>20.777777777777779</v>
      </c>
      <c r="AM1911" s="40">
        <f>AVERAGEIFS($I$2:I1911, $B$2:B1911, B1911)</f>
        <v>0.52063492063492056</v>
      </c>
      <c r="AN1911" s="40">
        <f>AVERAGEIFS($J$2:J1911, $B$2:B1911, B1911)</f>
        <v>0.51333333333333342</v>
      </c>
      <c r="AO1911" s="40">
        <f>AVERAGEIFS($D$2:D1911, $B$2:B1911, B1911)</f>
        <v>0.58730158730158732</v>
      </c>
    </row>
    <row r="1912" spans="1:41" x14ac:dyDescent="0.25">
      <c r="A1912" s="39">
        <v>46275</v>
      </c>
      <c r="B1912" t="s">
        <v>6</v>
      </c>
      <c r="C1912">
        <v>37</v>
      </c>
      <c r="D1912">
        <v>1</v>
      </c>
      <c r="E1912">
        <v>4</v>
      </c>
      <c r="F1912">
        <v>3</v>
      </c>
      <c r="G1912">
        <v>17</v>
      </c>
      <c r="H1912">
        <v>11</v>
      </c>
      <c r="I1912">
        <v>0.75</v>
      </c>
      <c r="J1912">
        <v>0.65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1</v>
      </c>
      <c r="AH1912">
        <v>1</v>
      </c>
      <c r="AI1912">
        <v>0</v>
      </c>
      <c r="AJ1912">
        <v>0</v>
      </c>
      <c r="AK1912">
        <v>0</v>
      </c>
      <c r="AL1912" s="40">
        <f>AVERAGEIFS($C$2:C1912, $B$2:B1912, B1912)</f>
        <v>24.808333333333334</v>
      </c>
      <c r="AM1912" s="40">
        <f>AVERAGEIFS($I$2:I1912, $B$2:B1912, B1912)</f>
        <v>0.55316666666666658</v>
      </c>
      <c r="AN1912" s="40">
        <f>AVERAGEIFS($J$2:J1912, $B$2:B1912, B1912)</f>
        <v>0.52100000000000002</v>
      </c>
      <c r="AO1912" s="40">
        <f>AVERAGEIFS($D$2:D1912, $B$2:B1912, B1912)</f>
        <v>0.60833333333333328</v>
      </c>
    </row>
    <row r="1913" spans="1:41" x14ac:dyDescent="0.25">
      <c r="A1913" s="39">
        <v>46275</v>
      </c>
      <c r="B1913" t="s">
        <v>15</v>
      </c>
      <c r="C1913">
        <v>12</v>
      </c>
      <c r="D1913">
        <v>1</v>
      </c>
      <c r="E1913">
        <v>4</v>
      </c>
      <c r="F1913">
        <v>3</v>
      </c>
      <c r="G1913">
        <v>17</v>
      </c>
      <c r="H1913">
        <v>11</v>
      </c>
      <c r="I1913">
        <v>0.75</v>
      </c>
      <c r="J1913">
        <v>0.65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1</v>
      </c>
      <c r="AI1913">
        <v>0</v>
      </c>
      <c r="AJ1913">
        <v>0</v>
      </c>
      <c r="AK1913">
        <v>0</v>
      </c>
      <c r="AL1913" s="40">
        <f>AVERAGEIFS($C$2:C1913, $B$2:B1913, B1913)</f>
        <v>19.66</v>
      </c>
      <c r="AM1913" s="40">
        <f>AVERAGEIFS($I$2:I1913, $B$2:B1913, B1913)</f>
        <v>0.53139999999999998</v>
      </c>
      <c r="AN1913" s="40">
        <f>AVERAGEIFS($J$2:J1913, $B$2:B1913, B1913)</f>
        <v>0.49740000000000001</v>
      </c>
      <c r="AO1913" s="40">
        <f>AVERAGEIFS($D$2:D1913, $B$2:B1913, B1913)</f>
        <v>0.54</v>
      </c>
    </row>
    <row r="1914" spans="1:41" x14ac:dyDescent="0.25">
      <c r="A1914" s="39">
        <v>46275</v>
      </c>
      <c r="B1914" t="s">
        <v>12</v>
      </c>
      <c r="C1914">
        <v>14</v>
      </c>
      <c r="D1914">
        <v>1</v>
      </c>
      <c r="E1914">
        <v>4</v>
      </c>
      <c r="F1914">
        <v>3</v>
      </c>
      <c r="G1914">
        <v>17</v>
      </c>
      <c r="H1914">
        <v>11</v>
      </c>
      <c r="I1914">
        <v>0.75</v>
      </c>
      <c r="J1914">
        <v>0.65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1</v>
      </c>
      <c r="AH1914">
        <v>1</v>
      </c>
      <c r="AI1914">
        <v>0</v>
      </c>
      <c r="AJ1914">
        <v>0</v>
      </c>
      <c r="AK1914">
        <v>0</v>
      </c>
      <c r="AL1914" s="40">
        <f>AVERAGEIFS($C$2:C1914, $B$2:B1914, B1914)</f>
        <v>17.19047619047619</v>
      </c>
      <c r="AM1914" s="40">
        <f>AVERAGEIFS($I$2:I1914, $B$2:B1914, B1914)</f>
        <v>0.4678571428571428</v>
      </c>
      <c r="AN1914" s="40">
        <f>AVERAGEIFS($J$2:J1914, $B$2:B1914, B1914)</f>
        <v>0.49166666666666664</v>
      </c>
      <c r="AO1914" s="40">
        <f>AVERAGEIFS($D$2:D1914, $B$2:B1914, B1914)</f>
        <v>0.40476190476190477</v>
      </c>
    </row>
    <row r="1915" spans="1:41" x14ac:dyDescent="0.25">
      <c r="A1915" s="39">
        <v>46275</v>
      </c>
      <c r="B1915" t="s">
        <v>38</v>
      </c>
      <c r="C1915">
        <v>16</v>
      </c>
      <c r="D1915">
        <v>1</v>
      </c>
      <c r="E1915">
        <v>4</v>
      </c>
      <c r="F1915">
        <v>3</v>
      </c>
      <c r="G1915">
        <v>17</v>
      </c>
      <c r="H1915">
        <v>11</v>
      </c>
      <c r="I1915">
        <v>0.75</v>
      </c>
      <c r="J1915">
        <v>0.65</v>
      </c>
      <c r="K1915">
        <v>0</v>
      </c>
      <c r="L1915">
        <v>0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1</v>
      </c>
      <c r="AI1915">
        <v>0</v>
      </c>
      <c r="AJ1915">
        <v>0</v>
      </c>
      <c r="AK1915">
        <v>0</v>
      </c>
      <c r="AL1915" s="40">
        <f>AVERAGEIFS($C$2:C1915, $B$2:B1915, B1915)</f>
        <v>17.0126582278481</v>
      </c>
      <c r="AM1915" s="40">
        <f>AVERAGEIFS($I$2:I1915, $B$2:B1915, B1915)</f>
        <v>0.56139240506329113</v>
      </c>
      <c r="AN1915" s="40">
        <f>AVERAGEIFS($J$2:J1915, $B$2:B1915, B1915)</f>
        <v>0.54405063291139255</v>
      </c>
      <c r="AO1915" s="40">
        <f>AVERAGEIFS($D$2:D1915, $B$2:B1915, B1915)</f>
        <v>0.620253164556962</v>
      </c>
    </row>
    <row r="1916" spans="1:41" x14ac:dyDescent="0.25">
      <c r="A1916" s="39">
        <v>46275</v>
      </c>
      <c r="B1916" t="s">
        <v>185</v>
      </c>
      <c r="C1916">
        <v>24</v>
      </c>
      <c r="D1916">
        <v>1</v>
      </c>
      <c r="E1916">
        <v>4</v>
      </c>
      <c r="F1916">
        <v>3</v>
      </c>
      <c r="G1916">
        <v>17</v>
      </c>
      <c r="H1916">
        <v>11</v>
      </c>
      <c r="I1916">
        <v>0.75</v>
      </c>
      <c r="J1916">
        <v>0.65</v>
      </c>
      <c r="K1916">
        <v>0</v>
      </c>
      <c r="L1916">
        <v>0</v>
      </c>
      <c r="M1916">
        <v>0</v>
      </c>
      <c r="N1916">
        <v>1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1</v>
      </c>
      <c r="AH1916">
        <v>1</v>
      </c>
      <c r="AI1916">
        <v>0</v>
      </c>
      <c r="AJ1916">
        <v>0</v>
      </c>
      <c r="AK1916">
        <v>0</v>
      </c>
      <c r="AL1916" s="40">
        <f>AVERAGEIFS($C$2:C1916, $B$2:B1916, B1916)</f>
        <v>11.352941176470589</v>
      </c>
      <c r="AM1916" s="40">
        <f>AVERAGEIFS($I$2:I1916, $B$2:B1916, B1916)</f>
        <v>0.6</v>
      </c>
      <c r="AN1916" s="40">
        <f>AVERAGEIFS($J$2:J1916, $B$2:B1916, B1916)</f>
        <v>0.54794117647058826</v>
      </c>
      <c r="AO1916" s="40">
        <f>AVERAGEIFS($D$2:D1916, $B$2:B1916, B1916)</f>
        <v>0.61764705882352944</v>
      </c>
    </row>
    <row r="1917" spans="1:41" x14ac:dyDescent="0.25">
      <c r="A1917" s="39">
        <v>46275</v>
      </c>
      <c r="B1917" t="s">
        <v>17</v>
      </c>
      <c r="C1917">
        <v>4</v>
      </c>
      <c r="D1917">
        <v>1</v>
      </c>
      <c r="E1917">
        <v>4</v>
      </c>
      <c r="F1917">
        <v>3</v>
      </c>
      <c r="G1917">
        <v>17</v>
      </c>
      <c r="H1917">
        <v>11</v>
      </c>
      <c r="I1917">
        <v>0.75</v>
      </c>
      <c r="J1917">
        <v>0.65</v>
      </c>
      <c r="K1917">
        <v>0</v>
      </c>
      <c r="L1917">
        <v>0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1</v>
      </c>
      <c r="AH1917">
        <v>1</v>
      </c>
      <c r="AI1917">
        <v>0</v>
      </c>
      <c r="AJ1917">
        <v>0</v>
      </c>
      <c r="AK1917">
        <v>0</v>
      </c>
      <c r="AL1917" s="40">
        <f>AVERAGEIFS($C$2:C1917, $B$2:B1917, B1917)</f>
        <v>7.5</v>
      </c>
      <c r="AM1917" s="40">
        <f>AVERAGEIFS($I$2:I1917, $B$2:B1917, B1917)</f>
        <v>0.57687500000000003</v>
      </c>
      <c r="AN1917" s="40">
        <f>AVERAGEIFS($J$2:J1917, $B$2:B1917, B1917)</f>
        <v>0.56624999999999992</v>
      </c>
      <c r="AO1917" s="40">
        <f>AVERAGEIFS($D$2:D1917, $B$2:B1917, B1917)</f>
        <v>0.6875</v>
      </c>
    </row>
    <row r="1918" spans="1:41" x14ac:dyDescent="0.25">
      <c r="A1918" s="39">
        <v>46275</v>
      </c>
      <c r="B1918" t="s">
        <v>90</v>
      </c>
      <c r="C1918">
        <v>22</v>
      </c>
      <c r="D1918">
        <v>0</v>
      </c>
      <c r="E1918">
        <v>4</v>
      </c>
      <c r="F1918">
        <v>1</v>
      </c>
      <c r="G1918">
        <v>17</v>
      </c>
      <c r="H1918">
        <v>6</v>
      </c>
      <c r="I1918">
        <v>0.25</v>
      </c>
      <c r="J1918">
        <v>0.35</v>
      </c>
      <c r="K1918">
        <v>0</v>
      </c>
      <c r="L1918">
        <v>0</v>
      </c>
      <c r="M1918">
        <v>0</v>
      </c>
      <c r="N1918">
        <v>0</v>
      </c>
      <c r="O1918">
        <v>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40">
        <f>AVERAGEIFS($C$2:C1918, $B$2:B1918, B1918)</f>
        <v>19.617647058823529</v>
      </c>
      <c r="AM1918" s="40">
        <f>AVERAGEIFS($I$2:I1918, $B$2:B1918, B1918)</f>
        <v>0.55514705882352944</v>
      </c>
      <c r="AN1918" s="40">
        <f>AVERAGEIFS($J$2:J1918, $B$2:B1918, B1918)</f>
        <v>0.51911764705882368</v>
      </c>
      <c r="AO1918" s="40">
        <f>AVERAGEIFS($D$2:D1918, $B$2:B1918, B1918)</f>
        <v>0.58823529411764708</v>
      </c>
    </row>
    <row r="1919" spans="1:41" x14ac:dyDescent="0.25">
      <c r="A1919" s="39">
        <v>46275</v>
      </c>
      <c r="B1919" t="s">
        <v>3</v>
      </c>
      <c r="C1919">
        <v>22</v>
      </c>
      <c r="D1919">
        <v>0</v>
      </c>
      <c r="E1919">
        <v>4</v>
      </c>
      <c r="F1919">
        <v>1</v>
      </c>
      <c r="G1919">
        <v>17</v>
      </c>
      <c r="H1919">
        <v>6</v>
      </c>
      <c r="I1919">
        <v>0.25</v>
      </c>
      <c r="J1919">
        <v>0.35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40">
        <f>AVERAGEIFS($C$2:C1919, $B$2:B1919, B1919)</f>
        <v>19.523809523809526</v>
      </c>
      <c r="AM1919" s="40">
        <f>AVERAGEIFS($I$2:I1919, $B$2:B1919, B1919)</f>
        <v>0.4904761904761904</v>
      </c>
      <c r="AN1919" s="40">
        <f>AVERAGEIFS($J$2:J1919, $B$2:B1919, B1919)</f>
        <v>0.48476190476190456</v>
      </c>
      <c r="AO1919" s="40">
        <f>AVERAGEIFS($D$2:D1919, $B$2:B1919, B1919)</f>
        <v>0.42857142857142855</v>
      </c>
    </row>
    <row r="1920" spans="1:41" x14ac:dyDescent="0.25">
      <c r="A1920" s="39">
        <v>46275</v>
      </c>
      <c r="B1920" t="s">
        <v>34</v>
      </c>
      <c r="C1920">
        <v>21</v>
      </c>
      <c r="D1920">
        <v>0</v>
      </c>
      <c r="E1920">
        <v>4</v>
      </c>
      <c r="F1920">
        <v>1</v>
      </c>
      <c r="G1920">
        <v>17</v>
      </c>
      <c r="H1920">
        <v>6</v>
      </c>
      <c r="I1920">
        <v>0.25</v>
      </c>
      <c r="J1920">
        <v>0.35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40">
        <f>AVERAGEIFS($C$2:C1920, $B$2:B1920, B1920)</f>
        <v>19.173469387755102</v>
      </c>
      <c r="AM1920" s="40">
        <f>AVERAGEIFS($I$2:I1920, $B$2:B1920, B1920)</f>
        <v>0.46836734693877535</v>
      </c>
      <c r="AN1920" s="40">
        <f>AVERAGEIFS($J$2:J1920, $B$2:B1920, B1920)</f>
        <v>0.4825510204081635</v>
      </c>
      <c r="AO1920" s="40">
        <f>AVERAGEIFS($D$2:D1920, $B$2:B1920, B1920)</f>
        <v>0.40816326530612246</v>
      </c>
    </row>
    <row r="1921" spans="1:41" x14ac:dyDescent="0.25">
      <c r="A1921" s="39">
        <v>46275</v>
      </c>
      <c r="B1921" t="s">
        <v>92</v>
      </c>
      <c r="C1921">
        <v>11</v>
      </c>
      <c r="D1921">
        <v>0</v>
      </c>
      <c r="E1921">
        <v>4</v>
      </c>
      <c r="F1921">
        <v>1</v>
      </c>
      <c r="G1921">
        <v>17</v>
      </c>
      <c r="H1921">
        <v>6</v>
      </c>
      <c r="I1921">
        <v>0.25</v>
      </c>
      <c r="J1921">
        <v>0.35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40">
        <f>AVERAGEIFS($C$2:C1921, $B$2:B1921, B1921)</f>
        <v>12.439024390243903</v>
      </c>
      <c r="AM1921" s="40">
        <f>AVERAGEIFS($I$2:I1921, $B$2:B1921, B1921)</f>
        <v>0.53536585365853662</v>
      </c>
      <c r="AN1921" s="40">
        <f>AVERAGEIFS($J$2:J1921, $B$2:B1921, B1921)</f>
        <v>0.5075609756097561</v>
      </c>
      <c r="AO1921" s="40">
        <f>AVERAGEIFS($D$2:D1921, $B$2:B1921, B1921)</f>
        <v>0.6097560975609756</v>
      </c>
    </row>
    <row r="1922" spans="1:41" x14ac:dyDescent="0.25">
      <c r="A1922" s="39">
        <v>46275</v>
      </c>
      <c r="B1922" t="s">
        <v>29</v>
      </c>
      <c r="C1922">
        <v>8</v>
      </c>
      <c r="D1922">
        <v>0</v>
      </c>
      <c r="E1922">
        <v>4</v>
      </c>
      <c r="F1922">
        <v>1</v>
      </c>
      <c r="G1922">
        <v>17</v>
      </c>
      <c r="H1922">
        <v>6</v>
      </c>
      <c r="I1922">
        <v>0.25</v>
      </c>
      <c r="J1922">
        <v>0.35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40">
        <f>AVERAGEIFS($C$2:C1922, $B$2:B1922, B1922)</f>
        <v>10.272727272727273</v>
      </c>
      <c r="AM1922" s="40">
        <f>AVERAGEIFS($I$2:I1922, $B$2:B1922, B1922)</f>
        <v>0.45327272727272722</v>
      </c>
      <c r="AN1922" s="40">
        <f>AVERAGEIFS($J$2:J1922, $B$2:B1922, B1922)</f>
        <v>0.48345454545454541</v>
      </c>
      <c r="AO1922" s="40">
        <f>AVERAGEIFS($D$2:D1922, $B$2:B1922, B1922)</f>
        <v>0.4</v>
      </c>
    </row>
    <row r="1923" spans="1:41" x14ac:dyDescent="0.25">
      <c r="A1923" s="39">
        <v>46275</v>
      </c>
      <c r="B1923" t="s">
        <v>1</v>
      </c>
      <c r="C1923">
        <v>11</v>
      </c>
      <c r="D1923">
        <v>0</v>
      </c>
      <c r="E1923">
        <v>4</v>
      </c>
      <c r="F1923">
        <v>1</v>
      </c>
      <c r="G1923">
        <v>17</v>
      </c>
      <c r="H1923">
        <v>6</v>
      </c>
      <c r="I1923">
        <v>0.25</v>
      </c>
      <c r="J1923">
        <v>0.35</v>
      </c>
      <c r="K1923">
        <v>0</v>
      </c>
      <c r="L1923">
        <v>0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40">
        <f>AVERAGEIFS($C$2:C1923, $B$2:B1923, B1923)</f>
        <v>26.014285714285716</v>
      </c>
      <c r="AM1923" s="40">
        <f>AVERAGEIFS($I$2:I1923, $B$2:B1923, B1923)</f>
        <v>0.50285714285714289</v>
      </c>
      <c r="AN1923" s="40">
        <f>AVERAGEIFS($J$2:J1923, $B$2:B1923, B1923)</f>
        <v>0.50257142857142878</v>
      </c>
      <c r="AO1923" s="40">
        <f>AVERAGEIFS($D$2:D1923, $B$2:B1923, B1923)</f>
        <v>0.51428571428571423</v>
      </c>
    </row>
    <row r="1924" spans="1:41" x14ac:dyDescent="0.25">
      <c r="A1924" s="39">
        <v>46275</v>
      </c>
      <c r="B1924" t="s">
        <v>119</v>
      </c>
      <c r="C1924">
        <v>17</v>
      </c>
      <c r="D1924">
        <v>0</v>
      </c>
      <c r="E1924">
        <v>4</v>
      </c>
      <c r="F1924">
        <v>1</v>
      </c>
      <c r="G1924">
        <v>17</v>
      </c>
      <c r="H1924">
        <v>6</v>
      </c>
      <c r="I1924">
        <v>0.25</v>
      </c>
      <c r="J1924">
        <v>0.35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40">
        <f>AVERAGEIFS($C$2:C1924, $B$2:B1924, B1924)</f>
        <v>15.911764705882353</v>
      </c>
      <c r="AM1924" s="40">
        <f>AVERAGEIFS($I$2:I1924, $B$2:B1924, B1924)</f>
        <v>0.56102941176470589</v>
      </c>
      <c r="AN1924" s="40">
        <f>AVERAGEIFS($J$2:J1924, $B$2:B1924, B1924)</f>
        <v>0.53382352941176459</v>
      </c>
      <c r="AO1924" s="40">
        <f>AVERAGEIFS($D$2:D1924, $B$2:B1924, B1924)</f>
        <v>0.54411764705882348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243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189</v>
      </c>
      <c r="AK1" s="46" t="s">
        <v>50</v>
      </c>
      <c r="AL1" s="46" t="s">
        <v>244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245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99</v>
      </c>
      <c r="H5" s="27">
        <f>AVERAGEIFS('BA History S3'!C:C,'BA History S3'!B:B,A5)</f>
        <v>11</v>
      </c>
      <c r="I5" s="13">
        <f t="array" ref="I5">MAX(IF('BA History S3'!B:B=A5, 'BA History S3'!C:C))</f>
        <v>21</v>
      </c>
      <c r="J5" s="12">
        <f>COUNTIFS('BA History S3'!B:B,A5,'BA History S3'!D:D, 1)</f>
        <v>2</v>
      </c>
      <c r="K5" s="2">
        <f>COUNTIFS('BA History S3'!B:B,A5,'BA History S3'!D:D, 0)</f>
        <v>7</v>
      </c>
      <c r="L5" s="33">
        <f>LOOKUP(2, 1/('BA History S3'!$B:$B=A5), 'BA History S3'!$AO:$AO)</f>
        <v>0.22222222222222221</v>
      </c>
      <c r="M5" s="12">
        <f>SUMIFS('BA History S3'!F:F,'BA History S3'!B:B,A5)</f>
        <v>16</v>
      </c>
      <c r="N5" s="2">
        <f>SUMIFS('BA History S3'!E:E,'BA History S3'!B:B,A5)-M5</f>
        <v>23</v>
      </c>
      <c r="O5" s="33">
        <f>LOOKUP(2, 1/('BA History S3'!$B:$B=A5), 'BA History S3'!$AM:$AM)</f>
        <v>0.41111111111111109</v>
      </c>
      <c r="P5" s="12">
        <f>SUMIFS('BA History S3'!H:H,'BA History S3'!B:B,A5)</f>
        <v>78</v>
      </c>
      <c r="Q5" s="2">
        <f>SUMIFS('BA History S3'!G:G,'BA History S3'!B:B,A5)-P5</f>
        <v>88</v>
      </c>
      <c r="R5" s="43">
        <f>LOOKUP(2, 1/('BA History S3'!$B:$B=A5), 'BA History S3'!$AN:$AN)</f>
        <v>0.47333333333333333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2</v>
      </c>
      <c r="W5" s="2">
        <f>COUNTIFS('BA History S3'!$B:$B,$A$5,'BA History S3'!O:O, 1)</f>
        <v>2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1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0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8</v>
      </c>
      <c r="H6" s="27">
        <f>AVERAGEIFS('BA History S3'!C:C,'BA History S3'!B:B,A6)</f>
        <v>4</v>
      </c>
      <c r="I6" s="13">
        <f t="array" ref="I6">MAX(IF('BA History S3'!B:B=A6, 'BA History S3'!C:C))</f>
        <v>4</v>
      </c>
      <c r="J6" s="12">
        <f>COUNTIFS('BA History S3'!B:B,A6,'BA History S3'!D:D, 1)</f>
        <v>2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6</v>
      </c>
      <c r="N6" s="2">
        <f>SUMIFS('BA History S3'!E:E,'BA History S3'!B:B,A6)-M6</f>
        <v>3</v>
      </c>
      <c r="O6" s="33">
        <f>LOOKUP(2, 1/('BA History S3'!$B:$B=A6), 'BA History S3'!$AM:$AM)</f>
        <v>0.67500000000000004</v>
      </c>
      <c r="P6" s="12">
        <f>SUMIFS('BA History S3'!H:H,'BA History S3'!B:B,A6)</f>
        <v>21</v>
      </c>
      <c r="Q6" s="2">
        <f>SUMIFS('BA History S3'!G:G,'BA History S3'!B:B,A6)-P6</f>
        <v>15</v>
      </c>
      <c r="R6" s="43">
        <f>LOOKUP(2, 1/('BA History S3'!$B:$B=A6), 'BA History S3'!$AN:$AN)</f>
        <v>0.59000000000000008</v>
      </c>
      <c r="S6" s="2">
        <f>COUNTIFS('BA History S3'!$B:$B,$A$6,'BA History S3'!K:K, 1)</f>
        <v>1</v>
      </c>
      <c r="T6" s="2">
        <f>COUNTIFS('BA History S3'!$B:$B,$A$6,'BA History S3'!L:L, 1)</f>
        <v>0</v>
      </c>
      <c r="U6" s="2">
        <f>COUNTIFS('BA History S3'!$B:$B,$A$6,'BA History S3'!M:M, 1)</f>
        <v>1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0</v>
      </c>
      <c r="AO6" s="2">
        <f>COUNTIFS('BA History S3'!$B:$B,$A$6,'BA History S3'!AG:AG, 1)</f>
        <v>1</v>
      </c>
      <c r="AP6" s="2">
        <f>COUNTIFS('BA History S3'!$B:$B,$A$6,'BA History S3'!AH:AH, 1)</f>
        <v>1</v>
      </c>
      <c r="AQ6" s="2">
        <f>COUNTIFS('BA History S3'!$B:$B,$A$6,'BA History S3'!AI:AI, 1)</f>
        <v>0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254</v>
      </c>
      <c r="H7" s="27">
        <f>AVERAGEIFS('BA History S3'!C:C,'BA History S3'!B:B,A7)</f>
        <v>15.875</v>
      </c>
      <c r="I7" s="13">
        <f t="array" ref="I7">MAX(IF('BA History S3'!B:B=A7, 'BA History S3'!C:C))</f>
        <v>33</v>
      </c>
      <c r="J7" s="12">
        <f>COUNTIFS('BA History S3'!B:B,A7,'BA History S3'!D:D, 1)</f>
        <v>8</v>
      </c>
      <c r="K7" s="2">
        <f>COUNTIFS('BA History S3'!B:B,A7,'BA History S3'!D:D, 0)</f>
        <v>8</v>
      </c>
      <c r="L7" s="33">
        <f>LOOKUP(2, 1/('BA History S3'!$B:$B=A7), 'BA History S3'!$AO:$AO)</f>
        <v>0.5</v>
      </c>
      <c r="M7" s="12">
        <f>SUMIFS('BA History S3'!F:F,'BA History S3'!B:B,A7)</f>
        <v>34</v>
      </c>
      <c r="N7" s="2">
        <f>SUMIFS('BA History S3'!E:E,'BA History S3'!B:B,A7)-M7</f>
        <v>33</v>
      </c>
      <c r="O7" s="33">
        <f>LOOKUP(2, 1/('BA History S3'!$B:$B=A7), 'BA History S3'!$AM:$AM)</f>
        <v>0.50937500000000002</v>
      </c>
      <c r="P7" s="12">
        <f>SUMIFS('BA History S3'!H:H,'BA History S3'!B:B,A7)</f>
        <v>135</v>
      </c>
      <c r="Q7" s="2">
        <f>SUMIFS('BA History S3'!G:G,'BA History S3'!B:B,A7)-P7</f>
        <v>135</v>
      </c>
      <c r="R7" s="43">
        <f>LOOKUP(2, 1/('BA History S3'!$B:$B=A7), 'BA History S3'!$AN:$AN)</f>
        <v>0.50250000000000006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2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2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2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4</v>
      </c>
      <c r="AO7" s="2">
        <f>COUNTIFS('BA History S3'!$B:$B,$A$7,'BA History S3'!AG:AG, 1)</f>
        <v>3</v>
      </c>
      <c r="AP7" s="2">
        <f>COUNTIFS('BA History S3'!$B:$B,$A$7,'BA History S3'!AH:AH, 1)</f>
        <v>5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150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239</v>
      </c>
      <c r="H8" s="27">
        <f>AVERAGEIFS('BA History S3'!C:C,'BA History S3'!B:B,A8)</f>
        <v>26.555555555555557</v>
      </c>
      <c r="I8" s="13">
        <f t="array" ref="I8">MAX(IF('BA History S3'!B:B=A8, 'BA History S3'!C:C))</f>
        <v>41</v>
      </c>
      <c r="J8" s="12">
        <f>COUNTIFS('BA History S3'!B:B,A8,'BA History S3'!D:D, 1)</f>
        <v>2</v>
      </c>
      <c r="K8" s="2">
        <f>COUNTIFS('BA History S3'!B:B,A8,'BA History S3'!D:D, 0)</f>
        <v>7</v>
      </c>
      <c r="L8" s="33">
        <f>LOOKUP(2, 1/('BA History S3'!$B:$B=A8), 'BA History S3'!$AO:$AO)</f>
        <v>0.22222222222222221</v>
      </c>
      <c r="M8" s="12">
        <f>SUMIFS('BA History S3'!F:F,'BA History S3'!B:B,A8)</f>
        <v>15</v>
      </c>
      <c r="N8" s="2">
        <f>SUMIFS('BA History S3'!E:E,'BA History S3'!B:B,A8)-M8</f>
        <v>22</v>
      </c>
      <c r="O8" s="33">
        <f>LOOKUP(2, 1/('BA History S3'!$B:$B=A8), 'BA History S3'!$AM:$AM)</f>
        <v>0.39999999999999997</v>
      </c>
      <c r="P8" s="12">
        <f>SUMIFS('BA History S3'!H:H,'BA History S3'!B:B,A8)</f>
        <v>70</v>
      </c>
      <c r="Q8" s="2">
        <f>SUMIFS('BA History S3'!G:G,'BA History S3'!B:B,A8)-P8</f>
        <v>84</v>
      </c>
      <c r="R8" s="43">
        <f>LOOKUP(2, 1/('BA History S3'!$B:$B=A8), 'BA History S3'!$AN:$AN)</f>
        <v>0.45777777777777778</v>
      </c>
      <c r="S8" s="2">
        <f>COUNTIFS('BA History S3'!$B:$B,$A$8,'BA History S3'!K:K, 1)</f>
        <v>1</v>
      </c>
      <c r="T8" s="2">
        <f>COUNTIFS('BA History S3'!$B:$B,$A$8,'BA History S3'!L:L, 1)</f>
        <v>0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1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2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185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323</v>
      </c>
      <c r="H9" s="27">
        <f>AVERAGEIFS('BA History S3'!C:C,'BA History S3'!B:B,A9)</f>
        <v>14.043478260869565</v>
      </c>
      <c r="I9" s="13">
        <f t="array" ref="I9">MAX(IF('BA History S3'!B:B=A9, 'BA History S3'!C:C))</f>
        <v>29</v>
      </c>
      <c r="J9" s="12">
        <f>COUNTIFS('BA History S3'!B:B,A9,'BA History S3'!D:D, 1)</f>
        <v>12</v>
      </c>
      <c r="K9" s="2">
        <f>COUNTIFS('BA History S3'!B:B,A9,'BA History S3'!D:D, 0)</f>
        <v>11</v>
      </c>
      <c r="L9" s="33">
        <f>LOOKUP(2, 1/('BA History S3'!$B:$B=A9), 'BA History S3'!$AO:$AO)</f>
        <v>0.52173913043478259</v>
      </c>
      <c r="M9" s="12">
        <f>SUMIFS('BA History S3'!F:F,'BA History S3'!B:B,A9)</f>
        <v>48</v>
      </c>
      <c r="N9" s="2">
        <f>SUMIFS('BA History S3'!E:E,'BA History S3'!B:B,A9)-M9</f>
        <v>44</v>
      </c>
      <c r="O9" s="33">
        <f>LOOKUP(2, 1/('BA History S3'!$B:$B=A9), 'BA History S3'!$AM:$AM)</f>
        <v>0.52391304347826095</v>
      </c>
      <c r="P9" s="12">
        <f>SUMIFS('BA History S3'!H:H,'BA History S3'!B:B,A9)</f>
        <v>194</v>
      </c>
      <c r="Q9" s="2">
        <f>SUMIFS('BA History S3'!G:G,'BA History S3'!B:B,A9)-P9</f>
        <v>181</v>
      </c>
      <c r="R9" s="43">
        <f>LOOKUP(2, 1/('BA History S3'!$B:$B=A9), 'BA History S3'!$AN:$AN)</f>
        <v>0.52217391304347827</v>
      </c>
      <c r="S9" s="2">
        <f>COUNTIFS('BA History S3'!$B:$B,$A$9,'BA History S3'!K:K, 1)</f>
        <v>4</v>
      </c>
      <c r="T9" s="2">
        <f>COUNTIFS('BA History S3'!$B:$B,$A$9,'BA History S3'!L:L, 1)</f>
        <v>2</v>
      </c>
      <c r="U9" s="2">
        <f>COUNTIFS('BA History S3'!$B:$B,$A$9,'BA History S3'!M:M, 1)</f>
        <v>5</v>
      </c>
      <c r="V9" s="2">
        <f>COUNTIFS('BA History S3'!$B:$B,$A$9,'BA History S3'!N:N, 1)</f>
        <v>5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4</v>
      </c>
      <c r="AP9" s="2">
        <f>COUNTIFS('BA History S3'!$B:$B,$A$9,'BA History S3'!AH:AH, 1)</f>
        <v>8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254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154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4</v>
      </c>
      <c r="L11" s="33">
        <f>LOOKUP(2, 1/('BA History S3'!$B:$B=A11), 'BA History S3'!$AO:$AO)</f>
        <v>0.7142857142857143</v>
      </c>
      <c r="M11" s="12">
        <f>SUMIFS('BA History S3'!F:F,'BA History S3'!B:B,A11)</f>
        <v>35</v>
      </c>
      <c r="N11" s="2">
        <f>SUMIFS('BA History S3'!E:E,'BA History S3'!B:B,A11)-M11</f>
        <v>27</v>
      </c>
      <c r="O11" s="33">
        <f>LOOKUP(2, 1/('BA History S3'!$B:$B=A11), 'BA History S3'!$AM:$AM)</f>
        <v>0.56428571428571428</v>
      </c>
      <c r="P11" s="12">
        <f>SUMIFS('BA History S3'!H:H,'BA History S3'!B:B,A11)</f>
        <v>131</v>
      </c>
      <c r="Q11" s="2">
        <f>SUMIFS('BA History S3'!G:G,'BA History S3'!B:B,A11)-P11</f>
        <v>118</v>
      </c>
      <c r="R11" s="43">
        <f>LOOKUP(2, 1/('BA History S3'!$B:$B=A11), 'BA History S3'!$AN:$AN)</f>
        <v>0.52500000000000002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2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154</v>
      </c>
      <c r="H12" s="27">
        <f>AVERAGEIFS('BA History S3'!C:C,'BA History S3'!B:B,A12)</f>
        <v>14</v>
      </c>
      <c r="I12" s="13">
        <f t="array" ref="I12">MAX(IF('BA History S3'!B:B=A12, 'BA History S3'!C:C))</f>
        <v>23</v>
      </c>
      <c r="J12" s="12">
        <f>COUNTIFS('BA History S3'!B:B,A12,'BA History S3'!D:D, 1)</f>
        <v>5</v>
      </c>
      <c r="K12" s="2">
        <f>COUNTIFS('BA History S3'!B:B,A12,'BA History S3'!D:D, 0)</f>
        <v>6</v>
      </c>
      <c r="L12" s="33">
        <f>LOOKUP(2, 1/('BA History S3'!$B:$B=A12), 'BA History S3'!$AO:$AO)</f>
        <v>0.45454545454545453</v>
      </c>
      <c r="M12" s="12">
        <f>SUMIFS('BA History S3'!F:F,'BA History S3'!B:B,A12)</f>
        <v>22</v>
      </c>
      <c r="N12" s="2">
        <f>SUMIFS('BA History S3'!E:E,'BA History S3'!B:B,A12)-M12</f>
        <v>26</v>
      </c>
      <c r="O12" s="33">
        <f>LOOKUP(2, 1/('BA History S3'!$B:$B=A12), 'BA History S3'!$AM:$AM)</f>
        <v>0.43181818181818182</v>
      </c>
      <c r="P12" s="12">
        <f>SUMIFS('BA History S3'!H:H,'BA History S3'!B:B,A12)</f>
        <v>96</v>
      </c>
      <c r="Q12" s="2">
        <f>SUMIFS('BA History S3'!G:G,'BA History S3'!B:B,A12)-P12</f>
        <v>99</v>
      </c>
      <c r="R12" s="43">
        <f>LOOKUP(2, 1/('BA History S3'!$B:$B=A12), 'BA History S3'!$AN:$AN)</f>
        <v>0.47999999999999993</v>
      </c>
      <c r="S12" s="2">
        <f>COUNTIFS('BA History S3'!$B:$B,$A$12,'BA History S3'!K:K, 1)</f>
        <v>0</v>
      </c>
      <c r="T12" s="2">
        <f>COUNTIFS('BA History S3'!$B:$B,$A$12,'BA History S3'!L:L, 1)</f>
        <v>1</v>
      </c>
      <c r="U12" s="2">
        <f>COUNTIFS('BA History S3'!$B:$B,$A$12,'BA History S3'!M:M, 1)</f>
        <v>1</v>
      </c>
      <c r="V12" s="2">
        <f>COUNTIFS('BA History S3'!$B:$B,$A$12,'BA History S3'!N:N, 1)</f>
        <v>4</v>
      </c>
      <c r="W12" s="2">
        <f>COUNTIFS('BA History S3'!$B:$B,$A$12,'BA History S3'!O:O, 1)</f>
        <v>1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1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4</v>
      </c>
      <c r="AO12" s="2">
        <f>COUNTIFS('BA History S3'!$B:$B,$A$12,'BA History S3'!AG:AG, 1)</f>
        <v>3</v>
      </c>
      <c r="AP12" s="2">
        <f>COUNTIFS('BA History S3'!$B:$B,$A$12,'BA History S3'!AH:AH, 1)</f>
        <v>2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222</v>
      </c>
      <c r="H14" s="27">
        <f>AVERAGEIFS('BA History S3'!C:C,'BA History S3'!B:B,A14)</f>
        <v>17.076923076923077</v>
      </c>
      <c r="I14" s="13">
        <f t="array" ref="I14">MAX(IF('BA History S3'!B:B=A14, 'BA History S3'!C:C))</f>
        <v>27</v>
      </c>
      <c r="J14" s="12">
        <f>COUNTIFS('BA History S3'!B:B,A14,'BA History S3'!D:D, 1)</f>
        <v>4</v>
      </c>
      <c r="K14" s="2">
        <f>COUNTIFS('BA History S3'!B:B,A14,'BA History S3'!D:D, 0)</f>
        <v>9</v>
      </c>
      <c r="L14" s="33">
        <f>LOOKUP(2, 1/('BA History S3'!$B:$B=A14), 'BA History S3'!$AO:$AO)</f>
        <v>0.30769230769230771</v>
      </c>
      <c r="M14" s="12">
        <f>SUMIFS('BA History S3'!F:F,'BA History S3'!B:B,A14)</f>
        <v>22</v>
      </c>
      <c r="N14" s="2">
        <f>SUMIFS('BA History S3'!E:E,'BA History S3'!B:B,A14)-M14</f>
        <v>33</v>
      </c>
      <c r="O14" s="33">
        <f>LOOKUP(2, 1/('BA History S3'!$B:$B=A14), 'BA History S3'!$AM:$AM)</f>
        <v>0.37692307692307686</v>
      </c>
      <c r="P14" s="12">
        <f>SUMIFS('BA History S3'!H:H,'BA History S3'!B:B,A14)</f>
        <v>102</v>
      </c>
      <c r="Q14" s="2">
        <f>SUMIFS('BA History S3'!G:G,'BA History S3'!B:B,A14)-P14</f>
        <v>127</v>
      </c>
      <c r="R14" s="43">
        <f>LOOKUP(2, 1/('BA History S3'!$B:$B=A14), 'BA History S3'!$AN:$AN)</f>
        <v>0.43153846153846148</v>
      </c>
      <c r="S14" s="2">
        <f>COUNTIFS('BA History S3'!$B:$B,$A$14,'BA History S3'!K:K, 1)</f>
        <v>1</v>
      </c>
      <c r="T14" s="2">
        <f>COUNTIFS('BA History S3'!$B:$B,$A$14,'BA History S3'!L:L, 1)</f>
        <v>0</v>
      </c>
      <c r="U14" s="2">
        <f>COUNTIFS('BA History S3'!$B:$B,$A$14,'BA History S3'!M:M, 1)</f>
        <v>3</v>
      </c>
      <c r="V14" s="2">
        <f>COUNTIFS('BA History S3'!$B:$B,$A$14,'BA History S3'!N:N, 1)</f>
        <v>5</v>
      </c>
      <c r="W14" s="2">
        <f>COUNTIFS('BA History S3'!$B:$B,$A$14,'BA History S3'!O:O, 1)</f>
        <v>2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3</v>
      </c>
      <c r="AP14" s="2">
        <f>COUNTIFS('BA History S3'!$B:$B,$A$14,'BA History S3'!AH:AH, 1)</f>
        <v>0</v>
      </c>
      <c r="AQ14" s="2">
        <f>COUNTIFS('BA History S3'!$B:$B,$A$14,'BA History S3'!AI:AI, 1)</f>
        <v>1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/>
      <c r="F15" s="2"/>
      <c r="G15" s="12">
        <f>SUMIFS('BA History S3'!C:C,'BA History S3'!B:B,A15)</f>
        <v>120</v>
      </c>
      <c r="H15" s="27">
        <f>AVERAGEIFS('BA History S3'!C:C,'BA History S3'!B:B,A15)</f>
        <v>15</v>
      </c>
      <c r="I15" s="13">
        <f t="array" ref="I15">MAX(IF('BA History S3'!B:B=A15, 'BA History S3'!C:C))</f>
        <v>19</v>
      </c>
      <c r="J15" s="12">
        <f>COUNTIFS('BA History S3'!B:B,A15,'BA History S3'!D:D, 1)</f>
        <v>3</v>
      </c>
      <c r="K15" s="2">
        <f>COUNTIFS('BA History S3'!B:B,A15,'BA History S3'!D:D, 0)</f>
        <v>5</v>
      </c>
      <c r="L15" s="33">
        <f>LOOKUP(2, 1/('BA History S3'!$B:$B=A15), 'BA History S3'!$AO:$AO)</f>
        <v>0.375</v>
      </c>
      <c r="M15" s="12">
        <f>SUMIFS('BA History S3'!F:F,'BA History S3'!B:B,A15)</f>
        <v>13</v>
      </c>
      <c r="N15" s="2">
        <f>SUMIFS('BA History S3'!E:E,'BA History S3'!B:B,A15)-M15</f>
        <v>18</v>
      </c>
      <c r="O15" s="33">
        <f>LOOKUP(2, 1/('BA History S3'!$B:$B=A15), 'BA History S3'!$AM:$AM)</f>
        <v>0.41875000000000001</v>
      </c>
      <c r="P15" s="12">
        <f>SUMIFS('BA History S3'!H:H,'BA History S3'!B:B,A15)</f>
        <v>60</v>
      </c>
      <c r="Q15" s="2">
        <f>SUMIFS('BA History S3'!G:G,'BA History S3'!B:B,A15)-P15</f>
        <v>70</v>
      </c>
      <c r="R15" s="43">
        <f>LOOKUP(2, 1/('BA History S3'!$B:$B=A15), 'BA History S3'!$AN:$AN)</f>
        <v>0.45500000000000002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0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264</v>
      </c>
      <c r="H16" s="27">
        <f>AVERAGEIFS('BA History S3'!C:C,'BA History S3'!B:B,A16)</f>
        <v>20.307692307692307</v>
      </c>
      <c r="I16" s="13">
        <f t="array" ref="I16">MAX(IF('BA History S3'!B:B=A16, 'BA History S3'!C:C))</f>
        <v>32</v>
      </c>
      <c r="J16" s="12">
        <f>COUNTIFS('BA History S3'!B:B,A16,'BA History S3'!D:D, 1)</f>
        <v>10</v>
      </c>
      <c r="K16" s="2">
        <f>COUNTIFS('BA History S3'!B:B,A16,'BA History S3'!D:D, 0)</f>
        <v>3</v>
      </c>
      <c r="L16" s="33">
        <f>LOOKUP(2, 1/('BA History S3'!$B:$B=A16), 'BA History S3'!$AO:$AO)</f>
        <v>0.76923076923076927</v>
      </c>
      <c r="M16" s="12">
        <f>SUMIFS('BA History S3'!F:F,'BA History S3'!B:B,A16)</f>
        <v>33</v>
      </c>
      <c r="N16" s="2">
        <f>SUMIFS('BA History S3'!E:E,'BA History S3'!B:B,A16)-M16</f>
        <v>23</v>
      </c>
      <c r="O16" s="33">
        <f>LOOKUP(2, 1/('BA History S3'!$B:$B=A16), 'BA History S3'!$AM:$AM)</f>
        <v>0.58846153846153837</v>
      </c>
      <c r="P16" s="12">
        <f>SUMIFS('BA History S3'!H:H,'BA History S3'!B:B,A16)</f>
        <v>123</v>
      </c>
      <c r="Q16" s="2">
        <f>SUMIFS('BA History S3'!G:G,'BA History S3'!B:B,A16)-P16</f>
        <v>100</v>
      </c>
      <c r="R16" s="43">
        <f>LOOKUP(2, 1/('BA History S3'!$B:$B=A16), 'BA History S3'!$AN:$AN)</f>
        <v>0.55307692307692313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7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3</v>
      </c>
      <c r="AO16" s="2">
        <f>COUNTIFS('BA History S3'!$B:$B,$A$16,'BA History S3'!AG:AG, 1)</f>
        <v>3</v>
      </c>
      <c r="AP16" s="2">
        <f>COUNTIFS('BA History S3'!$B:$B,$A$16,'BA History S3'!AH:AH, 1)</f>
        <v>4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231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350</v>
      </c>
      <c r="H17" s="27">
        <f>AVERAGEIFS('BA History S3'!C:C,'BA History S3'!B:B,A17)</f>
        <v>23.333333333333332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8</v>
      </c>
      <c r="L17" s="33">
        <f>LOOKUP(2, 1/('BA History S3'!$B:$B=A17), 'BA History S3'!$AO:$AO)</f>
        <v>0.46666666666666667</v>
      </c>
      <c r="M17" s="12">
        <f>SUMIFS('BA History S3'!F:F,'BA History S3'!B:B,A17)</f>
        <v>27</v>
      </c>
      <c r="N17" s="2">
        <f>SUMIFS('BA History S3'!E:E,'BA History S3'!B:B,A17)-M17</f>
        <v>30</v>
      </c>
      <c r="O17" s="33">
        <f>LOOKUP(2, 1/('BA History S3'!$B:$B=A17), 'BA History S3'!$AM:$AM)</f>
        <v>0.46666666666666667</v>
      </c>
      <c r="P17" s="12">
        <f>SUMIFS('BA History S3'!H:H,'BA History S3'!B:B,A17)</f>
        <v>116</v>
      </c>
      <c r="Q17" s="2">
        <f>SUMIFS('BA History S3'!G:G,'BA History S3'!B:B,A17)-P17</f>
        <v>118</v>
      </c>
      <c r="R17" s="43">
        <f>LOOKUP(2, 1/('BA History S3'!$B:$B=A17), 'BA History S3'!$AN:$AN)</f>
        <v>0.49466666666666664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5</v>
      </c>
      <c r="W17" s="2">
        <f>COUNTIFS('BA History S3'!$B:$B,$A$17,'BA History S3'!O:O, 1)</f>
        <v>1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1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110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5</v>
      </c>
      <c r="H20" s="27">
        <f>AVERAGEIFS('BA History S3'!C:C,'BA History S3'!B:B,A20)</f>
        <v>5</v>
      </c>
      <c r="I20" s="13">
        <f t="array" ref="I20">MAX(IF('BA History S3'!B:B=A20, 'BA History S3'!C:C))</f>
        <v>5</v>
      </c>
      <c r="J20" s="12">
        <f>COUNTIFS('BA History S3'!B:B,A20,'BA History S3'!D:D, 1)</f>
        <v>0</v>
      </c>
      <c r="K20" s="2">
        <f>COUNTIFS('BA History S3'!B:B,A20,'BA History S3'!D:D, 0)</f>
        <v>1</v>
      </c>
      <c r="L20" s="33">
        <f>LOOKUP(2, 1/('BA History S3'!$B:$B=A20), 'BA History S3'!$AO:$AO)</f>
        <v>0</v>
      </c>
      <c r="M20" s="12">
        <f>SUMIFS('BA History S3'!F:F,'BA History S3'!B:B,A20)</f>
        <v>2</v>
      </c>
      <c r="N20" s="2">
        <f>SUMIFS('BA History S3'!E:E,'BA History S3'!B:B,A20)-M20</f>
        <v>3</v>
      </c>
      <c r="O20" s="33">
        <f>LOOKUP(2, 1/('BA History S3'!$B:$B=A20), 'BA History S3'!$AM:$AM)</f>
        <v>0.4</v>
      </c>
      <c r="P20" s="12">
        <f>SUMIFS('BA History S3'!H:H,'BA History S3'!B:B,A20)</f>
        <v>8</v>
      </c>
      <c r="Q20" s="2">
        <f>SUMIFS('BA History S3'!G:G,'BA History S3'!B:B,A20)-P20</f>
        <v>12</v>
      </c>
      <c r="R20" s="43">
        <f>LOOKUP(2, 1/('BA History S3'!$B:$B=A20), 'BA History S3'!$AN:$AN)</f>
        <v>0.4</v>
      </c>
      <c r="S20" s="2">
        <f>COUNTIFS('BA History S3'!$B:$B,$A$20,'BA History S3'!K:K, 1)</f>
        <v>1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3</v>
      </c>
      <c r="B21" s="1" t="s">
        <v>130</v>
      </c>
      <c r="C21" s="3" t="s">
        <v>70</v>
      </c>
      <c r="D21" s="49">
        <v>3</v>
      </c>
      <c r="E21" s="49"/>
      <c r="F21" s="49"/>
      <c r="G21" s="12">
        <f>SUMIFS('BA History S3'!C:C,'BA History S3'!B:B,A21)</f>
        <v>126</v>
      </c>
      <c r="H21" s="27">
        <f>AVERAGEIFS('BA History S3'!C:C,'BA History S3'!B:B,A21)</f>
        <v>21</v>
      </c>
      <c r="I21" s="13">
        <f t="array" ref="I21">MAX(IF('BA History S3'!B:B=A21, 'BA History S3'!C:C))</f>
        <v>26</v>
      </c>
      <c r="J21" s="12">
        <f>COUNTIFS('BA History S3'!B:B,A21,'BA History S3'!D:D, 1)</f>
        <v>2</v>
      </c>
      <c r="K21" s="2">
        <f>COUNTIFS('BA History S3'!B:B,A21,'BA History S3'!D:D, 0)</f>
        <v>4</v>
      </c>
      <c r="L21" s="33">
        <f>LOOKUP(2, 1/('BA History S3'!$B:$B=A21), 'BA History S3'!$AO:$AO)</f>
        <v>0.33333333333333331</v>
      </c>
      <c r="M21" s="12">
        <f>SUMIFS('BA History S3'!F:F,'BA History S3'!B:B,A21)</f>
        <v>12</v>
      </c>
      <c r="N21" s="2">
        <f>SUMIFS('BA History S3'!E:E,'BA History S3'!B:B,A21)-M21</f>
        <v>15</v>
      </c>
      <c r="O21" s="33">
        <f>LOOKUP(2, 1/('BA History S3'!$B:$B=A21), 'BA History S3'!$AM:$AM)</f>
        <v>0.44166666666666665</v>
      </c>
      <c r="P21" s="12">
        <f>SUMIFS('BA History S3'!H:H,'BA History S3'!B:B,A21)</f>
        <v>53</v>
      </c>
      <c r="Q21" s="2">
        <f>SUMIFS('BA History S3'!G:G,'BA History S3'!B:B,A21)-P21</f>
        <v>59</v>
      </c>
      <c r="R21" s="43">
        <f>LOOKUP(2, 1/('BA History S3'!$B:$B=A21), 'BA History S3'!$AN:$AN)</f>
        <v>0.47166666666666668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3</v>
      </c>
      <c r="V21" s="2">
        <f>COUNTIFS('BA History S3'!$B:$B,$A$21,'BA History S3'!N:N, 1)</f>
        <v>1</v>
      </c>
      <c r="W21" s="2">
        <f>COUNTIFS('BA History S3'!$B:$B,$A$21,'BA History S3'!O:O, 1)</f>
        <v>1</v>
      </c>
      <c r="X21" s="2">
        <f>COUNTIFS('BA History S3'!$B:$B,$A$21,'BA History S3'!P:P, 1)</f>
        <v>1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2</v>
      </c>
      <c r="AQ21" s="2">
        <f>COUNTIFS('BA History S3'!$B:$B,$A$21,'BA History S3'!AI:AI, 1)</f>
        <v>2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120</v>
      </c>
      <c r="B22" s="49" t="s">
        <v>70</v>
      </c>
      <c r="C22" s="2" t="s">
        <v>70</v>
      </c>
      <c r="D22" s="49"/>
      <c r="E22" s="49"/>
      <c r="F22" s="49"/>
      <c r="G22" s="12">
        <f>SUMIFS('BA History S3'!C:C,'BA History S3'!B:B,A22)</f>
        <v>16</v>
      </c>
      <c r="H22" s="27">
        <f>AVERAGEIFS('BA History S3'!C:C,'BA History S3'!B:B,A22)</f>
        <v>5.333333333333333</v>
      </c>
      <c r="I22" s="13">
        <f t="array" ref="I22">MAX(IF('BA History S3'!B:B=A22, 'BA History S3'!C:C))</f>
        <v>9</v>
      </c>
      <c r="J22" s="12">
        <f>COUNTIFS('BA History S3'!B:B,A22,'BA History S3'!D:D, 1)</f>
        <v>0</v>
      </c>
      <c r="K22" s="2">
        <f>COUNTIFS('BA History S3'!B:B,A22,'BA History S3'!D:D, 0)</f>
        <v>3</v>
      </c>
      <c r="L22" s="33">
        <f>LOOKUP(2, 1/('BA History S3'!$B:$B=A22), 'BA History S3'!$AO:$AO)</f>
        <v>0</v>
      </c>
      <c r="M22" s="12">
        <f>SUMIFS('BA History S3'!F:F,'BA History S3'!B:B,A22)</f>
        <v>2</v>
      </c>
      <c r="N22" s="2">
        <f>SUMIFS('BA History S3'!E:E,'BA History S3'!B:B,A22)-M22</f>
        <v>9</v>
      </c>
      <c r="O22" s="33">
        <f>LOOKUP(2, 1/('BA History S3'!$B:$B=A22), 'BA History S3'!$AM:$AM)</f>
        <v>0.16666666666666666</v>
      </c>
      <c r="P22" s="12">
        <f>SUMIFS('BA History S3'!H:H,'BA History S3'!B:B,A22)</f>
        <v>14</v>
      </c>
      <c r="Q22" s="2">
        <f>SUMIFS('BA History S3'!G:G,'BA History S3'!B:B,A22)-P22</f>
        <v>28</v>
      </c>
      <c r="R22" s="43">
        <f>LOOKUP(2, 1/('BA History S3'!$B:$B=A22), 'BA History S3'!$AN:$AN)</f>
        <v>0.33</v>
      </c>
      <c r="S22" s="2">
        <f>COUNTIFS('BA History S3'!$B:$B,$A$22,'BA History S3'!K:K, 1)</f>
        <v>1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0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133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131</v>
      </c>
      <c r="H23" s="27">
        <f>AVERAGEIFS('BA History S3'!C:C,'BA History S3'!B:B,A23)</f>
        <v>13.1</v>
      </c>
      <c r="I23" s="13">
        <f t="array" ref="I23">MAX(IF('BA History S3'!B:B=A23, 'BA History S3'!C:C))</f>
        <v>21</v>
      </c>
      <c r="J23" s="12">
        <f>COUNTIFS('BA History S3'!B:B,A23,'BA History S3'!D:D, 1)</f>
        <v>8</v>
      </c>
      <c r="K23" s="2">
        <f>COUNTIFS('BA History S3'!B:B,A23,'BA History S3'!D:D, 0)</f>
        <v>2</v>
      </c>
      <c r="L23" s="33">
        <f>LOOKUP(2, 1/('BA History S3'!$B:$B=A23), 'BA History S3'!$AO:$AO)</f>
        <v>0.8</v>
      </c>
      <c r="M23" s="12">
        <f>SUMIFS('BA History S3'!F:F,'BA History S3'!B:B,A23)</f>
        <v>26</v>
      </c>
      <c r="N23" s="2">
        <f>SUMIFS('BA History S3'!E:E,'BA History S3'!B:B,A23)-M23</f>
        <v>15</v>
      </c>
      <c r="O23" s="33">
        <f>LOOKUP(2, 1/('BA History S3'!$B:$B=A23), 'BA History S3'!$AM:$AM)</f>
        <v>0.65499999999999992</v>
      </c>
      <c r="P23" s="12">
        <f>SUMIFS('BA History S3'!H:H,'BA History S3'!B:B,A23)</f>
        <v>95</v>
      </c>
      <c r="Q23" s="2">
        <f>SUMIFS('BA History S3'!G:G,'BA History S3'!B:B,A23)-P23</f>
        <v>77</v>
      </c>
      <c r="R23" s="43">
        <f>LOOKUP(2, 1/('BA History S3'!$B:$B=A23), 'BA History S3'!$AN:$AN)</f>
        <v>0.55699999999999994</v>
      </c>
      <c r="S23" s="2">
        <f>COUNTIFS('BA History S3'!$B:$B,$A$23,'BA History S3'!K:K, 1)</f>
        <v>0</v>
      </c>
      <c r="T23" s="2">
        <f>COUNTIFS('BA History S3'!$B:$B,$A$23,'BA History S3'!L:L, 1)</f>
        <v>1</v>
      </c>
      <c r="U23" s="2">
        <f>COUNTIFS('BA History S3'!$B:$B,$A$23,'BA History S3'!M:M, 1)</f>
        <v>3</v>
      </c>
      <c r="V23" s="2">
        <f>COUNTIFS('BA History S3'!$B:$B,$A$23,'BA History S3'!N:N, 1)</f>
        <v>7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2</v>
      </c>
      <c r="AG23" s="2">
        <f>COUNTIFS('BA History S3'!$B:$B,$A$23,'BA History S3'!Y:Y, 1)</f>
        <v>0</v>
      </c>
      <c r="AH23" s="2">
        <f>COUNTIFS('BA History S3'!$B:$B,$A$23,'BA History S3'!Z:Z, 1)</f>
        <v>2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2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2</v>
      </c>
      <c r="AP23" s="2">
        <f>COUNTIFS('BA History S3'!$B:$B,$A$23,'BA History S3'!AH:AH, 1)</f>
        <v>3</v>
      </c>
      <c r="AQ23" s="2">
        <f>COUNTIFS('BA History S3'!$B:$B,$A$23,'BA History S3'!AI:AI, 1)</f>
        <v>2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12</v>
      </c>
      <c r="B24" s="2" t="s">
        <v>70</v>
      </c>
      <c r="C24" s="2" t="s">
        <v>70</v>
      </c>
      <c r="D24" s="2">
        <v>3</v>
      </c>
      <c r="E24" s="2"/>
      <c r="F24" s="2"/>
      <c r="G24" s="12">
        <f>SUMIFS('BA History S3'!C:C,'BA History S3'!B:B,A24)</f>
        <v>60</v>
      </c>
      <c r="H24" s="27">
        <f>AVERAGEIFS('BA History S3'!C:C,'BA History S3'!B:B,A24)</f>
        <v>20</v>
      </c>
      <c r="I24" s="13">
        <f t="array" ref="I24">MAX(IF('BA History S3'!B:B=A24, 'BA History S3'!C:C))</f>
        <v>25</v>
      </c>
      <c r="J24" s="12">
        <f>COUNTIFS('BA History S3'!B:B,A24,'BA History S3'!D:D, 1)</f>
        <v>2</v>
      </c>
      <c r="K24" s="2">
        <f>COUNTIFS('BA History S3'!B:B,A24,'BA History S3'!D:D, 0)</f>
        <v>1</v>
      </c>
      <c r="L24" s="33">
        <f>LOOKUP(2, 1/('BA History S3'!$B:$B=A24), 'BA History S3'!$AO:$AO)</f>
        <v>0.66666666666666663</v>
      </c>
      <c r="M24" s="12">
        <f>SUMIFS('BA History S3'!F:F,'BA History S3'!B:B,A24)</f>
        <v>8</v>
      </c>
      <c r="N24" s="2">
        <f>SUMIFS('BA History S3'!E:E,'BA History S3'!B:B,A24)-M24</f>
        <v>5</v>
      </c>
      <c r="O24" s="33">
        <f>LOOKUP(2, 1/('BA History S3'!$B:$B=A24), 'BA History S3'!$AM:$AM)</f>
        <v>0.6333333333333333</v>
      </c>
      <c r="P24" s="12">
        <f>SUMIFS('BA History S3'!H:H,'BA History S3'!B:B,A24)</f>
        <v>31</v>
      </c>
      <c r="Q24" s="2">
        <f>SUMIFS('BA History S3'!G:G,'BA History S3'!B:B,A24)-P24</f>
        <v>24</v>
      </c>
      <c r="R24" s="43">
        <f>LOOKUP(2, 1/('BA History S3'!$B:$B=A24), 'BA History S3'!$AN:$AN)</f>
        <v>0.56666666666666654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2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1</v>
      </c>
      <c r="AO24" s="2">
        <f>COUNTIFS('BA History S3'!$B:$B,$A$24,'BA History S3'!AG:AG, 1)</f>
        <v>1</v>
      </c>
      <c r="AP24" s="2">
        <f>COUNTIFS('BA History S3'!$B:$B,$A$24,'BA History S3'!AH:AH, 1)</f>
        <v>2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</v>
      </c>
      <c r="B25" s="1" t="s">
        <v>130</v>
      </c>
      <c r="C25" s="2" t="s">
        <v>70</v>
      </c>
      <c r="D25" s="1">
        <v>4</v>
      </c>
      <c r="E25" s="1">
        <v>3</v>
      </c>
      <c r="G25" s="12">
        <f>SUMIFS('BA History S3'!C:C,'BA History S3'!B:B,A25)</f>
        <v>273</v>
      </c>
      <c r="H25" s="27">
        <f>AVERAGEIFS('BA History S3'!C:C,'BA History S3'!B:B,A25)</f>
        <v>24.818181818181817</v>
      </c>
      <c r="I25" s="13">
        <f t="array" ref="I25">MAX(IF('BA History S3'!B:B=A25, 'BA History S3'!C:C))</f>
        <v>39</v>
      </c>
      <c r="J25" s="12">
        <f>COUNTIFS('BA History S3'!B:B,A25,'BA History S3'!D:D, 1)</f>
        <v>5</v>
      </c>
      <c r="K25" s="2">
        <f>COUNTIFS('BA History S3'!B:B,A25,'BA History S3'!D:D, 0)</f>
        <v>6</v>
      </c>
      <c r="L25" s="33">
        <f>LOOKUP(2, 1/('BA History S3'!$B:$B=A25), 'BA History S3'!$AO:$AO)</f>
        <v>0.45454545454545453</v>
      </c>
      <c r="M25" s="12">
        <f>SUMIFS('BA History S3'!F:F,'BA History S3'!B:B,A25)</f>
        <v>22</v>
      </c>
      <c r="N25" s="2">
        <f>SUMIFS('BA History S3'!E:E,'BA History S3'!B:B,A25)-M25</f>
        <v>25</v>
      </c>
      <c r="O25" s="33">
        <f>LOOKUP(2, 1/('BA History S3'!$B:$B=A25), 'BA History S3'!$AM:$AM)</f>
        <v>0.45454545454545453</v>
      </c>
      <c r="P25" s="12">
        <f>SUMIFS('BA History S3'!H:H,'BA History S3'!B:B,A25)</f>
        <v>94</v>
      </c>
      <c r="Q25" s="2">
        <f>SUMIFS('BA History S3'!G:G,'BA History S3'!B:B,A25)-P25</f>
        <v>96</v>
      </c>
      <c r="R25" s="43">
        <f>LOOKUP(2, 1/('BA History S3'!$B:$B=A25), 'BA History S3'!$AN:$AN)</f>
        <v>0.4936363636363636</v>
      </c>
      <c r="S25" s="2">
        <f>COUNTIFS('BA History S3'!$B:$B,$A$25,'BA History S3'!K:K, 1)</f>
        <v>2</v>
      </c>
      <c r="T25" s="2">
        <f>COUNTIFS('BA History S3'!$B:$B,$A$25,'BA History S3'!L:L, 1)</f>
        <v>0</v>
      </c>
      <c r="U25" s="2">
        <f>COUNTIFS('BA History S3'!$B:$B,$A$25,'BA History S3'!M:M, 1)</f>
        <v>4</v>
      </c>
      <c r="V25" s="2">
        <f>COUNTIFS('BA History S3'!$B:$B,$A$25,'BA History S3'!N:N, 1)</f>
        <v>2</v>
      </c>
      <c r="W25" s="2">
        <f>COUNTIFS('BA History S3'!$B:$B,$A$25,'BA History S3'!O:O, 1)</f>
        <v>1</v>
      </c>
      <c r="X25" s="2">
        <f>COUNTIFS('BA History S3'!$B:$B,$A$25,'BA History S3'!P:P, 1)</f>
        <v>0</v>
      </c>
      <c r="Y25" s="2">
        <f>COUNTIFS('BA History S3'!$B:$B,$A$25,'BA History S3'!Q:Q, 1)</f>
        <v>1</v>
      </c>
      <c r="Z25" s="2">
        <f>COUNTIFS('BA History S3'!$B:$B,$A$25,'BA History S3'!R:R, 1)</f>
        <v>2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3</v>
      </c>
      <c r="AL25" s="2">
        <f>COUNTIFS('BA History S3'!$B:$B,$A$25,'BA History S3'!AD:AD, 1)</f>
        <v>0</v>
      </c>
      <c r="AM25" s="2">
        <f>COUNTIFS('BA History S3'!$B:$B,$A$25,'BA History S3'!AE:AE, 1)</f>
        <v>1</v>
      </c>
      <c r="AN25" s="2">
        <f>COUNTIFS('BA History S3'!$B:$B,$A$25,'BA History S3'!AF:AF, 1)</f>
        <v>2</v>
      </c>
      <c r="AO25" s="2">
        <f>COUNTIFS('BA History S3'!$B:$B,$A$25,'BA History S3'!AG:AG, 1)</f>
        <v>1</v>
      </c>
      <c r="AP25" s="2">
        <f>COUNTIFS('BA History S3'!$B:$B,$A$25,'BA History S3'!AH:AH, 1)</f>
        <v>1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5</v>
      </c>
      <c r="B26" s="1" t="s">
        <v>130</v>
      </c>
      <c r="C26" s="2" t="s">
        <v>70</v>
      </c>
      <c r="E26" s="1">
        <v>1</v>
      </c>
      <c r="G26" s="12">
        <f>SUMIFS('BA History S3'!C:C,'BA History S3'!B:B,A26)</f>
        <v>188</v>
      </c>
      <c r="H26" s="27">
        <f>AVERAGEIFS('BA History S3'!C:C,'BA History S3'!B:B,A26)</f>
        <v>20.888888888888889</v>
      </c>
      <c r="I26" s="13">
        <f t="array" ref="I26">MAX(IF('BA History S3'!B:B=A26, 'BA History S3'!C:C))</f>
        <v>33</v>
      </c>
      <c r="J26" s="12">
        <f>COUNTIFS('BA History S3'!B:B,A26,'BA History S3'!D:D, 1)</f>
        <v>6</v>
      </c>
      <c r="K26" s="2">
        <f>COUNTIFS('BA History S3'!B:B,A26,'BA History S3'!D:D, 0)</f>
        <v>3</v>
      </c>
      <c r="L26" s="33">
        <f>LOOKUP(2, 1/('BA History S3'!$B:$B=A26), 'BA History S3'!$AO:$AO)</f>
        <v>0.66666666666666663</v>
      </c>
      <c r="M26" s="12">
        <f>SUMIFS('BA History S3'!F:F,'BA History S3'!B:B,A26)</f>
        <v>22</v>
      </c>
      <c r="N26" s="2">
        <f>SUMIFS('BA History S3'!E:E,'BA History S3'!B:B,A26)-M26</f>
        <v>15</v>
      </c>
      <c r="O26" s="33">
        <f>LOOKUP(2, 1/('BA History S3'!$B:$B=A26), 'BA History S3'!$AM:$AM)</f>
        <v>0.61111111111111116</v>
      </c>
      <c r="P26" s="12">
        <f>SUMIFS('BA History S3'!H:H,'BA History S3'!B:B,A26)</f>
        <v>82</v>
      </c>
      <c r="Q26" s="2">
        <f>SUMIFS('BA History S3'!G:G,'BA History S3'!B:B,A26)-P26</f>
        <v>64</v>
      </c>
      <c r="R26" s="43">
        <f>LOOKUP(2, 1/('BA History S3'!$B:$B=A26), 'BA History S3'!$AN:$AN)</f>
        <v>0.57555555555555549</v>
      </c>
      <c r="S26" s="2">
        <f>COUNTIFS('BA History S3'!$B:$B,$A$26,'BA History S3'!K:K, 1)</f>
        <v>1</v>
      </c>
      <c r="T26" s="2">
        <f>COUNTIFS('BA History S3'!$B:$B,$A$26,'BA History S3'!L:L, 1)</f>
        <v>1</v>
      </c>
      <c r="U26" s="2">
        <f>COUNTIFS('BA History S3'!$B:$B,$A$26,'BA History S3'!M:M, 1)</f>
        <v>2</v>
      </c>
      <c r="V26" s="2">
        <f>COUNTIFS('BA History S3'!$B:$B,$A$26,'BA History S3'!N:N, 1)</f>
        <v>1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2</v>
      </c>
      <c r="AL26" s="2">
        <f>COUNTIFS('BA History S3'!$B:$B,$A$26,'BA History S3'!AD:AD, 1)</f>
        <v>0</v>
      </c>
      <c r="AM26" s="2">
        <f>COUNTIFS('BA History S3'!$B:$B,$A$26,'BA History S3'!AE:AE, 1)</f>
        <v>1</v>
      </c>
      <c r="AN26" s="2">
        <f>COUNTIFS('BA History S3'!$B:$B,$A$26,'BA History S3'!AF:AF, 1)</f>
        <v>5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2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32</v>
      </c>
      <c r="B27" s="1" t="s">
        <v>70</v>
      </c>
      <c r="C27" s="2" t="s">
        <v>70</v>
      </c>
      <c r="G27" s="12">
        <f>SUMIFS('BA History S3'!C:C,'BA History S3'!B:B,A27)</f>
        <v>19</v>
      </c>
      <c r="H27" s="27">
        <f>AVERAGEIFS('BA History S3'!C:C,'BA History S3'!B:B,A27)</f>
        <v>9.5</v>
      </c>
      <c r="I27" s="13">
        <f t="array" ref="I27">MAX(IF('BA History S3'!B:B=A27, 'BA History S3'!C:C))</f>
        <v>11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3</v>
      </c>
      <c r="N27" s="2">
        <f>SUMIFS('BA History S3'!E:E,'BA History S3'!B:B,A27)-M27</f>
        <v>4</v>
      </c>
      <c r="O27" s="33">
        <f>LOOKUP(2, 1/('BA History S3'!$B:$B=A27), 'BA History S3'!$AM:$AM)</f>
        <v>0.375</v>
      </c>
      <c r="P27" s="12">
        <f>SUMIFS('BA History S3'!H:H,'BA History S3'!B:B,A27)</f>
        <v>12</v>
      </c>
      <c r="Q27" s="2">
        <f>SUMIFS('BA History S3'!G:G,'BA History S3'!B:B,A27)-P27</f>
        <v>14</v>
      </c>
      <c r="R27" s="43">
        <f>LOOKUP(2, 1/('BA History S3'!$B:$B=A27), 'BA History S3'!$AN:$AN)</f>
        <v>0.44500000000000001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0</v>
      </c>
      <c r="V27" s="2">
        <f>COUNTIFS('BA History S3'!$B:$B,$A$27,'BA History S3'!N:N, 1)</f>
        <v>1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195</v>
      </c>
      <c r="B28" s="1" t="s">
        <v>70</v>
      </c>
      <c r="C28" s="2" t="s">
        <v>70</v>
      </c>
      <c r="G28" s="12">
        <f>SUMIFS('BA History S3'!C:C,'BA History S3'!B:B,A28)</f>
        <v>5</v>
      </c>
      <c r="H28" s="27">
        <f>AVERAGEIFS('BA History S3'!C:C,'BA History S3'!B:B,A28)</f>
        <v>5</v>
      </c>
      <c r="I28" s="13">
        <f t="array" ref="I28">MAX(IF('BA History S3'!B:B=A28, 'BA History S3'!C:C))</f>
        <v>5</v>
      </c>
      <c r="J28" s="12">
        <f>COUNTIFS('BA History S3'!B:B,A28,'BA History S3'!D:D, 1)</f>
        <v>1</v>
      </c>
      <c r="K28" s="2">
        <f>COUNTIFS('BA History S3'!B:B,A28,'BA History S3'!D:D, 0)</f>
        <v>0</v>
      </c>
      <c r="L28" s="33">
        <f>LOOKUP(2, 1/('BA History S3'!$B:$B=A28), 'BA History S3'!$AO:$AO)</f>
        <v>1</v>
      </c>
      <c r="M28" s="12">
        <f>SUMIFS('BA History S3'!F:F,'BA History S3'!B:B,A28)</f>
        <v>3</v>
      </c>
      <c r="N28" s="2">
        <f>SUMIFS('BA History S3'!E:E,'BA History S3'!B:B,A28)-M28</f>
        <v>2</v>
      </c>
      <c r="O28" s="33">
        <f>LOOKUP(2, 1/('BA History S3'!$B:$B=A28), 'BA History S3'!$AM:$AM)</f>
        <v>0.6</v>
      </c>
      <c r="P28" s="12">
        <f>SUMIFS('BA History S3'!H:H,'BA History S3'!B:B,A28)</f>
        <v>12</v>
      </c>
      <c r="Q28" s="2">
        <f>SUMIFS('BA History S3'!G:G,'BA History S3'!B:B,A28)-P28</f>
        <v>12</v>
      </c>
      <c r="R28" s="43">
        <f>LOOKUP(2, 1/('BA History S3'!$B:$B=A28), 'BA History S3'!$AN:$AN)</f>
        <v>0.5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1</v>
      </c>
      <c r="V28" s="2">
        <f>COUNTIFS('BA History S3'!$B:$B,$A$28,'BA History S3'!N:N, 1)</f>
        <v>1</v>
      </c>
      <c r="W28" s="2">
        <f>COUNTIFS('BA History S3'!$B:$B,$A$28,'BA History S3'!O:O, 1)</f>
        <v>0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0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1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113</v>
      </c>
      <c r="B29" s="1" t="s">
        <v>70</v>
      </c>
      <c r="C29" s="2" t="s">
        <v>70</v>
      </c>
      <c r="D29" s="1">
        <v>7</v>
      </c>
      <c r="E29" s="1">
        <v>2</v>
      </c>
      <c r="G29" s="12">
        <f>SUMIFS('BA History S3'!C:C,'BA History S3'!B:B,A29)</f>
        <v>473</v>
      </c>
      <c r="H29" s="27">
        <f>AVERAGEIFS('BA History S3'!C:C,'BA History S3'!B:B,A29)</f>
        <v>22.523809523809526</v>
      </c>
      <c r="I29" s="13">
        <f t="array" ref="I29">MAX(IF('BA History S3'!B:B=A29, 'BA History S3'!C:C))</f>
        <v>45</v>
      </c>
      <c r="J29" s="12">
        <f>COUNTIFS('BA History S3'!B:B,A29,'BA History S3'!D:D, 1)</f>
        <v>11</v>
      </c>
      <c r="K29" s="2">
        <f>COUNTIFS('BA History S3'!B:B,A29,'BA History S3'!D:D, 0)</f>
        <v>10</v>
      </c>
      <c r="L29" s="33">
        <f>LOOKUP(2, 1/('BA History S3'!$B:$B=A29), 'BA History S3'!$AO:$AO)</f>
        <v>0.52380952380952384</v>
      </c>
      <c r="M29" s="12">
        <f>SUMIFS('BA History S3'!F:F,'BA History S3'!B:B,A29)</f>
        <v>45</v>
      </c>
      <c r="N29" s="2">
        <f>SUMIFS('BA History S3'!E:E,'BA History S3'!B:B,A29)-M29</f>
        <v>39</v>
      </c>
      <c r="O29" s="33">
        <f>LOOKUP(2, 1/('BA History S3'!$B:$B=A29), 'BA History S3'!$AM:$AM)</f>
        <v>0.55000000000000004</v>
      </c>
      <c r="P29" s="12">
        <f>SUMIFS('BA History S3'!H:H,'BA History S3'!B:B,A29)</f>
        <v>174</v>
      </c>
      <c r="Q29" s="2">
        <f>SUMIFS('BA History S3'!G:G,'BA History S3'!B:B,A29)-P29</f>
        <v>166</v>
      </c>
      <c r="R29" s="43">
        <f>LOOKUP(2, 1/('BA History S3'!$B:$B=A29), 'BA History S3'!$AN:$AN)</f>
        <v>0.51761904761904753</v>
      </c>
      <c r="S29" s="2">
        <f>COUNTIFS('BA History S3'!$B:$B,$A$29,'BA History S3'!K:K, 1)</f>
        <v>2</v>
      </c>
      <c r="T29" s="2">
        <f>COUNTIFS('BA History S3'!$B:$B,$A$29,'BA History S3'!L:L, 1)</f>
        <v>0</v>
      </c>
      <c r="U29" s="2">
        <f>COUNTIFS('BA History S3'!$B:$B,$A$29,'BA History S3'!M:M, 1)</f>
        <v>5</v>
      </c>
      <c r="V29" s="2">
        <f>COUNTIFS('BA History S3'!$B:$B,$A$29,'BA History S3'!N:N, 1)</f>
        <v>8</v>
      </c>
      <c r="W29" s="2">
        <f>COUNTIFS('BA History S3'!$B:$B,$A$29,'BA History S3'!O:O, 1)</f>
        <v>1</v>
      </c>
      <c r="X29" s="2">
        <f>COUNTIFS('BA History S3'!$B:$B,$A$29,'BA History S3'!P:P, 1)</f>
        <v>1</v>
      </c>
      <c r="Y29" s="2">
        <f>COUNTIFS('BA History S3'!$B:$B,$A$29,'BA History S3'!Q:Q, 1)</f>
        <v>2</v>
      </c>
      <c r="Z29" s="2">
        <f>COUNTIFS('BA History S3'!$B:$B,$A$29,'BA History S3'!R:R, 1)</f>
        <v>1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0</v>
      </c>
      <c r="AF29" s="2">
        <f>COUNTIFS('BA History S3'!$B:$B,$A$29,'BA History S3'!X:X, 1)</f>
        <v>1</v>
      </c>
      <c r="AG29" s="2">
        <f>COUNTIFS('BA History S3'!$B:$B,$A$29,'BA History S3'!Y:Y, 1)</f>
        <v>0</v>
      </c>
      <c r="AH29" s="2">
        <f>COUNTIFS('BA History S3'!$B:$B,$A$29,'BA History S3'!Z:Z, 1)</f>
        <v>4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4</v>
      </c>
      <c r="AL29" s="2">
        <f>COUNTIFS('BA History S3'!$B:$B,$A$29,'BA History S3'!AD:AD, 1)</f>
        <v>0</v>
      </c>
      <c r="AM29" s="2">
        <f>COUNTIFS('BA History S3'!$B:$B,$A$29,'BA History S3'!AE:AE, 1)</f>
        <v>1</v>
      </c>
      <c r="AN29" s="2">
        <f>COUNTIFS('BA History S3'!$B:$B,$A$29,'BA History S3'!AF:AF, 1)</f>
        <v>4</v>
      </c>
      <c r="AO29" s="2">
        <f>COUNTIFS('BA History S3'!$B:$B,$A$29,'BA History S3'!AG:AG, 1)</f>
        <v>1</v>
      </c>
      <c r="AP29" s="2">
        <f>COUNTIFS('BA History S3'!$B:$B,$A$29,'BA History S3'!AH:AH, 1)</f>
        <v>5</v>
      </c>
      <c r="AQ29" s="2">
        <f>COUNTIFS('BA History S3'!$B:$B,$A$29,'BA History S3'!AI:AI, 1)</f>
        <v>4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255</v>
      </c>
      <c r="B30" s="1" t="s">
        <v>70</v>
      </c>
      <c r="C30" s="2" t="s">
        <v>70</v>
      </c>
      <c r="G30" s="12">
        <f>SUMIFS('BA History S3'!C:C,'BA History S3'!B:B,A30)</f>
        <v>20</v>
      </c>
      <c r="H30" s="27">
        <f>AVERAGEIFS('BA History S3'!C:C,'BA History S3'!B:B,A30)</f>
        <v>20</v>
      </c>
      <c r="I30" s="13">
        <f t="array" ref="I30">MAX(IF('BA History S3'!B:B=A30, 'BA History S3'!C:C))</f>
        <v>20</v>
      </c>
      <c r="J30" s="12">
        <f>COUNTIFS('BA History S3'!B:B,A30,'BA History S3'!D:D, 1)</f>
        <v>0</v>
      </c>
      <c r="K30" s="2">
        <f>COUNTIFS('BA History S3'!B:B,A30,'BA History S3'!D:D, 0)</f>
        <v>1</v>
      </c>
      <c r="L30" s="33">
        <f>LOOKUP(2, 1/('BA History S3'!$B:$B=A30), 'BA History S3'!$AO:$AO)</f>
        <v>0</v>
      </c>
      <c r="M30" s="12">
        <f>SUMIFS('BA History S3'!F:F,'BA History S3'!B:B,A30)</f>
        <v>1</v>
      </c>
      <c r="N30" s="2">
        <f>SUMIFS('BA History S3'!E:E,'BA History S3'!B:B,A30)-M30</f>
        <v>3</v>
      </c>
      <c r="O30" s="33">
        <f>LOOKUP(2, 1/('BA History S3'!$B:$B=A30), 'BA History S3'!$AM:$AM)</f>
        <v>0.25</v>
      </c>
      <c r="P30" s="12">
        <f>SUMIFS('BA History S3'!H:H,'BA History S3'!B:B,A30)</f>
        <v>9</v>
      </c>
      <c r="Q30" s="2">
        <f>SUMIFS('BA History S3'!G:G,'BA History S3'!B:B,A30)-P30</f>
        <v>11</v>
      </c>
      <c r="R30" s="43">
        <f>LOOKUP(2, 1/('BA History S3'!$B:$B=A30), 'BA History S3'!$AN:$AN)</f>
        <v>0.45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0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1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34</v>
      </c>
      <c r="B31" s="1" t="s">
        <v>70</v>
      </c>
      <c r="C31" s="2" t="s">
        <v>70</v>
      </c>
      <c r="D31" s="1">
        <v>5</v>
      </c>
      <c r="E31" s="1">
        <v>3</v>
      </c>
      <c r="G31" s="12">
        <f>SUMIFS('BA History S3'!C:C,'BA History S3'!B:B,A31)</f>
        <v>254</v>
      </c>
      <c r="H31" s="27">
        <f>AVERAGEIFS('BA History S3'!C:C,'BA History S3'!B:B,A31)</f>
        <v>21.166666666666668</v>
      </c>
      <c r="I31" s="13">
        <f t="array" ref="I31">MAX(IF('BA History S3'!B:B=A31, 'BA History S3'!C:C))</f>
        <v>34</v>
      </c>
      <c r="J31" s="12">
        <f>COUNTIFS('BA History S3'!B:B,A31,'BA History S3'!D:D, 1)</f>
        <v>5</v>
      </c>
      <c r="K31" s="2">
        <f>COUNTIFS('BA History S3'!B:B,A31,'BA History S3'!D:D, 0)</f>
        <v>7</v>
      </c>
      <c r="L31" s="33">
        <f>LOOKUP(2, 1/('BA History S3'!$B:$B=A31), 'BA History S3'!$AO:$AO)</f>
        <v>0.41666666666666669</v>
      </c>
      <c r="M31" s="12">
        <f>SUMIFS('BA History S3'!F:F,'BA History S3'!B:B,A31)</f>
        <v>25</v>
      </c>
      <c r="N31" s="2">
        <f>SUMIFS('BA History S3'!E:E,'BA History S3'!B:B,A31)-M31</f>
        <v>29</v>
      </c>
      <c r="O31" s="33">
        <f>LOOKUP(2, 1/('BA History S3'!$B:$B=A31), 'BA History S3'!$AM:$AM)</f>
        <v>0.46666666666666662</v>
      </c>
      <c r="P31" s="12">
        <f>SUMIFS('BA History S3'!H:H,'BA History S3'!B:B,A31)</f>
        <v>108</v>
      </c>
      <c r="Q31" s="2">
        <f>SUMIFS('BA History S3'!G:G,'BA History S3'!B:B,A31)-P31</f>
        <v>107</v>
      </c>
      <c r="R31" s="43">
        <f>LOOKUP(2, 1/('BA History S3'!$B:$B=A31), 'BA History S3'!$AN:$AN)</f>
        <v>0.50833333333333341</v>
      </c>
      <c r="S31" s="2">
        <f>COUNTIFS('BA History S3'!$B:$B,$A$31,'BA History S3'!K:K, 1)</f>
        <v>1</v>
      </c>
      <c r="T31" s="2">
        <f>COUNTIFS('BA History S3'!$B:$B,$A$31,'BA History S3'!L:L, 1)</f>
        <v>3</v>
      </c>
      <c r="U31" s="2">
        <f>COUNTIFS('BA History S3'!$B:$B,$A$31,'BA History S3'!M:M, 1)</f>
        <v>2</v>
      </c>
      <c r="V31" s="2">
        <f>COUNTIFS('BA History S3'!$B:$B,$A$31,'BA History S3'!N:N, 1)</f>
        <v>3</v>
      </c>
      <c r="W31" s="2">
        <f>COUNTIFS('BA History S3'!$B:$B,$A$31,'BA History S3'!O:O, 1)</f>
        <v>1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2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1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2</v>
      </c>
      <c r="AP31" s="2">
        <f>COUNTIFS('BA History S3'!$B:$B,$A$31,'BA History S3'!AH:AH, 1)</f>
        <v>3</v>
      </c>
      <c r="AQ31" s="2">
        <f>COUNTIFS('BA History S3'!$B:$B,$A$31,'BA History S3'!AI:AI, 1)</f>
        <v>2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>
        <v>1</v>
      </c>
      <c r="E32" s="2">
        <v>1</v>
      </c>
      <c r="F32" s="2"/>
      <c r="G32" s="12">
        <f>SUMIFS('BA History S3'!C:C,'BA History S3'!B:B,A32)</f>
        <v>313</v>
      </c>
      <c r="H32" s="27">
        <f>AVERAGEIFS('BA History S3'!C:C,'BA History S3'!B:B,A32)</f>
        <v>18.411764705882351</v>
      </c>
      <c r="I32" s="13">
        <f t="array" ref="I32">MAX(IF('BA History S3'!B:B=A32, 'BA History S3'!C:C))</f>
        <v>30</v>
      </c>
      <c r="J32" s="12">
        <f>COUNTIFS('BA History S3'!B:B,A32,'BA History S3'!D:D, 1)</f>
        <v>9</v>
      </c>
      <c r="K32" s="2">
        <f>COUNTIFS('BA History S3'!B:B,A32,'BA History S3'!D:D, 0)</f>
        <v>8</v>
      </c>
      <c r="L32" s="33">
        <f>LOOKUP(2, 1/('BA History S3'!$B:$B=A32), 'BA History S3'!$AO:$AO)</f>
        <v>0.52941176470588236</v>
      </c>
      <c r="M32" s="12">
        <f>SUMIFS('BA History S3'!F:F,'BA History S3'!B:B,A32)</f>
        <v>40</v>
      </c>
      <c r="N32" s="2">
        <f>SUMIFS('BA History S3'!E:E,'BA History S3'!B:B,A32)-M32</f>
        <v>30</v>
      </c>
      <c r="O32" s="33">
        <f>LOOKUP(2, 1/('BA History S3'!$B:$B=A32), 'BA History S3'!$AM:$AM)</f>
        <v>0.60882352941176476</v>
      </c>
      <c r="P32" s="12">
        <f>SUMIFS('BA History S3'!H:H,'BA History S3'!B:B,A32)</f>
        <v>153</v>
      </c>
      <c r="Q32" s="2">
        <f>SUMIFS('BA History S3'!G:G,'BA History S3'!B:B,A32)-P32</f>
        <v>134</v>
      </c>
      <c r="R32" s="43">
        <f>LOOKUP(2, 1/('BA History S3'!$B:$B=A32), 'BA History S3'!$AN:$AN)</f>
        <v>0.56000000000000005</v>
      </c>
      <c r="S32" s="2">
        <f>COUNTIFS('BA History S3'!$B:$B,$A$32,'BA History S3'!K:K, 1)</f>
        <v>2</v>
      </c>
      <c r="T32" s="2">
        <f>COUNTIFS('BA History S3'!$B:$B,$A$32,'BA History S3'!L:L, 1)</f>
        <v>1</v>
      </c>
      <c r="U32" s="2">
        <f>COUNTIFS('BA History S3'!$B:$B,$A$32,'BA History S3'!M:M, 1)</f>
        <v>4</v>
      </c>
      <c r="V32" s="2">
        <f>COUNTIFS('BA History S3'!$B:$B,$A$32,'BA History S3'!N:N, 1)</f>
        <v>6</v>
      </c>
      <c r="W32" s="2">
        <f>COUNTIFS('BA History S3'!$B:$B,$A$32,'BA History S3'!O:O, 1)</f>
        <v>2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2</v>
      </c>
      <c r="AE32" s="2">
        <f>COUNTIFS('BA History S3'!$B:$B,$A$32,'BA History S3'!W:W, 1)</f>
        <v>3</v>
      </c>
      <c r="AF32" s="2">
        <f>COUNTIFS('BA History S3'!$B:$B,$A$32,'BA History S3'!X:X, 1)</f>
        <v>1</v>
      </c>
      <c r="AG32" s="2">
        <f>COUNTIFS('BA History S3'!$B:$B,$A$32,'BA History S3'!Y:Y, 1)</f>
        <v>0</v>
      </c>
      <c r="AH32" s="2">
        <f>COUNTIFS('BA History S3'!$B:$B,$A$32,'BA History S3'!Z:Z, 1)</f>
        <v>1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4</v>
      </c>
      <c r="AL32" s="2">
        <f>COUNTIFS('BA History S3'!$B:$B,$A$32,'BA History S3'!AD:AD, 1)</f>
        <v>1</v>
      </c>
      <c r="AM32" s="2">
        <f>COUNTIFS('BA History S3'!$B:$B,$A$32,'BA History S3'!AE:AE, 1)</f>
        <v>0</v>
      </c>
      <c r="AN32" s="2">
        <f>COUNTIFS('BA History S3'!$B:$B,$A$32,'BA History S3'!AF:AF, 1)</f>
        <v>5</v>
      </c>
      <c r="AO32" s="2">
        <f>COUNTIFS('BA History S3'!$B:$B,$A$32,'BA History S3'!AG:AG, 1)</f>
        <v>0</v>
      </c>
      <c r="AP32" s="2">
        <f>COUNTIFS('BA History S3'!$B:$B,$A$32,'BA History S3'!AH:AH, 1)</f>
        <v>4</v>
      </c>
      <c r="AQ32" s="2">
        <f>COUNTIFS('BA History S3'!$B:$B,$A$32,'BA History S3'!AI:AI, 1)</f>
        <v>4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15</v>
      </c>
      <c r="B33" s="2" t="s">
        <v>70</v>
      </c>
      <c r="C33" s="2" t="s">
        <v>70</v>
      </c>
      <c r="D33" s="2">
        <v>1</v>
      </c>
      <c r="E33" s="2"/>
      <c r="F33" s="2"/>
      <c r="G33" s="12">
        <f>SUMIFS('BA History S3'!C:C,'BA History S3'!B:B,A33)</f>
        <v>73</v>
      </c>
      <c r="H33" s="27">
        <f>AVERAGEIFS('BA History S3'!C:C,'BA History S3'!B:B,A33)</f>
        <v>18.25</v>
      </c>
      <c r="I33" s="13">
        <f t="array" ref="I33">MAX(IF('BA History S3'!B:B=A33, 'BA History S3'!C:C))</f>
        <v>28</v>
      </c>
      <c r="J33" s="12">
        <f>COUNTIFS('BA History S3'!B:B,A33,'BA History S3'!D:D, 1)</f>
        <v>3</v>
      </c>
      <c r="K33" s="2">
        <f>COUNTIFS('BA History S3'!B:B,A33,'BA History S3'!D:D, 0)</f>
        <v>1</v>
      </c>
      <c r="L33" s="33">
        <f>LOOKUP(2, 1/('BA History S3'!$B:$B=A33), 'BA History S3'!$AO:$AO)</f>
        <v>0.75</v>
      </c>
      <c r="M33" s="12">
        <f>SUMIFS('BA History S3'!F:F,'BA History S3'!B:B,A33)</f>
        <v>10</v>
      </c>
      <c r="N33" s="2">
        <f>SUMIFS('BA History S3'!E:E,'BA History S3'!B:B,A33)-M33</f>
        <v>6</v>
      </c>
      <c r="O33" s="33">
        <f>LOOKUP(2, 1/('BA History S3'!$B:$B=A33), 'BA History S3'!$AM:$AM)</f>
        <v>0.625</v>
      </c>
      <c r="P33" s="12">
        <f>SUMIFS('BA History S3'!H:H,'BA History S3'!B:B,A33)</f>
        <v>37</v>
      </c>
      <c r="Q33" s="2">
        <f>SUMIFS('BA History S3'!G:G,'BA History S3'!B:B,A33)-P33</f>
        <v>30</v>
      </c>
      <c r="R33" s="43">
        <f>LOOKUP(2, 1/('BA History S3'!$B:$B=A33), 'BA History S3'!$AN:$AN)</f>
        <v>0.54749999999999999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3</v>
      </c>
      <c r="W33" s="2">
        <f>COUNTIFS('BA History S3'!$B:$B,$A$33,'BA History S3'!O:O, 1)</f>
        <v>0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0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2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1</v>
      </c>
      <c r="AO33" s="2">
        <f>COUNTIFS('BA History S3'!$B:$B,$A$33,'BA History S3'!AG:AG, 1)</f>
        <v>1</v>
      </c>
      <c r="AP33" s="2">
        <f>COUNTIFS('BA History S3'!$B:$B,$A$33,'BA History S3'!AH:AH, 1)</f>
        <v>2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248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</v>
      </c>
      <c r="H34" s="27">
        <f>AVERAGEIFS('BA History S3'!C:C,'BA History S3'!B:B,A34)</f>
        <v>7</v>
      </c>
      <c r="I34" s="13">
        <f t="array" ref="I34">MAX(IF('BA History S3'!B:B=A34, 'BA History S3'!C:C))</f>
        <v>8</v>
      </c>
      <c r="J34" s="12">
        <f>COUNTIFS('BA History S3'!B:B,A34,'BA History S3'!D:D, 1)</f>
        <v>1</v>
      </c>
      <c r="K34" s="2">
        <f>COUNTIFS('BA History S3'!B:B,A34,'BA History S3'!D:D, 0)</f>
        <v>1</v>
      </c>
      <c r="L34" s="33">
        <f>LOOKUP(2, 1/('BA History S3'!$B:$B=A34), 'BA History S3'!$AO:$AO)</f>
        <v>0.5</v>
      </c>
      <c r="M34" s="12">
        <f>SUMIFS('BA History S3'!F:F,'BA History S3'!B:B,A34)</f>
        <v>3</v>
      </c>
      <c r="N34" s="2">
        <f>SUMIFS('BA History S3'!E:E,'BA History S3'!B:B,A34)-M34</f>
        <v>4</v>
      </c>
      <c r="O34" s="33">
        <f>LOOKUP(2, 1/('BA History S3'!$B:$B=A34), 'BA History S3'!$AM:$AM)</f>
        <v>0.375</v>
      </c>
      <c r="P34" s="12">
        <f>SUMIFS('BA History S3'!H:H,'BA History S3'!B:B,A34)</f>
        <v>12</v>
      </c>
      <c r="Q34" s="2">
        <f>SUMIFS('BA History S3'!G:G,'BA History S3'!B:B,A34)-P34</f>
        <v>14</v>
      </c>
      <c r="R34" s="43">
        <f>LOOKUP(2, 1/('BA History S3'!$B:$B=A34), 'BA History S3'!$AN:$AN)</f>
        <v>0.44500000000000001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0</v>
      </c>
      <c r="V34" s="2">
        <f>COUNTIFS('BA History S3'!$B:$B,$A$34,'BA History S3'!N:N, 1)</f>
        <v>1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0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252</v>
      </c>
      <c r="B35" s="2" t="s">
        <v>70</v>
      </c>
      <c r="C35" s="2" t="s">
        <v>70</v>
      </c>
      <c r="D35" s="2"/>
      <c r="E35" s="2"/>
      <c r="F35" s="2"/>
      <c r="G35" s="12">
        <f>SUMIFS('BA History S3'!C:C,'BA History S3'!B:B,A35)</f>
        <v>220</v>
      </c>
      <c r="H35" s="27">
        <f>AVERAGEIFS('BA History S3'!C:C,'BA History S3'!B:B,A35)</f>
        <v>9.1666666666666661</v>
      </c>
      <c r="I35" s="13">
        <f t="array" ref="I35">MAX(IF('BA History S3'!B:B=A35, 'BA History S3'!C:C))</f>
        <v>25</v>
      </c>
      <c r="J35" s="12">
        <f>COUNTIFS('BA History S3'!B:B,A35,'BA History S3'!D:D, 1)</f>
        <v>7</v>
      </c>
      <c r="K35" s="2">
        <f>COUNTIFS('BA History S3'!B:B,A35,'BA History S3'!D:D, 0)</f>
        <v>17</v>
      </c>
      <c r="L35" s="33">
        <f>LOOKUP(2, 1/('BA History S3'!$B:$B=A35), 'BA History S3'!$AO:$AO)</f>
        <v>0.29166666666666669</v>
      </c>
      <c r="M35" s="12">
        <f>SUMIFS('BA History S3'!F:F,'BA History S3'!B:B,A35)</f>
        <v>38</v>
      </c>
      <c r="N35" s="2">
        <f>SUMIFS('BA History S3'!E:E,'BA History S3'!B:B,A35)-M35</f>
        <v>60</v>
      </c>
      <c r="O35" s="33">
        <f>LOOKUP(2, 1/('BA History S3'!$B:$B=A35), 'BA History S3'!$AM:$AM)</f>
        <v>0.3666666666666667</v>
      </c>
      <c r="P35" s="12">
        <f>SUMIFS('BA History S3'!H:H,'BA History S3'!B:B,A35)</f>
        <v>174</v>
      </c>
      <c r="Q35" s="2">
        <f>SUMIFS('BA History S3'!G:G,'BA History S3'!B:B,A35)-P35</f>
        <v>226</v>
      </c>
      <c r="R35" s="43">
        <f>LOOKUP(2, 1/('BA History S3'!$B:$B=A35), 'BA History S3'!$AN:$AN)</f>
        <v>0.42249999999999993</v>
      </c>
      <c r="S35" s="2">
        <f>COUNTIFS('BA History S3'!$B:$B,$A$35,'BA History S3'!K:K, 1)</f>
        <v>3</v>
      </c>
      <c r="T35" s="2">
        <f>COUNTIFS('BA History S3'!$B:$B,$A$35,'BA History S3'!L:L, 1)</f>
        <v>1</v>
      </c>
      <c r="U35" s="2">
        <f>COUNTIFS('BA History S3'!$B:$B,$A$35,'BA History S3'!M:M, 1)</f>
        <v>4</v>
      </c>
      <c r="V35" s="2">
        <f>COUNTIFS('BA History S3'!$B:$B,$A$35,'BA History S3'!N:N, 1)</f>
        <v>5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1</v>
      </c>
      <c r="Z35" s="2">
        <f>COUNTIFS('BA History S3'!$B:$B,$A$35,'BA History S3'!R:R, 1)</f>
        <v>2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1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1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4</v>
      </c>
      <c r="AL35" s="2">
        <f>COUNTIFS('BA History S3'!$B:$B,$A$35,'BA History S3'!AD:AD, 1)</f>
        <v>0</v>
      </c>
      <c r="AM35" s="2">
        <f>COUNTIFS('BA History S3'!$B:$B,$A$35,'BA History S3'!AE:AE, 1)</f>
        <v>1</v>
      </c>
      <c r="AN35" s="2">
        <f>COUNTIFS('BA History S3'!$B:$B,$A$35,'BA History S3'!AF:AF, 1)</f>
        <v>8</v>
      </c>
      <c r="AO35" s="2">
        <f>COUNTIFS('BA History S3'!$B:$B,$A$35,'BA History S3'!AG:AG, 1)</f>
        <v>3</v>
      </c>
      <c r="AP35" s="2">
        <f>COUNTIFS('BA History S3'!$B:$B,$A$35,'BA History S3'!AH:AH, 1)</f>
        <v>0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ht="15.75" x14ac:dyDescent="0.25">
      <c r="A36" s="2" t="s">
        <v>251</v>
      </c>
      <c r="B36" s="49" t="s">
        <v>70</v>
      </c>
      <c r="C36" s="2" t="s">
        <v>70</v>
      </c>
      <c r="D36" s="49">
        <v>1</v>
      </c>
      <c r="E36" s="49"/>
      <c r="F36" s="49"/>
      <c r="G36" s="12">
        <f>SUMIFS('BA History S3'!C:C,'BA History S3'!B:B,A36)</f>
        <v>117</v>
      </c>
      <c r="H36" s="27">
        <f>AVERAGEIFS('BA History S3'!C:C,'BA History S3'!B:B,A36)</f>
        <v>19.5</v>
      </c>
      <c r="I36" s="13">
        <f t="array" ref="I36">MAX(IF('BA History S3'!B:B=A36, 'BA History S3'!C:C))</f>
        <v>27</v>
      </c>
      <c r="J36" s="12">
        <f>COUNTIFS('BA History S3'!B:B,A36,'BA History S3'!D:D, 1)</f>
        <v>1</v>
      </c>
      <c r="K36" s="2">
        <f>COUNTIFS('BA History S3'!B:B,A36,'BA History S3'!D:D, 0)</f>
        <v>5</v>
      </c>
      <c r="L36" s="33">
        <f>LOOKUP(2, 1/('BA History S3'!$B:$B=A36), 'BA History S3'!$AO:$AO)</f>
        <v>0.16666666666666666</v>
      </c>
      <c r="M36" s="12">
        <f>SUMIFS('BA History S3'!F:F,'BA History S3'!B:B,A36)</f>
        <v>9</v>
      </c>
      <c r="N36" s="2">
        <f>SUMIFS('BA History S3'!E:E,'BA History S3'!B:B,A36)-M36</f>
        <v>16</v>
      </c>
      <c r="O36" s="33">
        <f>LOOKUP(2, 1/('BA History S3'!$B:$B=A36), 'BA History S3'!$AM:$AM)</f>
        <v>0.34166666666666662</v>
      </c>
      <c r="P36" s="12">
        <f>SUMIFS('BA History S3'!H:H,'BA History S3'!B:B,A36)</f>
        <v>43</v>
      </c>
      <c r="Q36" s="2">
        <f>SUMIFS('BA History S3'!G:G,'BA History S3'!B:B,A36)-P36</f>
        <v>58</v>
      </c>
      <c r="R36" s="43">
        <f>LOOKUP(2, 1/('BA History S3'!$B:$B=A36), 'BA History S3'!$AN:$AN)</f>
        <v>0.40000000000000008</v>
      </c>
      <c r="S36" s="2">
        <f>COUNTIFS('BA History S3'!$B:$B,$A$36,'BA History S3'!K:K, 1)</f>
        <v>0</v>
      </c>
      <c r="T36" s="2">
        <f>COUNTIFS('BA History S3'!$B:$B,$A$36,'BA History S3'!L:L, 1)</f>
        <v>0</v>
      </c>
      <c r="U36" s="2">
        <f>COUNTIFS('BA History S3'!$B:$B,$A$36,'BA History S3'!M:M, 1)</f>
        <v>0</v>
      </c>
      <c r="V36" s="2">
        <f>COUNTIFS('BA History S3'!$B:$B,$A$36,'BA History S3'!N:N, 1)</f>
        <v>2</v>
      </c>
      <c r="W36" s="2">
        <f>COUNTIFS('BA History S3'!$B:$B,$A$36,'BA History S3'!O:O, 1)</f>
        <v>1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1</v>
      </c>
      <c r="AO36" s="2">
        <f>COUNTIFS('BA History S3'!$B:$B,$A$36,'BA History S3'!AG:AG, 1)</f>
        <v>1</v>
      </c>
      <c r="AP36" s="2">
        <f>COUNTIFS('BA History S3'!$B:$B,$A$36,'BA History S3'!AH:AH, 1)</f>
        <v>2</v>
      </c>
      <c r="AQ36" s="2">
        <f>COUNTIFS('BA History S3'!$B:$B,$A$36,'BA History S3'!AI:AI, 1)</f>
        <v>2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6</v>
      </c>
      <c r="B37" s="1" t="s">
        <v>130</v>
      </c>
      <c r="C37" s="2" t="s">
        <v>70</v>
      </c>
      <c r="D37" s="1">
        <v>12</v>
      </c>
      <c r="E37" s="1">
        <v>5</v>
      </c>
      <c r="G37" s="12">
        <f>SUMIFS('BA History S3'!C:C,'BA History S3'!B:B,A37)</f>
        <v>690</v>
      </c>
      <c r="H37" s="27">
        <f>AVERAGEIFS('BA History S3'!C:C,'BA History S3'!B:B,A37)</f>
        <v>27.6</v>
      </c>
      <c r="I37" s="13">
        <f t="array" ref="I37">MAX(IF('BA History S3'!B:B=A37, 'BA History S3'!C:C))</f>
        <v>65</v>
      </c>
      <c r="J37" s="12">
        <f>COUNTIFS('BA History S3'!B:B,A37,'BA History S3'!D:D, 1)</f>
        <v>14</v>
      </c>
      <c r="K37" s="2">
        <f>COUNTIFS('BA History S3'!B:B,A37,'BA History S3'!D:D, 0)</f>
        <v>11</v>
      </c>
      <c r="L37" s="33">
        <f>LOOKUP(2, 1/('BA History S3'!$B:$B=A37), 'BA History S3'!$AO:$AO)</f>
        <v>0.56000000000000005</v>
      </c>
      <c r="M37" s="12">
        <f>SUMIFS('BA History S3'!F:F,'BA History S3'!B:B,A37)</f>
        <v>53</v>
      </c>
      <c r="N37" s="2">
        <f>SUMIFS('BA History S3'!E:E,'BA History S3'!B:B,A37)-M37</f>
        <v>49</v>
      </c>
      <c r="O37" s="33">
        <f>LOOKUP(2, 1/('BA History S3'!$B:$B=A37), 'BA History S3'!$AM:$AM)</f>
        <v>0.52599999999999991</v>
      </c>
      <c r="P37" s="12">
        <f>SUMIFS('BA History S3'!H:H,'BA History S3'!B:B,A37)</f>
        <v>212</v>
      </c>
      <c r="Q37" s="2">
        <f>SUMIFS('BA History S3'!G:G,'BA History S3'!B:B,A37)-P37</f>
        <v>206</v>
      </c>
      <c r="R37" s="43">
        <f>LOOKUP(2, 1/('BA History S3'!$B:$B=A37), 'BA History S3'!$AN:$AN)</f>
        <v>0.50640000000000007</v>
      </c>
      <c r="S37" s="2">
        <f>COUNTIFS('BA History S3'!$B:$B,$A$37,'BA History S3'!K:K, 1)</f>
        <v>2</v>
      </c>
      <c r="T37" s="2">
        <f>COUNTIFS('BA History S3'!$B:$B,$A$37,'BA History S3'!L:L, 1)</f>
        <v>1</v>
      </c>
      <c r="U37" s="2">
        <f>COUNTIFS('BA History S3'!$B:$B,$A$37,'BA History S3'!M:M, 1)</f>
        <v>4</v>
      </c>
      <c r="V37" s="2">
        <f>COUNTIFS('BA History S3'!$B:$B,$A$37,'BA History S3'!N:N, 1)</f>
        <v>9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2</v>
      </c>
      <c r="Z37" s="2">
        <f>COUNTIFS('BA History S3'!$B:$B,$A$37,'BA History S3'!R:R, 1)</f>
        <v>1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3</v>
      </c>
      <c r="AE37" s="2">
        <f>COUNTIFS('BA History S3'!$B:$B,$A$37,'BA History S3'!W:W, 1)</f>
        <v>1</v>
      </c>
      <c r="AF37" s="2">
        <f>COUNTIFS('BA History S3'!$B:$B,$A$37,'BA History S3'!X:X, 1)</f>
        <v>1</v>
      </c>
      <c r="AG37" s="2">
        <f>COUNTIFS('BA History S3'!$B:$B,$A$37,'BA History S3'!Y:Y, 1)</f>
        <v>0</v>
      </c>
      <c r="AH37" s="2">
        <f>COUNTIFS('BA History S3'!$B:$B,$A$37,'BA History S3'!Z:Z, 1)</f>
        <v>4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4</v>
      </c>
      <c r="AL37" s="2">
        <f>COUNTIFS('BA History S3'!$B:$B,$A$37,'BA History S3'!AD:AD, 1)</f>
        <v>1</v>
      </c>
      <c r="AM37" s="2">
        <f>COUNTIFS('BA History S3'!$B:$B,$A$37,'BA History S3'!AE:AE, 1)</f>
        <v>0</v>
      </c>
      <c r="AN37" s="2">
        <f>COUNTIFS('BA History S3'!$B:$B,$A$37,'BA History S3'!AF:AF, 1)</f>
        <v>6</v>
      </c>
      <c r="AO37" s="2">
        <f>COUNTIFS('BA History S3'!$B:$B,$A$37,'BA History S3'!AG:AG, 1)</f>
        <v>4</v>
      </c>
      <c r="AP37" s="2">
        <f>COUNTIFS('BA History S3'!$B:$B,$A$37,'BA History S3'!AH:AH, 1)</f>
        <v>6</v>
      </c>
      <c r="AQ37" s="2">
        <f>COUNTIFS('BA History S3'!$B:$B,$A$37,'BA History S3'!AI:AI, 1)</f>
        <v>4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16</v>
      </c>
      <c r="B38" s="1" t="s">
        <v>70</v>
      </c>
      <c r="C38" s="2" t="s">
        <v>70</v>
      </c>
      <c r="G38" s="12">
        <f>SUMIFS('BA History S3'!C:C,'BA History S3'!B:B,A38)</f>
        <v>43</v>
      </c>
      <c r="H38" s="27">
        <f>AVERAGEIFS('BA History S3'!C:C,'BA History S3'!B:B,A38)</f>
        <v>14.333333333333334</v>
      </c>
      <c r="I38" s="13">
        <f t="array" ref="I38">MAX(IF('BA History S3'!B:B=A38, 'BA History S3'!C:C))</f>
        <v>17</v>
      </c>
      <c r="J38" s="12">
        <f>COUNTIFS('BA History S3'!B:B,A38,'BA History S3'!D:D, 1)</f>
        <v>1</v>
      </c>
      <c r="K38" s="2">
        <f>COUNTIFS('BA History S3'!B:B,A38,'BA History S3'!D:D, 0)</f>
        <v>2</v>
      </c>
      <c r="L38" s="33">
        <f>LOOKUP(2, 1/('BA History S3'!$B:$B=A38), 'BA History S3'!$AO:$AO)</f>
        <v>0.33333333333333331</v>
      </c>
      <c r="M38" s="12">
        <f>SUMIFS('BA History S3'!F:F,'BA History S3'!B:B,A38)</f>
        <v>6</v>
      </c>
      <c r="N38" s="2">
        <f>SUMIFS('BA History S3'!E:E,'BA History S3'!B:B,A38)-M38</f>
        <v>7</v>
      </c>
      <c r="O38" s="33">
        <f>LOOKUP(2, 1/('BA History S3'!$B:$B=A38), 'BA History S3'!$AM:$AM)</f>
        <v>0.46666666666666662</v>
      </c>
      <c r="P38" s="12">
        <f>SUMIFS('BA History S3'!H:H,'BA History S3'!B:B,A38)</f>
        <v>25</v>
      </c>
      <c r="Q38" s="2">
        <f>SUMIFS('BA History S3'!G:G,'BA History S3'!B:B,A38)-P38</f>
        <v>24</v>
      </c>
      <c r="R38" s="43">
        <f>LOOKUP(2, 1/('BA History S3'!$B:$B=A38), 'BA History S3'!$AN:$AN)</f>
        <v>0.53333333333333333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2</v>
      </c>
      <c r="V38" s="2">
        <f>COUNTIFS('BA History S3'!$B:$B,$A$38,'BA History S3'!N:N, 1)</f>
        <v>0</v>
      </c>
      <c r="W38" s="2">
        <f>COUNTIFS('BA History S3'!$B:$B,$A$38,'BA History S3'!O:O, 1)</f>
        <v>0</v>
      </c>
      <c r="X38" s="2">
        <f>COUNTIFS('BA History S3'!$B:$B,$A$38,'BA History S3'!P:P, 1)</f>
        <v>0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0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0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1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1</v>
      </c>
      <c r="AO38" s="2">
        <f>COUNTIFS('BA History S3'!$B:$B,$A$38,'BA History S3'!AG:AG, 1)</f>
        <v>0</v>
      </c>
      <c r="AP38" s="2">
        <f>COUNTIFS('BA History S3'!$B:$B,$A$38,'BA History S3'!AH:AH, 1)</f>
        <v>1</v>
      </c>
      <c r="AQ38" s="2">
        <f>COUNTIFS('BA History S3'!$B:$B,$A$38,'BA History S3'!AI:AI, 1)</f>
        <v>0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90</v>
      </c>
      <c r="B39" s="2" t="s">
        <v>70</v>
      </c>
      <c r="C39" s="2" t="s">
        <v>70</v>
      </c>
      <c r="D39" s="2">
        <v>8</v>
      </c>
      <c r="E39" s="2">
        <v>2</v>
      </c>
      <c r="F39" s="2">
        <v>1</v>
      </c>
      <c r="G39" s="12">
        <f>SUMIFS('BA History S3'!C:C,'BA History S3'!B:B,A39)</f>
        <v>352</v>
      </c>
      <c r="H39" s="27">
        <f>AVERAGEIFS('BA History S3'!C:C,'BA History S3'!B:B,A39)</f>
        <v>23.466666666666665</v>
      </c>
      <c r="I39" s="13">
        <f t="array" ref="I39">MAX(IF('BA History S3'!B:B=A39, 'BA History S3'!C:C))</f>
        <v>37</v>
      </c>
      <c r="J39" s="12">
        <f>COUNTIFS('BA History S3'!B:B,A39,'BA History S3'!D:D, 1)</f>
        <v>11</v>
      </c>
      <c r="K39" s="2">
        <f>COUNTIFS('BA History S3'!B:B,A39,'BA History S3'!D:D, 0)</f>
        <v>4</v>
      </c>
      <c r="L39" s="33">
        <f>LOOKUP(2, 1/('BA History S3'!$B:$B=A39), 'BA History S3'!$AO:$AO)</f>
        <v>0.73333333333333328</v>
      </c>
      <c r="M39" s="12">
        <f>SUMIFS('BA History S3'!F:F,'BA History S3'!B:B,A39)</f>
        <v>37</v>
      </c>
      <c r="N39" s="2">
        <f>SUMIFS('BA History S3'!E:E,'BA History S3'!B:B,A39)-M39</f>
        <v>26</v>
      </c>
      <c r="O39" s="33">
        <f>LOOKUP(2, 1/('BA History S3'!$B:$B=A39), 'BA History S3'!$AM:$AM)</f>
        <v>0.58666666666666656</v>
      </c>
      <c r="P39" s="12">
        <f>SUMIFS('BA History S3'!H:H,'BA History S3'!B:B,A39)</f>
        <v>133</v>
      </c>
      <c r="Q39" s="2">
        <f>SUMIFS('BA History S3'!G:G,'BA History S3'!B:B,A39)-P39</f>
        <v>123</v>
      </c>
      <c r="R39" s="43">
        <f>LOOKUP(2, 1/('BA History S3'!$B:$B=A39), 'BA History S3'!$AN:$AN)</f>
        <v>0.5126666666666666</v>
      </c>
      <c r="S39" s="2">
        <f>COUNTIFS('BA History S3'!$B:$B,$A$39,'BA History S3'!K:K, 1)</f>
        <v>2</v>
      </c>
      <c r="T39" s="2">
        <f>COUNTIFS('BA History S3'!$B:$B,$A$39,'BA History S3'!L:L, 1)</f>
        <v>1</v>
      </c>
      <c r="U39" s="2">
        <f>COUNTIFS('BA History S3'!$B:$B,$A$39,'BA History S3'!M:M, 1)</f>
        <v>3</v>
      </c>
      <c r="V39" s="2">
        <f>COUNTIFS('BA History S3'!$B:$B,$A$39,'BA History S3'!N:N, 1)</f>
        <v>8</v>
      </c>
      <c r="W39" s="2">
        <f>COUNTIFS('BA History S3'!$B:$B,$A$39,'BA History S3'!O:O, 1)</f>
        <v>2</v>
      </c>
      <c r="X39" s="2">
        <f>COUNTIFS('BA History S3'!$B:$B,$A$39,'BA History S3'!P:P, 1)</f>
        <v>1</v>
      </c>
      <c r="Y39" s="2">
        <f>COUNTIFS('BA History S3'!$B:$B,$A$39,'BA History S3'!Q:Q, 1)</f>
        <v>1</v>
      </c>
      <c r="Z39" s="2">
        <f>COUNTIFS('BA History S3'!$B:$B,$A$39,'BA History S3'!R:R, 1)</f>
        <v>1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1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2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3</v>
      </c>
      <c r="AO39" s="2">
        <f>COUNTIFS('BA History S3'!$B:$B,$A$39,'BA History S3'!AG:AG, 1)</f>
        <v>3</v>
      </c>
      <c r="AP39" s="2">
        <f>COUNTIFS('BA History S3'!$B:$B,$A$39,'BA History S3'!AH:AH, 1)</f>
        <v>5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13</v>
      </c>
      <c r="B40" s="2" t="s">
        <v>70</v>
      </c>
      <c r="C40" s="2" t="s">
        <v>70</v>
      </c>
      <c r="D40" s="2"/>
      <c r="E40" s="2"/>
      <c r="F40" s="2"/>
      <c r="G40" s="12">
        <f>SUMIFS('BA History S3'!C:C,'BA History S3'!B:B,A40)</f>
        <v>38</v>
      </c>
      <c r="H40" s="27">
        <f>AVERAGEIFS('BA History S3'!C:C,'BA History S3'!B:B,A40)</f>
        <v>12.666666666666666</v>
      </c>
      <c r="I40" s="13">
        <f t="array" ref="I40">MAX(IF('BA History S3'!B:B=A40, 'BA History S3'!C:C))</f>
        <v>16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0.6166666666666667</v>
      </c>
      <c r="P40" s="12">
        <f>SUMIFS('BA History S3'!H:H,'BA History S3'!B:B,A40)</f>
        <v>25</v>
      </c>
      <c r="Q40" s="2">
        <f>SUMIFS('BA History S3'!G:G,'BA History S3'!B:B,A40)-P40</f>
        <v>22</v>
      </c>
      <c r="R40" s="43">
        <f>LOOKUP(2, 1/('BA History S3'!$B:$B=A40), 'BA History S3'!$AN:$AN)</f>
        <v>0.55333333333333334</v>
      </c>
      <c r="S40" s="2">
        <f>COUNTIFS('BA History S3'!$B:$B,$A$40,'BA History S3'!K:K, 1)</f>
        <v>2</v>
      </c>
      <c r="T40" s="2">
        <f>COUNTIFS('BA History S3'!$B:$B,$A$40,'BA History S3'!L:L, 1)</f>
        <v>0</v>
      </c>
      <c r="U40" s="2">
        <f>COUNTIFS('BA History S3'!$B:$B,$A$40,'BA History S3'!M:M, 1)</f>
        <v>2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0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1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4</v>
      </c>
      <c r="B41" s="1" t="s">
        <v>130</v>
      </c>
      <c r="C41" s="3" t="s">
        <v>70</v>
      </c>
      <c r="D41" s="2">
        <v>1</v>
      </c>
      <c r="E41" s="2">
        <v>2</v>
      </c>
      <c r="F41" s="2"/>
      <c r="G41" s="12">
        <f>SUMIFS('BA History S3'!C:C,'BA History S3'!B:B,A41)</f>
        <v>96</v>
      </c>
      <c r="H41" s="27">
        <f>AVERAGEIFS('BA History S3'!C:C,'BA History S3'!B:B,A41)</f>
        <v>19.2</v>
      </c>
      <c r="I41" s="13">
        <f t="array" ref="I41">MAX(IF('BA History S3'!B:B=A41, 'BA History S3'!C:C))</f>
        <v>27</v>
      </c>
      <c r="J41" s="12">
        <f>COUNTIFS('BA History S3'!B:B,A41,'BA History S3'!D:D, 1)</f>
        <v>3</v>
      </c>
      <c r="K41" s="2">
        <f>COUNTIFS('BA History S3'!B:B,A41,'BA History S3'!D:D, 0)</f>
        <v>2</v>
      </c>
      <c r="L41" s="33">
        <f>LOOKUP(2, 1/('BA History S3'!$B:$B=A41), 'BA History S3'!$AO:$AO)</f>
        <v>0.6</v>
      </c>
      <c r="M41" s="12">
        <f>SUMIFS('BA History S3'!F:F,'BA History S3'!B:B,A41)</f>
        <v>12</v>
      </c>
      <c r="N41" s="2">
        <f>SUMIFS('BA History S3'!E:E,'BA History S3'!B:B,A41)-M41</f>
        <v>10</v>
      </c>
      <c r="O41" s="33">
        <f>LOOKUP(2, 1/('BA History S3'!$B:$B=A41), 'BA History S3'!$AM:$AM)</f>
        <v>0.55000000000000004</v>
      </c>
      <c r="P41" s="12">
        <f>SUMIFS('BA History S3'!H:H,'BA History S3'!B:B,A41)</f>
        <v>43</v>
      </c>
      <c r="Q41" s="2">
        <f>SUMIFS('BA History S3'!G:G,'BA History S3'!B:B,A41)-P41</f>
        <v>46</v>
      </c>
      <c r="R41" s="43">
        <f>LOOKUP(2, 1/('BA History S3'!$B:$B=A41), 'BA History S3'!$AN:$AN)</f>
        <v>0.48799999999999988</v>
      </c>
      <c r="S41" s="2">
        <f>COUNTIFS('BA History S3'!$B:$B,$A$41,'BA History S3'!K:K, 1)</f>
        <v>2</v>
      </c>
      <c r="T41" s="2">
        <f>COUNTIFS('BA History S3'!$B:$B,$A$41,'BA History S3'!L:L, 1)</f>
        <v>1</v>
      </c>
      <c r="U41" s="2">
        <f>COUNTIFS('BA History S3'!$B:$B,$A$41,'BA History S3'!M:M, 1)</f>
        <v>1</v>
      </c>
      <c r="V41" s="2">
        <f>COUNTIFS('BA History S3'!$B:$B,$A$41,'BA History S3'!N:N, 1)</f>
        <v>2</v>
      </c>
      <c r="W41" s="2">
        <f>COUNTIFS('BA History S3'!$B:$B,$A$41,'BA History S3'!O:O, 1)</f>
        <v>1</v>
      </c>
      <c r="X41" s="2">
        <f>COUNTIFS('BA History S3'!$B:$B,$A$41,'BA History S3'!P:P, 1)</f>
        <v>0</v>
      </c>
      <c r="Y41" s="2">
        <f>COUNTIFS('BA History S3'!$B:$B,$A$41,'BA History S3'!Q:Q, 1)</f>
        <v>1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0</v>
      </c>
      <c r="AE41" s="2">
        <f>COUNTIFS('BA History S3'!$B:$B,$A$41,'BA History S3'!W:W, 1)</f>
        <v>1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1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1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0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0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1" t="s">
        <v>88</v>
      </c>
      <c r="B42" s="2" t="s">
        <v>70</v>
      </c>
      <c r="C42" s="2" t="s">
        <v>70</v>
      </c>
      <c r="D42" s="2">
        <v>1</v>
      </c>
      <c r="E42" s="2">
        <v>1</v>
      </c>
      <c r="F42" s="2"/>
      <c r="G42" s="12">
        <f>SUMIFS('BA History S3'!C:C,'BA History S3'!B:B,A42)</f>
        <v>68</v>
      </c>
      <c r="H42" s="27">
        <f>AVERAGEIFS('BA History S3'!C:C,'BA History S3'!B:B,A42)</f>
        <v>13.6</v>
      </c>
      <c r="I42" s="13">
        <f t="array" ref="I42">MAX(IF('BA History S3'!B:B=A42, 'BA History S3'!C:C))</f>
        <v>21</v>
      </c>
      <c r="J42" s="12">
        <f>COUNTIFS('BA History S3'!B:B,A42,'BA History S3'!D:D, 1)</f>
        <v>2</v>
      </c>
      <c r="K42" s="2">
        <f>COUNTIFS('BA History S3'!B:B,A42,'BA History S3'!D:D, 0)</f>
        <v>3</v>
      </c>
      <c r="L42" s="33">
        <f>LOOKUP(2, 1/('BA History S3'!$B:$B=A42), 'BA History S3'!$AO:$AO)</f>
        <v>0.4</v>
      </c>
      <c r="M42" s="12">
        <f>SUMIFS('BA History S3'!F:F,'BA History S3'!B:B,A42)</f>
        <v>9</v>
      </c>
      <c r="N42" s="2">
        <f>SUMIFS('BA History S3'!E:E,'BA History S3'!B:B,A42)-M42</f>
        <v>10</v>
      </c>
      <c r="O42" s="33">
        <f>LOOKUP(2, 1/('BA History S3'!$B:$B=A42), 'BA History S3'!$AM:$AM)</f>
        <v>0.48</v>
      </c>
      <c r="P42" s="12">
        <f>SUMIFS('BA History S3'!H:H,'BA History S3'!B:B,A42)</f>
        <v>34</v>
      </c>
      <c r="Q42" s="2">
        <f>SUMIFS('BA History S3'!G:G,'BA History S3'!B:B,A42)-P42</f>
        <v>37</v>
      </c>
      <c r="R42" s="43">
        <f>LOOKUP(2, 1/('BA History S3'!$B:$B=A42), 'BA History S3'!$AN:$AN)</f>
        <v>0.47200000000000009</v>
      </c>
      <c r="S42" s="2">
        <f>COUNTIFS('BA History S3'!$B:$B,$A$42,'BA History S3'!K:K, 1)</f>
        <v>0</v>
      </c>
      <c r="T42" s="2">
        <f>COUNTIFS('BA History S3'!$B:$B,$A$42,'BA History S3'!L:L, 1)</f>
        <v>0</v>
      </c>
      <c r="U42" s="2">
        <f>COUNTIFS('BA History S3'!$B:$B,$A$42,'BA History S3'!M:M, 1)</f>
        <v>0</v>
      </c>
      <c r="V42" s="2">
        <f>COUNTIFS('BA History S3'!$B:$B,$A$42,'BA History S3'!N:N, 1)</f>
        <v>2</v>
      </c>
      <c r="W42" s="2">
        <f>COUNTIFS('BA History S3'!$B:$B,$A$42,'BA History S3'!O:O, 1)</f>
        <v>0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1</v>
      </c>
      <c r="AE42" s="2">
        <f>COUNTIFS('BA History S3'!$B:$B,$A$42,'BA History S3'!W:W, 1)</f>
        <v>0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0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2</v>
      </c>
      <c r="AO42" s="2">
        <f>COUNTIFS('BA History S3'!$B:$B,$A$42,'BA History S3'!AG:AG, 1)</f>
        <v>1</v>
      </c>
      <c r="AP42" s="2">
        <f>COUNTIFS('BA History S3'!$B:$B,$A$42,'BA History S3'!AH:AH, 1)</f>
        <v>1</v>
      </c>
      <c r="AQ42" s="2">
        <f>COUNTIFS('BA History S3'!$B:$B,$A$42,'BA History S3'!AI:AI, 1)</f>
        <v>2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257</v>
      </c>
      <c r="B43" s="1" t="s">
        <v>70</v>
      </c>
      <c r="C43" s="1" t="s">
        <v>70</v>
      </c>
      <c r="G43" s="12">
        <f>SUMIFS('BA History S3'!C:C,'BA History S3'!B:B,A43)</f>
        <v>3</v>
      </c>
      <c r="H43" s="27">
        <f>AVERAGEIFS('BA History S3'!C:C,'BA History S3'!B:B,A43)</f>
        <v>3</v>
      </c>
      <c r="I43" s="13">
        <f t="array" ref="I43">MAX(IF('BA History S3'!B:B=A43, 'BA History S3'!C:C))</f>
        <v>3</v>
      </c>
      <c r="J43" s="12">
        <f>COUNTIFS('BA History S3'!B:B,A43,'BA History S3'!D:D, 1)</f>
        <v>1</v>
      </c>
      <c r="K43" s="2">
        <f>COUNTIFS('BA History S3'!B:B,A43,'BA History S3'!D:D, 0)</f>
        <v>0</v>
      </c>
      <c r="L43" s="33">
        <f>LOOKUP(2, 1/('BA History S3'!$B:$B=A43), 'BA History S3'!$AO:$AO)</f>
        <v>1</v>
      </c>
      <c r="M43" s="12">
        <f>SUMIFS('BA History S3'!F:F,'BA History S3'!B:B,A43)</f>
        <v>3</v>
      </c>
      <c r="N43" s="2">
        <f>SUMIFS('BA History S3'!E:E,'BA History S3'!B:B,A43)-M43</f>
        <v>2</v>
      </c>
      <c r="O43" s="33">
        <f>LOOKUP(2, 1/('BA History S3'!$B:$B=A43), 'BA History S3'!$AM:$AM)</f>
        <v>0.6</v>
      </c>
      <c r="P43" s="12">
        <f>SUMIFS('BA History S3'!H:H,'BA History S3'!B:B,A43)</f>
        <v>12</v>
      </c>
      <c r="Q43" s="2">
        <f>SUMIFS('BA History S3'!G:G,'BA History S3'!B:B,A43)-P43</f>
        <v>8</v>
      </c>
      <c r="R43" s="43">
        <f>LOOKUP(2, 1/('BA History S3'!$B:$B=A43), 'BA History S3'!$AN:$AN)</f>
        <v>0.6</v>
      </c>
      <c r="S43" s="2">
        <f>COUNTIFS('BA History S3'!$B:$B,$A$43,'BA History S3'!K:K, 1)</f>
        <v>0</v>
      </c>
      <c r="T43" s="2">
        <f>COUNTIFS('BA History S3'!$B:$B,$A$43,'BA History S3'!L:L, 1)</f>
        <v>0</v>
      </c>
      <c r="U43" s="2">
        <f>COUNTIFS('BA History S3'!$B:$B,$A$43,'BA History S3'!M:M, 1)</f>
        <v>0</v>
      </c>
      <c r="V43" s="2">
        <f>COUNTIFS('BA History S3'!$B:$B,$A$43,'BA History S3'!N:N, 1)</f>
        <v>0</v>
      </c>
      <c r="W43" s="2">
        <f>COUNTIFS('BA History S3'!$B:$B,$A$43,'BA History S3'!O:O, 1)</f>
        <v>0</v>
      </c>
      <c r="X43" s="2">
        <f>COUNTIFS('BA History S3'!$B:$B,$A$43,'BA History S3'!P:P, 1)</f>
        <v>0</v>
      </c>
      <c r="Y43" s="2">
        <f>COUNTIFS('BA History S3'!$B:$B,$A$43,'BA History S3'!Q:Q, 1)</f>
        <v>0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0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0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1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1</v>
      </c>
      <c r="AO43" s="2">
        <f>COUNTIFS('BA History S3'!$B:$B,$A$43,'BA History S3'!AG:AG, 1)</f>
        <v>0</v>
      </c>
      <c r="AP43" s="2">
        <f>COUNTIFS('BA History S3'!$B:$B,$A$43,'BA History S3'!AH:AH, 1)</f>
        <v>0</v>
      </c>
      <c r="AQ43" s="2">
        <f>COUNTIFS('BA History S3'!$B:$B,$A$43,'BA History S3'!AI:AI, 1)</f>
        <v>0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</sheetData>
  <autoFilter ref="A1:AS42" xr:uid="{DA548192-1F03-46EA-8AB8-115EB9A7CE5D}">
    <sortState xmlns:xlrd2="http://schemas.microsoft.com/office/spreadsheetml/2017/richdata2" ref="A2:AS42">
      <sortCondition ref="A1:A42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U305" activePane="bottomRight" state="frozen"/>
      <selection pane="topRight" activeCell="C1" sqref="C1"/>
      <selection pane="bottomLeft" activeCell="A2" sqref="A2"/>
      <selection pane="bottomRight" activeCell="AL339" sqref="AL339:AO35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2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245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185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252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185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251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252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185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150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251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252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185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252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252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195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150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251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254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248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252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185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252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248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254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255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185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252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150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185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252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185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252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150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185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252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185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150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252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185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252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185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252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150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185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252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185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252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185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252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185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252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185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257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252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185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252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185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252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150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251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251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185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252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150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185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252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251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185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150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252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>
        <v>46275</v>
      </c>
      <c r="B340" t="s">
        <v>113</v>
      </c>
      <c r="C340">
        <v>24</v>
      </c>
      <c r="D340">
        <v>1</v>
      </c>
      <c r="E340">
        <v>4</v>
      </c>
      <c r="F340">
        <v>3</v>
      </c>
      <c r="G340">
        <v>17</v>
      </c>
      <c r="H340">
        <v>11</v>
      </c>
      <c r="I340">
        <v>0.75</v>
      </c>
      <c r="J340">
        <v>0.65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1</v>
      </c>
      <c r="AI340">
        <v>0</v>
      </c>
      <c r="AJ340">
        <v>0</v>
      </c>
      <c r="AK340">
        <v>0</v>
      </c>
      <c r="AL340" s="40">
        <f>AVERAGEIFS($C$2:C340, $B$2:B340, B340)</f>
        <v>22.523809523809526</v>
      </c>
      <c r="AM340" s="40">
        <f>AVERAGEIFS($I$2:I340, $B$2:B340, B340)</f>
        <v>0.55000000000000004</v>
      </c>
      <c r="AN340" s="40">
        <f>AVERAGEIFS($J$2:J340, $B$2:B340, B340)</f>
        <v>0.51761904761904753</v>
      </c>
      <c r="AO340" s="40">
        <f>AVERAGEIFS($D$2:D340, $B$2:B340, B340)</f>
        <v>0.52380952380952384</v>
      </c>
    </row>
    <row r="341" spans="1:41" x14ac:dyDescent="0.25">
      <c r="A341" s="39">
        <v>46275</v>
      </c>
      <c r="B341" t="s">
        <v>6</v>
      </c>
      <c r="C341">
        <v>37</v>
      </c>
      <c r="D341">
        <v>1</v>
      </c>
      <c r="E341">
        <v>4</v>
      </c>
      <c r="F341">
        <v>3</v>
      </c>
      <c r="G341">
        <v>17</v>
      </c>
      <c r="H341">
        <v>11</v>
      </c>
      <c r="I341">
        <v>0.75</v>
      </c>
      <c r="J341">
        <v>0.65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1</v>
      </c>
      <c r="AI341">
        <v>0</v>
      </c>
      <c r="AJ341">
        <v>0</v>
      </c>
      <c r="AK341">
        <v>0</v>
      </c>
      <c r="AL341" s="40">
        <f>AVERAGEIFS($C$2:C341, $B$2:B341, B341)</f>
        <v>27.6</v>
      </c>
      <c r="AM341" s="40">
        <f>AVERAGEIFS($I$2:I341, $B$2:B341, B341)</f>
        <v>0.52599999999999991</v>
      </c>
      <c r="AN341" s="40">
        <f>AVERAGEIFS($J$2:J341, $B$2:B341, B341)</f>
        <v>0.50640000000000007</v>
      </c>
      <c r="AO341" s="40">
        <f>AVERAGEIFS($D$2:D341, $B$2:B341, B341)</f>
        <v>0.56000000000000005</v>
      </c>
    </row>
    <row r="342" spans="1:41" x14ac:dyDescent="0.25">
      <c r="A342" s="39">
        <v>46275</v>
      </c>
      <c r="B342" t="s">
        <v>15</v>
      </c>
      <c r="C342">
        <v>12</v>
      </c>
      <c r="D342">
        <v>1</v>
      </c>
      <c r="E342">
        <v>4</v>
      </c>
      <c r="F342">
        <v>3</v>
      </c>
      <c r="G342">
        <v>17</v>
      </c>
      <c r="H342">
        <v>11</v>
      </c>
      <c r="I342">
        <v>0.75</v>
      </c>
      <c r="J342">
        <v>0.65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1</v>
      </c>
      <c r="AI342">
        <v>0</v>
      </c>
      <c r="AJ342">
        <v>0</v>
      </c>
      <c r="AK342">
        <v>0</v>
      </c>
      <c r="AL342" s="40">
        <f>AVERAGEIFS($C$2:C342, $B$2:B342, B342)</f>
        <v>18.25</v>
      </c>
      <c r="AM342" s="40">
        <f>AVERAGEIFS($I$2:I342, $B$2:B342, B342)</f>
        <v>0.625</v>
      </c>
      <c r="AN342" s="40">
        <f>AVERAGEIFS($J$2:J342, $B$2:B342, B342)</f>
        <v>0.54749999999999999</v>
      </c>
      <c r="AO342" s="40">
        <f>AVERAGEIFS($D$2:D342, $B$2:B342, B342)</f>
        <v>0.75</v>
      </c>
    </row>
    <row r="343" spans="1:41" x14ac:dyDescent="0.25">
      <c r="A343" s="39">
        <v>46275</v>
      </c>
      <c r="B343" t="s">
        <v>12</v>
      </c>
      <c r="C343">
        <v>14</v>
      </c>
      <c r="D343">
        <v>1</v>
      </c>
      <c r="E343">
        <v>4</v>
      </c>
      <c r="F343">
        <v>3</v>
      </c>
      <c r="G343">
        <v>17</v>
      </c>
      <c r="H343">
        <v>11</v>
      </c>
      <c r="I343">
        <v>0.75</v>
      </c>
      <c r="J343">
        <v>0.65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1</v>
      </c>
      <c r="AI343">
        <v>0</v>
      </c>
      <c r="AJ343">
        <v>0</v>
      </c>
      <c r="AK343">
        <v>0</v>
      </c>
      <c r="AL343" s="40">
        <f>AVERAGEIFS($C$2:C343, $B$2:B343, B343)</f>
        <v>20</v>
      </c>
      <c r="AM343" s="40">
        <f>AVERAGEIFS($I$2:I343, $B$2:B343, B343)</f>
        <v>0.6333333333333333</v>
      </c>
      <c r="AN343" s="40">
        <f>AVERAGEIFS($J$2:J343, $B$2:B343, B343)</f>
        <v>0.56666666666666654</v>
      </c>
      <c r="AO343" s="40">
        <f>AVERAGEIFS($D$2:D343, $B$2:B343, B343)</f>
        <v>0.66666666666666663</v>
      </c>
    </row>
    <row r="344" spans="1:41" x14ac:dyDescent="0.25">
      <c r="A344" s="39">
        <v>46275</v>
      </c>
      <c r="B344" t="s">
        <v>38</v>
      </c>
      <c r="C344">
        <v>16</v>
      </c>
      <c r="D344">
        <v>1</v>
      </c>
      <c r="E344">
        <v>4</v>
      </c>
      <c r="F344">
        <v>3</v>
      </c>
      <c r="G344">
        <v>17</v>
      </c>
      <c r="H344">
        <v>11</v>
      </c>
      <c r="I344">
        <v>0.75</v>
      </c>
      <c r="J344">
        <v>0.65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0</v>
      </c>
      <c r="AJ344">
        <v>0</v>
      </c>
      <c r="AK344">
        <v>0</v>
      </c>
      <c r="AL344" s="40">
        <f>AVERAGEIFS($C$2:C344, $B$2:B344, B344)</f>
        <v>20.307692307692307</v>
      </c>
      <c r="AM344" s="40">
        <f>AVERAGEIFS($I$2:I344, $B$2:B344, B344)</f>
        <v>0.58846153846153837</v>
      </c>
      <c r="AN344" s="40">
        <f>AVERAGEIFS($J$2:J344, $B$2:B344, B344)</f>
        <v>0.55307692307692313</v>
      </c>
      <c r="AO344" s="40">
        <f>AVERAGEIFS($D$2:D344, $B$2:B344, B344)</f>
        <v>0.76923076923076927</v>
      </c>
    </row>
    <row r="345" spans="1:41" x14ac:dyDescent="0.25">
      <c r="A345" s="39">
        <v>46275</v>
      </c>
      <c r="B345" t="s">
        <v>185</v>
      </c>
      <c r="C345">
        <v>24</v>
      </c>
      <c r="D345">
        <v>1</v>
      </c>
      <c r="E345">
        <v>4</v>
      </c>
      <c r="F345">
        <v>3</v>
      </c>
      <c r="G345">
        <v>17</v>
      </c>
      <c r="H345">
        <v>11</v>
      </c>
      <c r="I345">
        <v>0.75</v>
      </c>
      <c r="J345">
        <v>0.65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1</v>
      </c>
      <c r="AI345">
        <v>0</v>
      </c>
      <c r="AJ345">
        <v>0</v>
      </c>
      <c r="AK345">
        <v>0</v>
      </c>
      <c r="AL345" s="40">
        <f>AVERAGEIFS($C$2:C345, $B$2:B345, B345)</f>
        <v>14.043478260869565</v>
      </c>
      <c r="AM345" s="40">
        <f>AVERAGEIFS($I$2:I345, $B$2:B345, B345)</f>
        <v>0.52391304347826095</v>
      </c>
      <c r="AN345" s="40">
        <f>AVERAGEIFS($J$2:J345, $B$2:B345, B345)</f>
        <v>0.52217391304347827</v>
      </c>
      <c r="AO345" s="40">
        <f>AVERAGEIFS($D$2:D345, $B$2:B345, B345)</f>
        <v>0.52173913043478259</v>
      </c>
    </row>
    <row r="346" spans="1:41" x14ac:dyDescent="0.25">
      <c r="A346" s="39">
        <v>46275</v>
      </c>
      <c r="B346" t="s">
        <v>17</v>
      </c>
      <c r="C346">
        <v>4</v>
      </c>
      <c r="D346">
        <v>1</v>
      </c>
      <c r="E346">
        <v>4</v>
      </c>
      <c r="F346">
        <v>3</v>
      </c>
      <c r="G346">
        <v>17</v>
      </c>
      <c r="H346">
        <v>11</v>
      </c>
      <c r="I346">
        <v>0.75</v>
      </c>
      <c r="J346">
        <v>0.65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1</v>
      </c>
      <c r="AI346">
        <v>0</v>
      </c>
      <c r="AJ346">
        <v>0</v>
      </c>
      <c r="AK346">
        <v>0</v>
      </c>
      <c r="AL346" s="40">
        <f>AVERAGEIFS($C$2:C346, $B$2:B346, B346)</f>
        <v>4</v>
      </c>
      <c r="AM346" s="40">
        <f>AVERAGEIFS($I$2:I346, $B$2:B346, B346)</f>
        <v>0.67500000000000004</v>
      </c>
      <c r="AN346" s="40">
        <f>AVERAGEIFS($J$2:J346, $B$2:B346, B346)</f>
        <v>0.59000000000000008</v>
      </c>
      <c r="AO346" s="40">
        <f>AVERAGEIFS($D$2:D346, $B$2:B346, B346)</f>
        <v>1</v>
      </c>
    </row>
    <row r="347" spans="1:41" x14ac:dyDescent="0.25">
      <c r="A347" s="39">
        <v>46275</v>
      </c>
      <c r="B347" t="s">
        <v>90</v>
      </c>
      <c r="C347">
        <v>22</v>
      </c>
      <c r="D347">
        <v>0</v>
      </c>
      <c r="E347">
        <v>4</v>
      </c>
      <c r="F347">
        <v>1</v>
      </c>
      <c r="G347">
        <v>17</v>
      </c>
      <c r="H347">
        <v>6</v>
      </c>
      <c r="I347">
        <v>0.25</v>
      </c>
      <c r="J347">
        <v>0.35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23.466666666666665</v>
      </c>
      <c r="AM347" s="40">
        <f>AVERAGEIFS($I$2:I347, $B$2:B347, B347)</f>
        <v>0.58666666666666656</v>
      </c>
      <c r="AN347" s="40">
        <f>AVERAGEIFS($J$2:J347, $B$2:B347, B347)</f>
        <v>0.5126666666666666</v>
      </c>
      <c r="AO347" s="40">
        <f>AVERAGEIFS($D$2:D347, $B$2:B347, B347)</f>
        <v>0.73333333333333328</v>
      </c>
    </row>
    <row r="348" spans="1:41" x14ac:dyDescent="0.25">
      <c r="A348" s="39">
        <v>46275</v>
      </c>
      <c r="B348" t="s">
        <v>3</v>
      </c>
      <c r="C348">
        <v>22</v>
      </c>
      <c r="D348">
        <v>0</v>
      </c>
      <c r="E348">
        <v>4</v>
      </c>
      <c r="F348">
        <v>1</v>
      </c>
      <c r="G348">
        <v>17</v>
      </c>
      <c r="H348">
        <v>6</v>
      </c>
      <c r="I348">
        <v>0.25</v>
      </c>
      <c r="J348">
        <v>0.35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21</v>
      </c>
      <c r="AM348" s="40">
        <f>AVERAGEIFS($I$2:I348, $B$2:B348, B348)</f>
        <v>0.44166666666666665</v>
      </c>
      <c r="AN348" s="40">
        <f>AVERAGEIFS($J$2:J348, $B$2:B348, B348)</f>
        <v>0.47166666666666668</v>
      </c>
      <c r="AO348" s="40">
        <f>AVERAGEIFS($D$2:D348, $B$2:B348, B348)</f>
        <v>0.33333333333333331</v>
      </c>
    </row>
    <row r="349" spans="1:41" x14ac:dyDescent="0.25">
      <c r="A349" s="39">
        <v>46275</v>
      </c>
      <c r="B349" t="s">
        <v>34</v>
      </c>
      <c r="C349">
        <v>21</v>
      </c>
      <c r="D349">
        <v>0</v>
      </c>
      <c r="E349">
        <v>4</v>
      </c>
      <c r="F349">
        <v>1</v>
      </c>
      <c r="G349">
        <v>17</v>
      </c>
      <c r="H349">
        <v>6</v>
      </c>
      <c r="I349">
        <v>0.25</v>
      </c>
      <c r="J349">
        <v>0.35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21.166666666666668</v>
      </c>
      <c r="AM349" s="40">
        <f>AVERAGEIFS($I$2:I349, $B$2:B349, B349)</f>
        <v>0.46666666666666662</v>
      </c>
      <c r="AN349" s="40">
        <f>AVERAGEIFS($J$2:J349, $B$2:B349, B349)</f>
        <v>0.50833333333333341</v>
      </c>
      <c r="AO349" s="40">
        <f>AVERAGEIFS($D$2:D349, $B$2:B349, B349)</f>
        <v>0.41666666666666669</v>
      </c>
    </row>
    <row r="350" spans="1:41" x14ac:dyDescent="0.25">
      <c r="A350" s="39">
        <v>46275</v>
      </c>
      <c r="B350" t="s">
        <v>92</v>
      </c>
      <c r="C350">
        <v>11</v>
      </c>
      <c r="D350">
        <v>0</v>
      </c>
      <c r="E350">
        <v>4</v>
      </c>
      <c r="F350">
        <v>1</v>
      </c>
      <c r="G350">
        <v>17</v>
      </c>
      <c r="H350">
        <v>6</v>
      </c>
      <c r="I350">
        <v>0.25</v>
      </c>
      <c r="J350">
        <v>0.35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40">
        <f>AVERAGEIFS($C$2:C350, $B$2:B350, B350)</f>
        <v>11</v>
      </c>
      <c r="AM350" s="40">
        <f>AVERAGEIFS($I$2:I350, $B$2:B350, B350)</f>
        <v>0.56428571428571428</v>
      </c>
      <c r="AN350" s="40">
        <f>AVERAGEIFS($J$2:J350, $B$2:B350, B350)</f>
        <v>0.52500000000000002</v>
      </c>
      <c r="AO350" s="40">
        <f>AVERAGEIFS($D$2:D350, $B$2:B350, B350)</f>
        <v>0.7142857142857143</v>
      </c>
    </row>
    <row r="351" spans="1:41" x14ac:dyDescent="0.25">
      <c r="A351" s="39">
        <v>46275</v>
      </c>
      <c r="B351" t="s">
        <v>29</v>
      </c>
      <c r="C351">
        <v>8</v>
      </c>
      <c r="D351">
        <v>0</v>
      </c>
      <c r="E351">
        <v>4</v>
      </c>
      <c r="F351">
        <v>1</v>
      </c>
      <c r="G351">
        <v>17</v>
      </c>
      <c r="H351">
        <v>6</v>
      </c>
      <c r="I351">
        <v>0.25</v>
      </c>
      <c r="J351">
        <v>0.35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40">
        <f>AVERAGEIFS($C$2:C351, $B$2:B351, B351)</f>
        <v>11</v>
      </c>
      <c r="AM351" s="40">
        <f>AVERAGEIFS($I$2:I351, $B$2:B351, B351)</f>
        <v>0.41111111111111109</v>
      </c>
      <c r="AN351" s="40">
        <f>AVERAGEIFS($J$2:J351, $B$2:B351, B351)</f>
        <v>0.47333333333333333</v>
      </c>
      <c r="AO351" s="40">
        <f>AVERAGEIFS($D$2:D351, $B$2:B351, B351)</f>
        <v>0.22222222222222221</v>
      </c>
    </row>
    <row r="352" spans="1:41" x14ac:dyDescent="0.25">
      <c r="A352" s="39">
        <v>46275</v>
      </c>
      <c r="B352" t="s">
        <v>1</v>
      </c>
      <c r="C352">
        <v>11</v>
      </c>
      <c r="D352">
        <v>0</v>
      </c>
      <c r="E352">
        <v>4</v>
      </c>
      <c r="F352">
        <v>1</v>
      </c>
      <c r="G352">
        <v>17</v>
      </c>
      <c r="H352">
        <v>6</v>
      </c>
      <c r="I352">
        <v>0.25</v>
      </c>
      <c r="J352">
        <v>0.35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40">
        <f>AVERAGEIFS($C$2:C352, $B$2:B352, B352)</f>
        <v>23.333333333333332</v>
      </c>
      <c r="AM352" s="40">
        <f>AVERAGEIFS($I$2:I352, $B$2:B352, B352)</f>
        <v>0.46666666666666667</v>
      </c>
      <c r="AN352" s="40">
        <f>AVERAGEIFS($J$2:J352, $B$2:B352, B352)</f>
        <v>0.49466666666666664</v>
      </c>
      <c r="AO352" s="40">
        <f>AVERAGEIFS($D$2:D352, $B$2:B352, B352)</f>
        <v>0.46666666666666667</v>
      </c>
    </row>
    <row r="353" spans="1:41" x14ac:dyDescent="0.25">
      <c r="A353" s="39">
        <v>46275</v>
      </c>
      <c r="B353" t="s">
        <v>119</v>
      </c>
      <c r="C353">
        <v>17</v>
      </c>
      <c r="D353">
        <v>0</v>
      </c>
      <c r="E353">
        <v>4</v>
      </c>
      <c r="F353">
        <v>1</v>
      </c>
      <c r="G353">
        <v>17</v>
      </c>
      <c r="H353">
        <v>6</v>
      </c>
      <c r="I353">
        <v>0.25</v>
      </c>
      <c r="J353">
        <v>0.35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40">
        <f>AVERAGEIFS($C$2:C353, $B$2:B353, B353)</f>
        <v>18.411764705882351</v>
      </c>
      <c r="AM353" s="40">
        <f>AVERAGEIFS($I$2:I353, $B$2:B353, B353)</f>
        <v>0.60882352941176476</v>
      </c>
      <c r="AN353" s="40">
        <f>AVERAGEIFS($J$2:J353, $B$2:B353, B353)</f>
        <v>0.56000000000000005</v>
      </c>
      <c r="AO353" s="40">
        <f>AVERAGEIFS($D$2:D353, $B$2:B353, B353)</f>
        <v>0.52941176470588236</v>
      </c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189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150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185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231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195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149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189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149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149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150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150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185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150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195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150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150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150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150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185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185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150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195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185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150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185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150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185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150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150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150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150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185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150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150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185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150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185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150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150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150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150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185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150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185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150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185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150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31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245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150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185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251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150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185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150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185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251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150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185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243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189</v>
      </c>
      <c r="AH1" s="31" t="s">
        <v>50</v>
      </c>
      <c r="AI1" s="31" t="s">
        <v>244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245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150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185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231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251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151</v>
      </c>
      <c r="B1" s="52" t="s">
        <v>152</v>
      </c>
      <c r="C1" s="52" t="s">
        <v>154</v>
      </c>
      <c r="D1" s="52" t="s">
        <v>153</v>
      </c>
    </row>
    <row r="2" spans="1:4" x14ac:dyDescent="0.25">
      <c r="A2" t="s">
        <v>158</v>
      </c>
      <c r="B2" s="53" t="s">
        <v>157</v>
      </c>
      <c r="C2" t="s">
        <v>161</v>
      </c>
      <c r="D2" t="s">
        <v>156</v>
      </c>
    </row>
    <row r="3" spans="1:4" x14ac:dyDescent="0.25">
      <c r="A3" t="s">
        <v>159</v>
      </c>
      <c r="B3" s="53" t="s">
        <v>160</v>
      </c>
      <c r="C3" t="s">
        <v>161</v>
      </c>
      <c r="D3" t="s">
        <v>162</v>
      </c>
    </row>
    <row r="4" spans="1:4" x14ac:dyDescent="0.25">
      <c r="A4" t="s">
        <v>158</v>
      </c>
      <c r="B4" s="53" t="s">
        <v>163</v>
      </c>
      <c r="C4" t="s">
        <v>161</v>
      </c>
      <c r="D4" t="s">
        <v>156</v>
      </c>
    </row>
    <row r="5" spans="1:4" x14ac:dyDescent="0.25">
      <c r="A5" t="s">
        <v>159</v>
      </c>
      <c r="B5" s="53" t="s">
        <v>164</v>
      </c>
      <c r="C5" t="s">
        <v>161</v>
      </c>
      <c r="D5" t="s">
        <v>162</v>
      </c>
    </row>
    <row r="6" spans="1:4" x14ac:dyDescent="0.25">
      <c r="A6" t="s">
        <v>158</v>
      </c>
      <c r="B6" s="53" t="s">
        <v>165</v>
      </c>
      <c r="C6" t="s">
        <v>161</v>
      </c>
      <c r="D6" t="s">
        <v>156</v>
      </c>
    </row>
    <row r="7" spans="1:4" x14ac:dyDescent="0.25">
      <c r="A7" t="s">
        <v>159</v>
      </c>
      <c r="B7" s="53" t="s">
        <v>166</v>
      </c>
      <c r="C7" t="s">
        <v>161</v>
      </c>
      <c r="D7" t="s">
        <v>162</v>
      </c>
    </row>
    <row r="8" spans="1:4" x14ac:dyDescent="0.25">
      <c r="A8" t="s">
        <v>158</v>
      </c>
      <c r="B8" s="53" t="s">
        <v>172</v>
      </c>
      <c r="C8" t="s">
        <v>161</v>
      </c>
      <c r="D8" t="s">
        <v>156</v>
      </c>
    </row>
    <row r="9" spans="1:4" x14ac:dyDescent="0.25">
      <c r="A9" t="s">
        <v>159</v>
      </c>
      <c r="B9" s="53" t="s">
        <v>173</v>
      </c>
      <c r="C9" t="s">
        <v>161</v>
      </c>
      <c r="D9" t="s">
        <v>162</v>
      </c>
    </row>
    <row r="10" spans="1:4" x14ac:dyDescent="0.25">
      <c r="A10" t="s">
        <v>158</v>
      </c>
      <c r="B10" s="53" t="s">
        <v>174</v>
      </c>
      <c r="C10" t="s">
        <v>161</v>
      </c>
      <c r="D10" t="s">
        <v>156</v>
      </c>
    </row>
    <row r="11" spans="1:4" x14ac:dyDescent="0.25">
      <c r="A11" t="s">
        <v>159</v>
      </c>
      <c r="B11" s="53" t="s">
        <v>175</v>
      </c>
      <c r="C11" t="s">
        <v>161</v>
      </c>
      <c r="D11" t="s">
        <v>162</v>
      </c>
    </row>
    <row r="12" spans="1:4" x14ac:dyDescent="0.25">
      <c r="A12" t="s">
        <v>177</v>
      </c>
      <c r="B12" s="53" t="s">
        <v>179</v>
      </c>
      <c r="C12" t="s">
        <v>178</v>
      </c>
      <c r="D12" t="s">
        <v>155</v>
      </c>
    </row>
    <row r="13" spans="1:4" x14ac:dyDescent="0.25">
      <c r="A13" t="s">
        <v>199</v>
      </c>
      <c r="B13" s="53" t="s">
        <v>200</v>
      </c>
      <c r="C13" t="s">
        <v>201</v>
      </c>
      <c r="D13" t="s">
        <v>155</v>
      </c>
    </row>
    <row r="14" spans="1:4" x14ac:dyDescent="0.25">
      <c r="A14" t="s">
        <v>197</v>
      </c>
      <c r="B14" s="53" t="s">
        <v>172</v>
      </c>
      <c r="C14" t="s">
        <v>198</v>
      </c>
      <c r="D14" t="s">
        <v>155</v>
      </c>
    </row>
    <row r="15" spans="1:4" x14ac:dyDescent="0.25">
      <c r="A15" t="s">
        <v>167</v>
      </c>
      <c r="B15" s="53" t="s">
        <v>168</v>
      </c>
      <c r="C15" t="s">
        <v>169</v>
      </c>
      <c r="D15" t="s">
        <v>176</v>
      </c>
    </row>
    <row r="16" spans="1:4" x14ac:dyDescent="0.25">
      <c r="A16" t="s">
        <v>170</v>
      </c>
      <c r="B16" s="53" t="s">
        <v>171</v>
      </c>
      <c r="C16" t="s">
        <v>169</v>
      </c>
      <c r="D16" t="s">
        <v>176</v>
      </c>
    </row>
    <row r="17" spans="1:4" x14ac:dyDescent="0.25">
      <c r="A17" t="s">
        <v>180</v>
      </c>
      <c r="B17" s="53" t="s">
        <v>181</v>
      </c>
      <c r="C17" t="s">
        <v>182</v>
      </c>
      <c r="D17" t="s">
        <v>155</v>
      </c>
    </row>
    <row r="18" spans="1:4" x14ac:dyDescent="0.25">
      <c r="A18" t="s">
        <v>192</v>
      </c>
      <c r="B18" s="53" t="s">
        <v>193</v>
      </c>
      <c r="C18" t="s">
        <v>194</v>
      </c>
      <c r="D18" t="s">
        <v>176</v>
      </c>
    </row>
    <row r="19" spans="1:4" x14ac:dyDescent="0.25">
      <c r="A19" t="s">
        <v>210</v>
      </c>
      <c r="B19" s="53" t="s">
        <v>173</v>
      </c>
      <c r="C19" t="s">
        <v>182</v>
      </c>
      <c r="D19" t="s">
        <v>176</v>
      </c>
    </row>
    <row r="20" spans="1:4" x14ac:dyDescent="0.25">
      <c r="A20" t="s">
        <v>212</v>
      </c>
      <c r="B20" s="53" t="s">
        <v>174</v>
      </c>
      <c r="C20" t="s">
        <v>211</v>
      </c>
      <c r="D20" t="s">
        <v>176</v>
      </c>
    </row>
    <row r="21" spans="1:4" x14ac:dyDescent="0.25">
      <c r="A21" t="s">
        <v>214</v>
      </c>
      <c r="B21" s="53" t="s">
        <v>215</v>
      </c>
      <c r="C21" t="s">
        <v>201</v>
      </c>
      <c r="D21" t="s">
        <v>155</v>
      </c>
    </row>
    <row r="22" spans="1:4" x14ac:dyDescent="0.25">
      <c r="A22" t="s">
        <v>216</v>
      </c>
      <c r="B22" s="53" t="s">
        <v>217</v>
      </c>
      <c r="C22" t="s">
        <v>201</v>
      </c>
      <c r="D22" t="s">
        <v>176</v>
      </c>
    </row>
    <row r="23" spans="1:4" x14ac:dyDescent="0.25">
      <c r="A23" t="s">
        <v>219</v>
      </c>
      <c r="B23" s="53" t="s">
        <v>220</v>
      </c>
      <c r="C23" t="s">
        <v>182</v>
      </c>
      <c r="D23" t="s">
        <v>155</v>
      </c>
    </row>
    <row r="24" spans="1:4" x14ac:dyDescent="0.25">
      <c r="A24" t="s">
        <v>221</v>
      </c>
      <c r="B24" s="53" t="s">
        <v>222</v>
      </c>
      <c r="C24" t="s">
        <v>201</v>
      </c>
      <c r="D24" t="s">
        <v>155</v>
      </c>
    </row>
    <row r="25" spans="1:4" x14ac:dyDescent="0.25">
      <c r="A25" t="s">
        <v>223</v>
      </c>
      <c r="B25" s="53" t="s">
        <v>224</v>
      </c>
      <c r="C25" t="s">
        <v>182</v>
      </c>
      <c r="D25" t="s">
        <v>176</v>
      </c>
    </row>
    <row r="26" spans="1:4" x14ac:dyDescent="0.25">
      <c r="A26" t="s">
        <v>219</v>
      </c>
      <c r="B26" s="53" t="s">
        <v>225</v>
      </c>
      <c r="C26" t="s">
        <v>182</v>
      </c>
      <c r="D26" t="s">
        <v>155</v>
      </c>
    </row>
    <row r="27" spans="1:4" x14ac:dyDescent="0.25">
      <c r="A27" t="s">
        <v>229</v>
      </c>
      <c r="B27" s="53" t="s">
        <v>230</v>
      </c>
      <c r="C27" t="s">
        <v>182</v>
      </c>
      <c r="D27" t="s">
        <v>176</v>
      </c>
    </row>
    <row r="28" spans="1:4" x14ac:dyDescent="0.25">
      <c r="A28" t="s">
        <v>158</v>
      </c>
      <c r="B28" s="53" t="s">
        <v>232</v>
      </c>
      <c r="C28" t="s">
        <v>161</v>
      </c>
      <c r="D28" t="s">
        <v>156</v>
      </c>
    </row>
    <row r="29" spans="1:4" x14ac:dyDescent="0.25">
      <c r="A29" t="s">
        <v>159</v>
      </c>
      <c r="B29" s="53" t="s">
        <v>233</v>
      </c>
      <c r="C29" t="s">
        <v>161</v>
      </c>
      <c r="D29" t="s">
        <v>162</v>
      </c>
    </row>
    <row r="30" spans="1:4" x14ac:dyDescent="0.25">
      <c r="A30" t="s">
        <v>236</v>
      </c>
      <c r="B30" s="53" t="s">
        <v>237</v>
      </c>
      <c r="C30" s="55" t="s">
        <v>169</v>
      </c>
      <c r="D30" t="s">
        <v>238</v>
      </c>
    </row>
    <row r="31" spans="1:4" x14ac:dyDescent="0.25">
      <c r="A31" t="s">
        <v>158</v>
      </c>
      <c r="B31" s="53" t="s">
        <v>234</v>
      </c>
      <c r="C31" t="s">
        <v>161</v>
      </c>
      <c r="D31" t="s">
        <v>156</v>
      </c>
    </row>
    <row r="32" spans="1:4" x14ac:dyDescent="0.25">
      <c r="A32" t="s">
        <v>159</v>
      </c>
      <c r="B32" s="53" t="s">
        <v>235</v>
      </c>
      <c r="C32" t="s">
        <v>161</v>
      </c>
      <c r="D32" t="s">
        <v>162</v>
      </c>
    </row>
    <row r="33" spans="1:4" x14ac:dyDescent="0.25">
      <c r="A33" t="s">
        <v>158</v>
      </c>
      <c r="B33" s="53" t="s">
        <v>239</v>
      </c>
      <c r="C33" t="s">
        <v>161</v>
      </c>
      <c r="D33" t="s">
        <v>156</v>
      </c>
    </row>
    <row r="34" spans="1:4" x14ac:dyDescent="0.25">
      <c r="A34" t="s">
        <v>159</v>
      </c>
      <c r="B34" s="53" t="s">
        <v>240</v>
      </c>
      <c r="C34" t="s">
        <v>161</v>
      </c>
      <c r="D34" t="s">
        <v>162</v>
      </c>
    </row>
    <row r="35" spans="1:4" x14ac:dyDescent="0.25">
      <c r="A35" t="s">
        <v>158</v>
      </c>
      <c r="B35" s="53" t="s">
        <v>241</v>
      </c>
      <c r="C35" t="s">
        <v>161</v>
      </c>
      <c r="D35" t="s">
        <v>156</v>
      </c>
    </row>
    <row r="36" spans="1:4" x14ac:dyDescent="0.25">
      <c r="A36" t="s">
        <v>159</v>
      </c>
      <c r="B36" s="53" t="s">
        <v>242</v>
      </c>
      <c r="C36" t="s">
        <v>161</v>
      </c>
      <c r="D36" t="s">
        <v>162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202</v>
      </c>
      <c r="C1" s="26" t="s">
        <v>203</v>
      </c>
      <c r="D1" s="26" t="s">
        <v>208</v>
      </c>
      <c r="E1" s="26" t="s">
        <v>209</v>
      </c>
    </row>
    <row r="2" spans="1:5" x14ac:dyDescent="0.25">
      <c r="A2" s="2" t="s">
        <v>2</v>
      </c>
      <c r="B2" s="4">
        <f>'Old Bow v2'!J46</f>
        <v>28.5</v>
      </c>
      <c r="C2" s="1" t="s">
        <v>206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28.5</v>
      </c>
    </row>
    <row r="3" spans="1:5" x14ac:dyDescent="0.25">
      <c r="A3" s="2" t="s">
        <v>16</v>
      </c>
      <c r="B3" s="4">
        <f>'Old Bow v2'!J63</f>
        <v>24.5</v>
      </c>
      <c r="C3" s="1" t="s">
        <v>206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v2'!J55</f>
        <v>23</v>
      </c>
      <c r="C4" s="1" t="s">
        <v>206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v2'!J67</f>
        <v>16</v>
      </c>
      <c r="C5" s="1" t="s">
        <v>206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206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v2'!J68</f>
        <v>22</v>
      </c>
      <c r="C7" s="1" t="s">
        <v>206</v>
      </c>
      <c r="D7" s="1">
        <f t="shared" si="0"/>
        <v>1</v>
      </c>
      <c r="E7" s="54">
        <f t="shared" si="1"/>
        <v>22</v>
      </c>
    </row>
    <row r="8" spans="1:5" x14ac:dyDescent="0.25">
      <c r="A8" s="2" t="s">
        <v>31</v>
      </c>
      <c r="B8" s="4">
        <f>'Old Bow v2'!J5</f>
        <v>18</v>
      </c>
      <c r="C8" s="1" t="s">
        <v>206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28</v>
      </c>
      <c r="C9" s="1" t="s">
        <v>205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v2'!J31</f>
        <v>17.5</v>
      </c>
      <c r="C10" s="1" t="s">
        <v>206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v2'!J47</f>
        <v>14</v>
      </c>
      <c r="C11" s="1" t="s">
        <v>206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206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v2'!J41</f>
        <v>23</v>
      </c>
      <c r="C13" s="1" t="s">
        <v>205</v>
      </c>
      <c r="D13" s="1">
        <f t="shared" si="0"/>
        <v>0.5</v>
      </c>
      <c r="E13" s="54">
        <f t="shared" si="1"/>
        <v>20.125</v>
      </c>
    </row>
    <row r="14" spans="1:5" x14ac:dyDescent="0.25">
      <c r="A14" s="2" t="s">
        <v>124</v>
      </c>
      <c r="B14" s="4">
        <f>'Old Bow v2'!J21</f>
        <v>15</v>
      </c>
      <c r="C14" s="1" t="s">
        <v>206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v2'!J51</f>
        <v>20</v>
      </c>
      <c r="C15" s="1" t="s">
        <v>206</v>
      </c>
      <c r="D15" s="1">
        <f t="shared" si="0"/>
        <v>1</v>
      </c>
      <c r="E15" s="54">
        <f t="shared" si="1"/>
        <v>20</v>
      </c>
    </row>
    <row r="16" spans="1:5" x14ac:dyDescent="0.25">
      <c r="A16" s="2" t="s">
        <v>3</v>
      </c>
      <c r="B16" s="4">
        <f>'Old Bow v2'!J39</f>
        <v>21</v>
      </c>
      <c r="C16" s="1" t="s">
        <v>205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v2'!J54</f>
        <v>15</v>
      </c>
      <c r="C17" s="1" t="s">
        <v>206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v2'!J66</f>
        <v>21</v>
      </c>
      <c r="C18" s="1" t="s">
        <v>205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v2'!J45</f>
        <v>24</v>
      </c>
      <c r="C19" s="1" t="s">
        <v>204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150</v>
      </c>
      <c r="B20" s="4">
        <f>'Old Bow v2'!J13</f>
        <v>16</v>
      </c>
      <c r="C20" s="1" t="s">
        <v>206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v2'!J35</f>
        <v>14</v>
      </c>
      <c r="C21" s="1" t="s">
        <v>206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205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v2'!J33</f>
        <v>14.5</v>
      </c>
      <c r="C23" s="1" t="s">
        <v>206</v>
      </c>
      <c r="D23" s="1">
        <f t="shared" si="0"/>
        <v>1</v>
      </c>
      <c r="E23" s="54">
        <f t="shared" si="1"/>
        <v>14.5</v>
      </c>
    </row>
    <row r="24" spans="1:5" x14ac:dyDescent="0.25">
      <c r="A24" s="2" t="s">
        <v>5</v>
      </c>
      <c r="B24" s="4">
        <f>'Old Bow v2'!J48</f>
        <v>21</v>
      </c>
      <c r="C24" s="1" t="s">
        <v>204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v2'!J53</f>
        <v>19.5</v>
      </c>
      <c r="C25" s="1" t="s">
        <v>205</v>
      </c>
      <c r="D25" s="1">
        <f t="shared" si="0"/>
        <v>0.5</v>
      </c>
      <c r="E25" s="54">
        <f t="shared" si="1"/>
        <v>17.0625</v>
      </c>
    </row>
    <row r="26" spans="1:5" x14ac:dyDescent="0.25">
      <c r="A26" s="1" t="s">
        <v>38</v>
      </c>
      <c r="B26" s="4">
        <f>'Old Bow v2'!J27</f>
        <v>15</v>
      </c>
      <c r="C26" s="1" t="s">
        <v>206</v>
      </c>
      <c r="D26" s="1">
        <f t="shared" si="0"/>
        <v>1</v>
      </c>
      <c r="E26" s="54">
        <f t="shared" si="1"/>
        <v>15</v>
      </c>
    </row>
    <row r="27" spans="1:5" x14ac:dyDescent="0.25">
      <c r="A27" s="2" t="s">
        <v>127</v>
      </c>
      <c r="B27" s="4">
        <f>'Old Bow v2'!J61</f>
        <v>20</v>
      </c>
      <c r="C27" s="1" t="s">
        <v>205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v2'!J64</f>
        <v>21</v>
      </c>
      <c r="C28" s="1" t="s">
        <v>205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v2'!J62</f>
        <v>23.5</v>
      </c>
      <c r="C29" s="1" t="s">
        <v>204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v2'!J43</f>
        <v>14</v>
      </c>
      <c r="C30" s="1" t="s">
        <v>204</v>
      </c>
      <c r="D30" s="1">
        <f t="shared" si="0"/>
        <v>0.25</v>
      </c>
      <c r="E30" s="54">
        <f t="shared" si="1"/>
        <v>11.375</v>
      </c>
    </row>
    <row r="31" spans="1:5" x14ac:dyDescent="0.25">
      <c r="A31" s="1" t="s">
        <v>39</v>
      </c>
      <c r="B31" s="4">
        <f>'Old Bow v2'!J24</f>
        <v>12.5</v>
      </c>
      <c r="C31" s="1" t="s">
        <v>205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204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v2'!J36</f>
        <v>15</v>
      </c>
      <c r="C33" s="1" t="s">
        <v>204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205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204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12.5</v>
      </c>
      <c r="C36" s="1" t="s">
        <v>204</v>
      </c>
      <c r="D36" s="1">
        <f t="shared" si="2"/>
        <v>0.25</v>
      </c>
      <c r="E36" s="54">
        <f t="shared" si="1"/>
        <v>10.15625</v>
      </c>
    </row>
    <row r="37" spans="1:5" x14ac:dyDescent="0.25">
      <c r="A37" s="2" t="s">
        <v>118</v>
      </c>
      <c r="B37" s="4">
        <f>'Old Bow v2'!J17</f>
        <v>13</v>
      </c>
      <c r="C37" s="1" t="s">
        <v>204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204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v2'!J34</f>
        <v>12</v>
      </c>
      <c r="C39" s="1" t="s">
        <v>204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v2'!J40</f>
        <v>13.5</v>
      </c>
      <c r="C40" s="1" t="s">
        <v>204</v>
      </c>
      <c r="D40" s="1">
        <f t="shared" si="2"/>
        <v>0.25</v>
      </c>
      <c r="E40" s="54">
        <f t="shared" si="1"/>
        <v>10.96875</v>
      </c>
    </row>
    <row r="41" spans="1:5" x14ac:dyDescent="0.25">
      <c r="A41" s="2" t="s">
        <v>23</v>
      </c>
      <c r="B41" s="4">
        <f>'Old Bow v2'!J30</f>
        <v>12</v>
      </c>
      <c r="C41" s="1" t="s">
        <v>204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v2'!J32</f>
        <v>13</v>
      </c>
      <c r="C42" s="1" t="s">
        <v>204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204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v2'!J70</f>
        <v>10</v>
      </c>
      <c r="C44" s="1" t="s">
        <v>204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v2'!J38</f>
        <v>8.5</v>
      </c>
      <c r="C45" s="1" t="s">
        <v>204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10.5</v>
      </c>
      <c r="C46" s="1" t="s">
        <v>207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11</v>
      </c>
      <c r="C47" s="1" t="s">
        <v>204</v>
      </c>
      <c r="D47" s="1">
        <f t="shared" si="2"/>
        <v>0.25</v>
      </c>
      <c r="E47" s="54">
        <f t="shared" si="1"/>
        <v>8.9375</v>
      </c>
    </row>
    <row r="48" spans="1:5" x14ac:dyDescent="0.25">
      <c r="A48" s="1" t="s">
        <v>36</v>
      </c>
      <c r="B48" s="4">
        <f>'Old Bow v2'!J12</f>
        <v>13</v>
      </c>
      <c r="C48" s="1" t="s">
        <v>204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v2'!J49</f>
        <v>11</v>
      </c>
      <c r="C49" s="1" t="s">
        <v>205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204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207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185</v>
      </c>
      <c r="B52" s="4">
        <f>'Old Bow v2'!J14</f>
        <v>15</v>
      </c>
      <c r="C52" s="1" t="s">
        <v>204</v>
      </c>
      <c r="D52" s="1">
        <f t="shared" si="2"/>
        <v>0.25</v>
      </c>
      <c r="E52" s="54">
        <f t="shared" si="1"/>
        <v>12.1875</v>
      </c>
    </row>
    <row r="53" spans="1:5" x14ac:dyDescent="0.25">
      <c r="A53" s="1" t="s">
        <v>37</v>
      </c>
      <c r="B53" s="4">
        <f>'Old Bow v2'!J44</f>
        <v>4</v>
      </c>
      <c r="C53" s="1" t="s">
        <v>207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v2'!J52</f>
        <v>4</v>
      </c>
      <c r="C54" s="1" t="s">
        <v>207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207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v2'!J65</f>
        <v>2</v>
      </c>
      <c r="C56" s="1" t="s">
        <v>207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184</v>
      </c>
      <c r="B57" s="4">
        <f>'Old Bow v2'!J22</f>
        <v>0</v>
      </c>
      <c r="C57" s="1" t="s">
        <v>207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202</v>
      </c>
      <c r="C1" s="26" t="s">
        <v>203</v>
      </c>
      <c r="D1" s="26" t="s">
        <v>208</v>
      </c>
      <c r="E1" s="26" t="s">
        <v>209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206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150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185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</v>
      </c>
      <c r="D13" s="1">
        <f t="shared" si="0"/>
        <v>0</v>
      </c>
      <c r="E13" s="54">
        <f t="shared" si="1"/>
        <v>8.25</v>
      </c>
    </row>
    <row r="14" spans="1:5" x14ac:dyDescent="0.25">
      <c r="A14" s="2" t="s">
        <v>118</v>
      </c>
      <c r="B14" s="4">
        <f>LOOKUP(A14,'BA v2'!A:A,'BA v2'!I:I)</f>
        <v>13.5</v>
      </c>
      <c r="D14" s="1">
        <f t="shared" si="0"/>
        <v>0</v>
      </c>
      <c r="E14" s="54">
        <f t="shared" si="1"/>
        <v>10.125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195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19</v>
      </c>
      <c r="D44" s="1">
        <f t="shared" si="0"/>
        <v>0</v>
      </c>
      <c r="E44" s="54">
        <f t="shared" si="1"/>
        <v>14.25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23.5</v>
      </c>
      <c r="D53" s="1">
        <f t="shared" si="0"/>
        <v>0</v>
      </c>
      <c r="E53" s="54">
        <f t="shared" si="1"/>
        <v>17.625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149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2026-09-13T16:00:00Z</dcterms:modified>
</cp:coreProperties>
</file>