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riamalisan\Downloads\"/>
    </mc:Choice>
  </mc:AlternateContent>
  <bookViews>
    <workbookView xWindow="0" yWindow="0" windowWidth="21600" windowHeight="9630"/>
  </bookViews>
  <sheets>
    <sheet name="eq1" sheetId="1" r:id="rId1"/>
  </sheets>
  <calcPr calcId="0"/>
</workbook>
</file>

<file path=xl/calcChain.xml><?xml version="1.0" encoding="utf-8"?>
<calcChain xmlns="http://schemas.openxmlformats.org/spreadsheetml/2006/main">
  <c r="D2" i="1" l="1"/>
  <c r="C2" i="1"/>
  <c r="B2" i="1"/>
  <c r="A2" i="1"/>
  <c r="A3" i="1"/>
  <c r="B3" i="1"/>
  <c r="C3" i="1"/>
  <c r="D3" i="1"/>
  <c r="A5" i="1"/>
  <c r="B5" i="1"/>
  <c r="C5" i="1"/>
  <c r="D5" i="1"/>
  <c r="A6" i="1"/>
  <c r="B6" i="1"/>
  <c r="C6" i="1"/>
  <c r="D6" i="1"/>
  <c r="A8" i="1"/>
  <c r="B8" i="1"/>
  <c r="C8" i="1"/>
  <c r="D8" i="1"/>
  <c r="A9" i="1"/>
  <c r="B9" i="1"/>
  <c r="C9" i="1"/>
  <c r="D9" i="1"/>
  <c r="A11" i="1"/>
  <c r="B11" i="1"/>
  <c r="C11" i="1"/>
  <c r="D11" i="1"/>
  <c r="A12" i="1"/>
  <c r="B12" i="1"/>
  <c r="C12" i="1"/>
  <c r="D12" i="1"/>
  <c r="A14" i="1"/>
  <c r="B14" i="1"/>
  <c r="C14" i="1"/>
  <c r="D14" i="1"/>
  <c r="A15" i="1"/>
  <c r="B15" i="1"/>
  <c r="C15" i="1"/>
  <c r="D15" i="1"/>
  <c r="A17" i="1"/>
  <c r="B17" i="1"/>
  <c r="C17" i="1"/>
  <c r="D17" i="1"/>
  <c r="A18" i="1"/>
  <c r="B18" i="1"/>
  <c r="C18" i="1"/>
  <c r="D18" i="1"/>
  <c r="A20" i="1"/>
  <c r="B20" i="1"/>
  <c r="C20" i="1"/>
  <c r="D20" i="1"/>
  <c r="A21" i="1"/>
  <c r="B21" i="1"/>
  <c r="C21" i="1"/>
  <c r="D21" i="1"/>
  <c r="A23" i="1"/>
  <c r="B23" i="1"/>
  <c r="C23" i="1"/>
  <c r="D23" i="1"/>
  <c r="A24" i="1"/>
  <c r="B24" i="1"/>
  <c r="C24" i="1"/>
  <c r="D24" i="1"/>
  <c r="A26" i="1"/>
  <c r="B26" i="1"/>
  <c r="C26" i="1"/>
  <c r="D26" i="1"/>
  <c r="A27" i="1"/>
  <c r="B27" i="1"/>
  <c r="C27" i="1"/>
  <c r="D27" i="1"/>
  <c r="A29" i="1"/>
  <c r="B29" i="1"/>
  <c r="C29" i="1"/>
  <c r="D29" i="1"/>
  <c r="A30" i="1"/>
  <c r="B30" i="1"/>
  <c r="C30" i="1"/>
  <c r="D30" i="1"/>
  <c r="A32" i="1"/>
  <c r="B32" i="1"/>
  <c r="C32" i="1"/>
  <c r="D32" i="1"/>
  <c r="A33" i="1"/>
  <c r="B33" i="1"/>
  <c r="C33" i="1"/>
  <c r="D33" i="1"/>
  <c r="A74" i="1"/>
  <c r="B74" i="1"/>
  <c r="C74" i="1"/>
  <c r="D74" i="1"/>
  <c r="A75" i="1"/>
  <c r="B75" i="1"/>
  <c r="C75" i="1"/>
  <c r="D75" i="1"/>
  <c r="A35" i="1"/>
  <c r="B35" i="1"/>
  <c r="C35" i="1"/>
  <c r="D35" i="1"/>
  <c r="A36" i="1"/>
  <c r="B36" i="1"/>
  <c r="C36" i="1"/>
  <c r="D36" i="1"/>
  <c r="A38" i="1"/>
  <c r="B38" i="1"/>
  <c r="C38" i="1"/>
  <c r="D38" i="1"/>
  <c r="A39" i="1"/>
  <c r="B39" i="1"/>
  <c r="C39" i="1"/>
  <c r="D39" i="1"/>
  <c r="A41" i="1"/>
  <c r="B41" i="1"/>
  <c r="C41" i="1"/>
  <c r="D41" i="1"/>
  <c r="A42" i="1"/>
  <c r="B42" i="1"/>
  <c r="C42" i="1"/>
  <c r="D42" i="1"/>
  <c r="A44" i="1"/>
  <c r="B44" i="1"/>
  <c r="C44" i="1"/>
  <c r="D44" i="1"/>
  <c r="A45" i="1"/>
  <c r="B45" i="1"/>
  <c r="C45" i="1"/>
  <c r="D45" i="1"/>
  <c r="A47" i="1"/>
  <c r="B47" i="1"/>
  <c r="C47" i="1"/>
  <c r="D47" i="1"/>
  <c r="A48" i="1"/>
  <c r="B48" i="1"/>
  <c r="C48" i="1"/>
  <c r="D48" i="1"/>
  <c r="A50" i="1"/>
  <c r="B50" i="1"/>
  <c r="C50" i="1"/>
  <c r="D50" i="1"/>
  <c r="A51" i="1"/>
  <c r="B51" i="1"/>
  <c r="C51" i="1"/>
  <c r="D51" i="1"/>
  <c r="A53" i="1"/>
  <c r="B53" i="1"/>
  <c r="C53" i="1"/>
  <c r="D53" i="1"/>
  <c r="A54" i="1"/>
  <c r="B54" i="1"/>
  <c r="C54" i="1"/>
  <c r="D54" i="1"/>
  <c r="A56" i="1"/>
  <c r="B56" i="1"/>
  <c r="C56" i="1"/>
  <c r="D56" i="1"/>
  <c r="A57" i="1"/>
  <c r="B57" i="1"/>
  <c r="C57" i="1"/>
  <c r="D57" i="1"/>
  <c r="A59" i="1"/>
  <c r="B59" i="1"/>
  <c r="C59" i="1"/>
  <c r="D59" i="1"/>
  <c r="A60" i="1"/>
  <c r="B60" i="1"/>
  <c r="C60" i="1"/>
  <c r="D60" i="1"/>
  <c r="A62" i="1"/>
  <c r="B62" i="1"/>
  <c r="C62" i="1"/>
  <c r="D62" i="1"/>
  <c r="A63" i="1"/>
  <c r="B63" i="1"/>
  <c r="C63" i="1"/>
  <c r="D63" i="1"/>
  <c r="A68" i="1"/>
  <c r="B68" i="1"/>
  <c r="C68" i="1"/>
  <c r="D68" i="1"/>
  <c r="A69" i="1"/>
  <c r="B69" i="1"/>
  <c r="C69" i="1"/>
  <c r="D69" i="1"/>
  <c r="A71" i="1"/>
  <c r="B71" i="1"/>
  <c r="C71" i="1"/>
  <c r="D71" i="1"/>
  <c r="A72" i="1"/>
  <c r="B72" i="1"/>
  <c r="C72" i="1"/>
  <c r="D72" i="1"/>
  <c r="A77" i="1"/>
  <c r="B77" i="1"/>
  <c r="C77" i="1"/>
  <c r="D77" i="1"/>
  <c r="A78" i="1"/>
  <c r="B78" i="1"/>
  <c r="C78" i="1"/>
  <c r="D78" i="1"/>
  <c r="A80" i="1"/>
  <c r="B80" i="1"/>
  <c r="C80" i="1"/>
  <c r="D80" i="1"/>
  <c r="A81" i="1"/>
  <c r="B81" i="1"/>
  <c r="C81" i="1"/>
  <c r="D81" i="1"/>
  <c r="A65" i="1"/>
  <c r="B65" i="1"/>
  <c r="C65" i="1"/>
  <c r="D65" i="1"/>
  <c r="A66" i="1"/>
  <c r="B66" i="1"/>
  <c r="C66" i="1"/>
  <c r="D66" i="1"/>
  <c r="A83" i="1"/>
  <c r="B83" i="1"/>
  <c r="C83" i="1"/>
  <c r="D83" i="1"/>
  <c r="A84" i="1"/>
  <c r="B84" i="1"/>
  <c r="C84" i="1"/>
  <c r="D84" i="1"/>
  <c r="A86" i="1"/>
  <c r="B86" i="1"/>
  <c r="C86" i="1"/>
  <c r="D86" i="1"/>
  <c r="B88" i="1"/>
  <c r="C88" i="1"/>
  <c r="D88" i="1"/>
  <c r="A90" i="1"/>
  <c r="B90" i="1"/>
  <c r="C90" i="1"/>
  <c r="D90" i="1"/>
  <c r="A92" i="1"/>
</calcChain>
</file>

<file path=xl/sharedStrings.xml><?xml version="1.0" encoding="utf-8"?>
<sst xmlns="http://schemas.openxmlformats.org/spreadsheetml/2006/main" count="3" uniqueCount="3">
  <si>
    <t>="* p&lt;0.05</t>
  </si>
  <si>
    <t xml:space="preserve"> *** p&lt;0.001"</t>
  </si>
  <si>
    <t>Individual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</si>
</sst>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3"/>
  <sheetViews>
    <sheetView tabSelected="1" topLeftCell="A76" zoomScale="130" zoomScaleNormal="130" workbookViewId="0">
      <selection activeCell="A89" sqref="A89"/>
    </sheetView>
  </sheetViews>
  <sheetFormatPr defaultRowHeight="15" x14ac:dyDescent="0.25"/>
  <cols>
    <col min="1" max="1" width="22.5703125" bestFit="1" customWidth="1"/>
    <col min="2" max="2" width="12.42578125" bestFit="1" customWidth="1"/>
    <col min="3" max="3" width="12.28515625" bestFit="1" customWidth="1"/>
    <col min="4" max="4" width="10.5703125" bestFit="1" customWidth="1"/>
  </cols>
  <sheetData>
    <row r="2" spans="1:4" x14ac:dyDescent="0.25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4" x14ac:dyDescent="0.25">
      <c r="A3" t="str">
        <f>""</f>
        <v/>
      </c>
      <c r="B3" t="str">
        <f>"into_pter"</f>
        <v>into_pter</v>
      </c>
      <c r="C3" t="str">
        <f>"into_pter"</f>
        <v>into_pter</v>
      </c>
      <c r="D3" t="str">
        <f>"into_pter"</f>
        <v>into_pter</v>
      </c>
    </row>
    <row r="5" spans="1:4" x14ac:dyDescent="0.25">
      <c r="A5" t="str">
        <f>"age"</f>
        <v>age</v>
      </c>
      <c r="B5" t="str">
        <f>"-0.000215***"</f>
        <v>-0.000215***</v>
      </c>
      <c r="C5" t="str">
        <f>"-0.000230***"</f>
        <v>-0.000230***</v>
      </c>
      <c r="D5" t="str">
        <f>"0.000234"</f>
        <v>0.000234</v>
      </c>
    </row>
    <row r="6" spans="1:4" x14ac:dyDescent="0.25">
      <c r="A6" t="str">
        <f>""</f>
        <v/>
      </c>
      <c r="B6" t="str">
        <f>"(0.000)"</f>
        <v>(0.000)</v>
      </c>
      <c r="C6" t="str">
        <f>"(0.000)"</f>
        <v>(0.000)</v>
      </c>
      <c r="D6" t="str">
        <f>"(0.387)"</f>
        <v>(0.387)</v>
      </c>
    </row>
    <row r="8" spans="1:4" x14ac:dyDescent="0.25">
      <c r="A8" t="str">
        <f>"1.black"</f>
        <v>1.black</v>
      </c>
      <c r="B8" t="str">
        <f>"0.0120***"</f>
        <v>0.0120***</v>
      </c>
      <c r="C8" t="str">
        <f>"0.0126***"</f>
        <v>0.0126***</v>
      </c>
      <c r="D8" t="str">
        <f>"-0.00683"</f>
        <v>-0.00683</v>
      </c>
    </row>
    <row r="9" spans="1:4" x14ac:dyDescent="0.25">
      <c r="A9" t="str">
        <f>""</f>
        <v/>
      </c>
      <c r="B9" t="str">
        <f>"(0.000)"</f>
        <v>(0.000)</v>
      </c>
      <c r="C9" t="str">
        <f>"(0.000)"</f>
        <v>(0.000)</v>
      </c>
      <c r="D9" t="str">
        <f>"(0.399)"</f>
        <v>(0.399)</v>
      </c>
    </row>
    <row r="11" spans="1:4" x14ac:dyDescent="0.25">
      <c r="A11" t="str">
        <f>"1.female"</f>
        <v>1.female</v>
      </c>
      <c r="B11" t="str">
        <f>"-0.00389***"</f>
        <v>-0.00389***</v>
      </c>
      <c r="C11" t="str">
        <f>"-0.00595***"</f>
        <v>-0.00595***</v>
      </c>
      <c r="D11" t="str">
        <f>"-0.0118*"</f>
        <v>-0.0118*</v>
      </c>
    </row>
    <row r="12" spans="1:4" x14ac:dyDescent="0.25">
      <c r="A12" t="str">
        <f>""</f>
        <v/>
      </c>
      <c r="B12" t="str">
        <f>"(0.000)"</f>
        <v>(0.000)</v>
      </c>
      <c r="C12" t="str">
        <f>"(0.000)"</f>
        <v>(0.000)</v>
      </c>
      <c r="D12" t="str">
        <f>"(0.023)"</f>
        <v>(0.023)</v>
      </c>
    </row>
    <row r="14" spans="1:4" x14ac:dyDescent="0.25">
      <c r="A14" t="str">
        <f>"1.highschool"</f>
        <v>1.highschool</v>
      </c>
      <c r="B14" t="str">
        <f>"-0.0140***"</f>
        <v>-0.0140***</v>
      </c>
      <c r="C14" t="str">
        <f>"-0.0145***"</f>
        <v>-0.0145***</v>
      </c>
      <c r="D14" t="str">
        <f>"-0.000957"</f>
        <v>-0.000957</v>
      </c>
    </row>
    <row r="15" spans="1:4" x14ac:dyDescent="0.25">
      <c r="A15" t="str">
        <f>""</f>
        <v/>
      </c>
      <c r="B15" t="str">
        <f>"(0.000)"</f>
        <v>(0.000)</v>
      </c>
      <c r="C15" t="str">
        <f>"(0.000)"</f>
        <v>(0.000)</v>
      </c>
      <c r="D15" t="str">
        <f>"(0.707)"</f>
        <v>(0.707)</v>
      </c>
    </row>
    <row r="17" spans="1:4" x14ac:dyDescent="0.25">
      <c r="A17" t="str">
        <f>"1.somecollege"</f>
        <v>1.somecollege</v>
      </c>
      <c r="B17" t="str">
        <f>"-0.0243***"</f>
        <v>-0.0243***</v>
      </c>
      <c r="C17" t="str">
        <f>"-0.0242***"</f>
        <v>-0.0242***</v>
      </c>
      <c r="D17" t="str">
        <f>"-0.00345"</f>
        <v>-0.00345</v>
      </c>
    </row>
    <row r="18" spans="1:4" x14ac:dyDescent="0.25">
      <c r="A18" t="str">
        <f>""</f>
        <v/>
      </c>
      <c r="B18" t="str">
        <f>"(0.000)"</f>
        <v>(0.000)</v>
      </c>
      <c r="C18" t="str">
        <f>"(0.000)"</f>
        <v>(0.000)</v>
      </c>
      <c r="D18" t="str">
        <f>"(0.220)"</f>
        <v>(0.220)</v>
      </c>
    </row>
    <row r="20" spans="1:4" x14ac:dyDescent="0.25">
      <c r="A20" t="str">
        <f>"1.collegeup"</f>
        <v>1.collegeup</v>
      </c>
      <c r="B20" t="str">
        <f>"-0.0286***"</f>
        <v>-0.0286***</v>
      </c>
      <c r="C20" t="str">
        <f>"-0.0289***"</f>
        <v>-0.0289***</v>
      </c>
      <c r="D20" t="str">
        <f>"0.0119***"</f>
        <v>0.0119***</v>
      </c>
    </row>
    <row r="21" spans="1:4" x14ac:dyDescent="0.25">
      <c r="A21" t="str">
        <f>""</f>
        <v/>
      </c>
      <c r="B21" t="str">
        <f>"(0.000)"</f>
        <v>(0.000)</v>
      </c>
      <c r="C21" t="str">
        <f>"(0.000)"</f>
        <v>(0.000)</v>
      </c>
      <c r="D21" t="str">
        <f>"(0.000)"</f>
        <v>(0.000)</v>
      </c>
    </row>
    <row r="23" spans="1:4" x14ac:dyDescent="0.25">
      <c r="A23" t="str">
        <f>"becom_homeowner"</f>
        <v>becom_homeowner</v>
      </c>
      <c r="B23" t="str">
        <f>"0.00830**"</f>
        <v>0.00830**</v>
      </c>
      <c r="C23" t="str">
        <f>"0.00984***"</f>
        <v>0.00984***</v>
      </c>
      <c r="D23" t="str">
        <f>"0.00486*"</f>
        <v>0.00486*</v>
      </c>
    </row>
    <row r="24" spans="1:4" x14ac:dyDescent="0.25">
      <c r="A24" t="str">
        <f>""</f>
        <v/>
      </c>
      <c r="B24" t="str">
        <f>"(0.002)"</f>
        <v>(0.002)</v>
      </c>
      <c r="C24" t="str">
        <f>"(0.000)"</f>
        <v>(0.000)</v>
      </c>
      <c r="D24" t="str">
        <f>"(0.039)"</f>
        <v>(0.039)</v>
      </c>
    </row>
    <row r="26" spans="1:4" x14ac:dyDescent="0.25">
      <c r="A26" t="str">
        <f>"s_to_m"</f>
        <v>s_to_m</v>
      </c>
      <c r="B26" t="str">
        <f>"0.00899*"</f>
        <v>0.00899*</v>
      </c>
      <c r="C26" t="str">
        <f>"0.00538*"</f>
        <v>0.00538*</v>
      </c>
      <c r="D26" t="str">
        <f>"0.0361***"</f>
        <v>0.0361***</v>
      </c>
    </row>
    <row r="27" spans="1:4" x14ac:dyDescent="0.25">
      <c r="A27" t="str">
        <f>""</f>
        <v/>
      </c>
      <c r="B27" t="str">
        <f>"(0.025)"</f>
        <v>(0.025)</v>
      </c>
      <c r="C27" t="str">
        <f>"(0.020)"</f>
        <v>(0.020)</v>
      </c>
      <c r="D27" t="str">
        <f>"(0.000)"</f>
        <v>(0.000)</v>
      </c>
    </row>
    <row r="29" spans="1:4" x14ac:dyDescent="0.25">
      <c r="A29" t="str">
        <f>"remain_married"</f>
        <v>remain_married</v>
      </c>
      <c r="B29" t="str">
        <f>"-0.00487***"</f>
        <v>-0.00487***</v>
      </c>
      <c r="C29" t="str">
        <f>"-0.00588***"</f>
        <v>-0.00588***</v>
      </c>
      <c r="D29" t="str">
        <f>"0.0514***"</f>
        <v>0.0514***</v>
      </c>
    </row>
    <row r="30" spans="1:4" x14ac:dyDescent="0.25">
      <c r="A30" t="str">
        <f>""</f>
        <v/>
      </c>
      <c r="B30" t="str">
        <f>"(0.000)"</f>
        <v>(0.000)</v>
      </c>
      <c r="C30" t="str">
        <f>"(0.000)"</f>
        <v>(0.000)</v>
      </c>
      <c r="D30" t="str">
        <f>"(0.000)"</f>
        <v>(0.000)</v>
      </c>
    </row>
    <row r="32" spans="1:4" x14ac:dyDescent="0.25">
      <c r="A32" t="str">
        <f>"m_to_d"</f>
        <v>m_to_d</v>
      </c>
      <c r="B32" t="str">
        <f>"0.0101**"</f>
        <v>0.0101**</v>
      </c>
      <c r="C32" t="str">
        <f>"0.0145***"</f>
        <v>0.0145***</v>
      </c>
      <c r="D32" t="str">
        <f>"0.0401***"</f>
        <v>0.0401***</v>
      </c>
    </row>
    <row r="33" spans="1:4" x14ac:dyDescent="0.25">
      <c r="A33" t="str">
        <f>""</f>
        <v/>
      </c>
      <c r="B33" t="str">
        <f>"(0.002)"</f>
        <v>(0.002)</v>
      </c>
      <c r="C33" t="str">
        <f>"(0.000)"</f>
        <v>(0.000)</v>
      </c>
      <c r="D33" t="str">
        <f>"(0.000)"</f>
        <v>(0.000)</v>
      </c>
    </row>
    <row r="35" spans="1:4" x14ac:dyDescent="0.25">
      <c r="A35" t="str">
        <f>"2.industry"</f>
        <v>2.industry</v>
      </c>
      <c r="B35" t="str">
        <f>"0.00439***"</f>
        <v>0.00439***</v>
      </c>
      <c r="C35" t="str">
        <f>"0.00310***"</f>
        <v>0.00310***</v>
      </c>
      <c r="D35" t="str">
        <f>"0.00663*"</f>
        <v>0.00663*</v>
      </c>
    </row>
    <row r="36" spans="1:4" x14ac:dyDescent="0.25">
      <c r="A36" t="str">
        <f>""</f>
        <v/>
      </c>
      <c r="B36" t="str">
        <f>"(0.000)"</f>
        <v>(0.000)</v>
      </c>
      <c r="C36" t="str">
        <f>"(0.000)"</f>
        <v>(0.000)</v>
      </c>
      <c r="D36" t="str">
        <f>"(0.045)"</f>
        <v>(0.045)</v>
      </c>
    </row>
    <row r="38" spans="1:4" x14ac:dyDescent="0.25">
      <c r="A38" t="str">
        <f>"3.industry"</f>
        <v>3.industry</v>
      </c>
      <c r="B38" t="str">
        <f>"-0.0201***"</f>
        <v>-0.0201***</v>
      </c>
      <c r="C38" t="str">
        <f>"-0.0189***"</f>
        <v>-0.0189***</v>
      </c>
      <c r="D38" t="str">
        <f>"-0.00643"</f>
        <v>-0.00643</v>
      </c>
    </row>
    <row r="39" spans="1:4" x14ac:dyDescent="0.25">
      <c r="A39" t="str">
        <f>""</f>
        <v/>
      </c>
      <c r="B39" t="str">
        <f>"(0.000)"</f>
        <v>(0.000)</v>
      </c>
      <c r="C39" t="str">
        <f>"(0.000)"</f>
        <v>(0.000)</v>
      </c>
      <c r="D39" t="str">
        <f>"(0.050)"</f>
        <v>(0.050)</v>
      </c>
    </row>
    <row r="41" spans="1:4" x14ac:dyDescent="0.25">
      <c r="A41" t="str">
        <f>"4.industry"</f>
        <v>4.industry</v>
      </c>
      <c r="B41" t="str">
        <f>"-0.0102***"</f>
        <v>-0.0102***</v>
      </c>
      <c r="C41" t="str">
        <f>"-0.0103***"</f>
        <v>-0.0103***</v>
      </c>
      <c r="D41" t="str">
        <f>"0.000785"</f>
        <v>0.000785</v>
      </c>
    </row>
    <row r="42" spans="1:4" x14ac:dyDescent="0.25">
      <c r="A42" t="str">
        <f>""</f>
        <v/>
      </c>
      <c r="B42" t="str">
        <f>"(0.000)"</f>
        <v>(0.000)</v>
      </c>
      <c r="C42" t="str">
        <f>"(0.000)"</f>
        <v>(0.000)</v>
      </c>
      <c r="D42" t="str">
        <f>"(0.815)"</f>
        <v>(0.815)</v>
      </c>
    </row>
    <row r="44" spans="1:4" x14ac:dyDescent="0.25">
      <c r="A44" t="str">
        <f>"5.industry"</f>
        <v>5.industry</v>
      </c>
      <c r="B44" t="str">
        <f>"-0.00962***"</f>
        <v>-0.00962***</v>
      </c>
      <c r="C44" t="str">
        <f>"-0.00989***"</f>
        <v>-0.00989***</v>
      </c>
      <c r="D44" t="str">
        <f>"-0.000249"</f>
        <v>-0.000249</v>
      </c>
    </row>
    <row r="45" spans="1:4" x14ac:dyDescent="0.25">
      <c r="A45" t="str">
        <f>""</f>
        <v/>
      </c>
      <c r="B45" t="str">
        <f>"(0.000)"</f>
        <v>(0.000)</v>
      </c>
      <c r="C45" t="str">
        <f>"(0.000)"</f>
        <v>(0.000)</v>
      </c>
      <c r="D45" t="str">
        <f>"(0.944)"</f>
        <v>(0.944)</v>
      </c>
    </row>
    <row r="47" spans="1:4" x14ac:dyDescent="0.25">
      <c r="A47" t="str">
        <f>"6.industry"</f>
        <v>6.industry</v>
      </c>
      <c r="B47" t="str">
        <f>"-0.00177"</f>
        <v>-0.00177</v>
      </c>
      <c r="C47" t="str">
        <f>"-0.00228***"</f>
        <v>-0.00228***</v>
      </c>
      <c r="D47" t="str">
        <f>"-0.00141"</f>
        <v>-0.00141</v>
      </c>
    </row>
    <row r="48" spans="1:4" x14ac:dyDescent="0.25">
      <c r="A48" t="str">
        <f>""</f>
        <v/>
      </c>
      <c r="B48" t="str">
        <f>"(0.102)"</f>
        <v>(0.102)</v>
      </c>
      <c r="C48" t="str">
        <f>"(0.000)"</f>
        <v>(0.000)</v>
      </c>
      <c r="D48" t="str">
        <f>"(0.620)"</f>
        <v>(0.620)</v>
      </c>
    </row>
    <row r="50" spans="1:4" x14ac:dyDescent="0.25">
      <c r="A50" t="str">
        <f>"7.industry"</f>
        <v>7.industry</v>
      </c>
      <c r="B50" t="str">
        <f>"-0.0139***"</f>
        <v>-0.0139***</v>
      </c>
      <c r="C50" t="str">
        <f>"-0.0147***"</f>
        <v>-0.0147***</v>
      </c>
      <c r="D50" t="str">
        <f>"-0.00214"</f>
        <v>-0.00214</v>
      </c>
    </row>
    <row r="51" spans="1:4" x14ac:dyDescent="0.25">
      <c r="A51" t="str">
        <f>""</f>
        <v/>
      </c>
      <c r="B51" t="str">
        <f>"(0.000)"</f>
        <v>(0.000)</v>
      </c>
      <c r="C51" t="str">
        <f>"(0.000)"</f>
        <v>(0.000)</v>
      </c>
      <c r="D51" t="str">
        <f>"(0.514)"</f>
        <v>(0.514)</v>
      </c>
    </row>
    <row r="53" spans="1:4" x14ac:dyDescent="0.25">
      <c r="A53" t="str">
        <f>"8.industry"</f>
        <v>8.industry</v>
      </c>
      <c r="B53" t="str">
        <f>"-0.00729***"</f>
        <v>-0.00729***</v>
      </c>
      <c r="C53" t="str">
        <f>"-0.00779***"</f>
        <v>-0.00779***</v>
      </c>
      <c r="D53" t="str">
        <f>"-0.00216"</f>
        <v>-0.00216</v>
      </c>
    </row>
    <row r="54" spans="1:4" x14ac:dyDescent="0.25">
      <c r="A54" t="str">
        <f>""</f>
        <v/>
      </c>
      <c r="B54" t="str">
        <f>"(0.000)"</f>
        <v>(0.000)</v>
      </c>
      <c r="C54" t="str">
        <f>"(0.000)"</f>
        <v>(0.000)</v>
      </c>
      <c r="D54" t="str">
        <f>"(0.435)"</f>
        <v>(0.435)</v>
      </c>
    </row>
    <row r="56" spans="1:4" x14ac:dyDescent="0.25">
      <c r="A56" t="str">
        <f>"9.industry"</f>
        <v>9.industry</v>
      </c>
      <c r="B56" t="str">
        <f>"-0.0178***"</f>
        <v>-0.0178***</v>
      </c>
      <c r="C56" t="str">
        <f>"-0.0201***"</f>
        <v>-0.0201***</v>
      </c>
      <c r="D56" t="str">
        <f>"-0.00489"</f>
        <v>-0.00489</v>
      </c>
    </row>
    <row r="57" spans="1:4" x14ac:dyDescent="0.25">
      <c r="A57" t="str">
        <f>""</f>
        <v/>
      </c>
      <c r="B57" t="str">
        <f>"(0.000)"</f>
        <v>(0.000)</v>
      </c>
      <c r="C57" t="str">
        <f>"(0.000)"</f>
        <v>(0.000)</v>
      </c>
      <c r="D57" t="str">
        <f>"(0.132)"</f>
        <v>(0.132)</v>
      </c>
    </row>
    <row r="59" spans="1:4" x14ac:dyDescent="0.25">
      <c r="A59" t="str">
        <f>"ft_pt"</f>
        <v>ft_pt</v>
      </c>
      <c r="B59" t="str">
        <f>"-0.0370***"</f>
        <v>-0.0370***</v>
      </c>
      <c r="C59" t="str">
        <f>"-0.0440***"</f>
        <v>-0.0440***</v>
      </c>
      <c r="D59" t="str">
        <f>"-0.0638***"</f>
        <v>-0.0638***</v>
      </c>
    </row>
    <row r="60" spans="1:4" x14ac:dyDescent="0.25">
      <c r="A60" t="str">
        <f>""</f>
        <v/>
      </c>
      <c r="B60" t="str">
        <f>"(0.000)"</f>
        <v>(0.000)</v>
      </c>
      <c r="C60" t="str">
        <f>"(0.000)"</f>
        <v>(0.000)</v>
      </c>
      <c r="D60" t="str">
        <f>"(0.000)"</f>
        <v>(0.000)</v>
      </c>
    </row>
    <row r="62" spans="1:4" x14ac:dyDescent="0.25">
      <c r="A62" t="str">
        <f>"pt_ft"</f>
        <v>pt_ft</v>
      </c>
      <c r="B62" t="str">
        <f>"-0.0482***"</f>
        <v>-0.0482***</v>
      </c>
      <c r="C62" t="str">
        <f>"-0.0498***"</f>
        <v>-0.0498***</v>
      </c>
      <c r="D62" t="str">
        <f>"0.0433***"</f>
        <v>0.0433***</v>
      </c>
    </row>
    <row r="63" spans="1:4" x14ac:dyDescent="0.25">
      <c r="A63" t="str">
        <f>""</f>
        <v/>
      </c>
      <c r="B63" t="str">
        <f>"(0.000)"</f>
        <v>(0.000)</v>
      </c>
      <c r="C63" t="str">
        <f>"(0.000)"</f>
        <v>(0.000)</v>
      </c>
      <c r="D63" t="str">
        <f>"(0.000)"</f>
        <v>(0.000)</v>
      </c>
    </row>
    <row r="65" spans="1:4" x14ac:dyDescent="0.25">
      <c r="A65" t="str">
        <f>"pt_always"</f>
        <v>pt_always</v>
      </c>
      <c r="B65" t="str">
        <f>"-0.00279***"</f>
        <v>-0.00279***</v>
      </c>
      <c r="C65" t="str">
        <f>"-0.00555***"</f>
        <v>-0.00555***</v>
      </c>
      <c r="D65" t="str">
        <f>""</f>
        <v/>
      </c>
    </row>
    <row r="66" spans="1:4" x14ac:dyDescent="0.25">
      <c r="A66" t="str">
        <f>""</f>
        <v/>
      </c>
      <c r="B66" t="str">
        <f>"(0.000)"</f>
        <v>(0.000)</v>
      </c>
      <c r="C66" t="str">
        <f>"(0.000)"</f>
        <v>(0.000)</v>
      </c>
      <c r="D66" t="str">
        <f>""</f>
        <v/>
      </c>
    </row>
    <row r="68" spans="1:4" x14ac:dyDescent="0.25">
      <c r="A68" t="str">
        <f>"pt"</f>
        <v>pt</v>
      </c>
      <c r="B68" t="str">
        <f>""</f>
        <v/>
      </c>
      <c r="C68" t="str">
        <f>""</f>
        <v/>
      </c>
      <c r="D68" t="str">
        <f>"0.185***"</f>
        <v>0.185***</v>
      </c>
    </row>
    <row r="69" spans="1:4" x14ac:dyDescent="0.25">
      <c r="A69" t="str">
        <f>""</f>
        <v/>
      </c>
      <c r="B69" t="str">
        <f>""</f>
        <v/>
      </c>
      <c r="C69" t="str">
        <f>""</f>
        <v/>
      </c>
      <c r="D69" t="str">
        <f>"(0.000)"</f>
        <v>(0.000)</v>
      </c>
    </row>
    <row r="71" spans="1:4" x14ac:dyDescent="0.25">
      <c r="A71" t="str">
        <f>"n_child_chg"</f>
        <v>n_child_chg</v>
      </c>
      <c r="B71" t="str">
        <f>"0.0000767"</f>
        <v>0.0000767</v>
      </c>
      <c r="C71" t="str">
        <f>"0.000235"</f>
        <v>0.000235</v>
      </c>
      <c r="D71" t="str">
        <f>""</f>
        <v/>
      </c>
    </row>
    <row r="72" spans="1:4" x14ac:dyDescent="0.25">
      <c r="A72" t="str">
        <f>""</f>
        <v/>
      </c>
      <c r="B72" t="str">
        <f>"(0.687)"</f>
        <v>(0.687)</v>
      </c>
      <c r="C72" t="str">
        <f>"(0.121)"</f>
        <v>(0.121)</v>
      </c>
      <c r="D72" t="str">
        <f>""</f>
        <v/>
      </c>
    </row>
    <row r="74" spans="1:4" x14ac:dyDescent="0.25">
      <c r="A74" t="str">
        <f>"children_chg"</f>
        <v>children_chg</v>
      </c>
      <c r="B74" t="str">
        <f>""</f>
        <v/>
      </c>
      <c r="C74" t="str">
        <f>""</f>
        <v/>
      </c>
      <c r="D74" t="str">
        <f>"0.00345***"</f>
        <v>0.00345***</v>
      </c>
    </row>
    <row r="75" spans="1:4" x14ac:dyDescent="0.25">
      <c r="A75" t="str">
        <f>""</f>
        <v/>
      </c>
      <c r="B75" t="str">
        <f>""</f>
        <v/>
      </c>
      <c r="C75" t="str">
        <f>""</f>
        <v/>
      </c>
      <c r="D75" t="str">
        <f>"(0.000)"</f>
        <v>(0.000)</v>
      </c>
    </row>
    <row r="77" spans="1:4" x14ac:dyDescent="0.25">
      <c r="A77" t="str">
        <f>"log_faminc"</f>
        <v>log_faminc</v>
      </c>
      <c r="B77" t="str">
        <f>"-0.00134***"</f>
        <v>-0.00134***</v>
      </c>
      <c r="C77" t="str">
        <f>""</f>
        <v/>
      </c>
      <c r="D77" t="str">
        <f>""</f>
        <v/>
      </c>
    </row>
    <row r="78" spans="1:4" x14ac:dyDescent="0.25">
      <c r="A78" t="str">
        <f>""</f>
        <v/>
      </c>
      <c r="B78" t="str">
        <f>"(0.000)"</f>
        <v>(0.000)</v>
      </c>
      <c r="C78" t="str">
        <f>""</f>
        <v/>
      </c>
      <c r="D78" t="str">
        <f>""</f>
        <v/>
      </c>
    </row>
    <row r="80" spans="1:4" x14ac:dyDescent="0.25">
      <c r="A80" t="str">
        <f>"log_wage"</f>
        <v>log_wage</v>
      </c>
      <c r="B80" t="str">
        <f>"-0.00128***"</f>
        <v>-0.00128***</v>
      </c>
      <c r="C80" t="str">
        <f>""</f>
        <v/>
      </c>
      <c r="D80" t="str">
        <f>""</f>
        <v/>
      </c>
    </row>
    <row r="81" spans="1:4" x14ac:dyDescent="0.25">
      <c r="A81" t="str">
        <f>""</f>
        <v/>
      </c>
      <c r="B81" t="str">
        <f>"(0.000)"</f>
        <v>(0.000)</v>
      </c>
      <c r="C81" t="str">
        <f>""</f>
        <v/>
      </c>
      <c r="D81" t="str">
        <f>""</f>
        <v/>
      </c>
    </row>
    <row r="83" spans="1:4" x14ac:dyDescent="0.25">
      <c r="A83" t="str">
        <f>"_cons"</f>
        <v>_cons</v>
      </c>
      <c r="B83" t="str">
        <f>"0.112***"</f>
        <v>0.112***</v>
      </c>
      <c r="C83" t="str">
        <f>"0.0949***"</f>
        <v>0.0949***</v>
      </c>
      <c r="D83" t="str">
        <f>"-0.150***"</f>
        <v>-0.150***</v>
      </c>
    </row>
    <row r="84" spans="1:4" x14ac:dyDescent="0.25">
      <c r="A84" t="str">
        <f>""</f>
        <v/>
      </c>
      <c r="B84" t="str">
        <f>"(0.000)"</f>
        <v>(0.000)</v>
      </c>
      <c r="C84" t="str">
        <f>"(0.000)"</f>
        <v>(0.000)</v>
      </c>
      <c r="D84" t="str">
        <f>"(0.000)"</f>
        <v>(0.000)</v>
      </c>
    </row>
    <row r="86" spans="1:4" x14ac:dyDescent="0.25">
      <c r="A86" t="str">
        <f>"Year-month FE"</f>
        <v>Year-month FE</v>
      </c>
      <c r="B86" t="str">
        <f>"Yes"</f>
        <v>Yes</v>
      </c>
      <c r="C86" t="str">
        <f>"Yes"</f>
        <v>Yes</v>
      </c>
      <c r="D86" t="str">
        <f>"Yes"</f>
        <v>Yes</v>
      </c>
    </row>
    <row r="88" spans="1:4" x14ac:dyDescent="0.25">
      <c r="A88" t="s">
        <v>2</v>
      </c>
      <c r="B88" t="str">
        <f>"No"</f>
        <v>No</v>
      </c>
      <c r="C88" t="str">
        <f>"No"</f>
        <v>No</v>
      </c>
      <c r="D88" t="str">
        <f>"Yes"</f>
        <v>Yes</v>
      </c>
    </row>
    <row r="90" spans="1:4" x14ac:dyDescent="0.25">
      <c r="A90" t="str">
        <f>"N"</f>
        <v>N</v>
      </c>
      <c r="B90" t="str">
        <f>"1551846"</f>
        <v>1551846</v>
      </c>
      <c r="C90" t="str">
        <f>"3889284"</f>
        <v>3889284</v>
      </c>
      <c r="D90" t="str">
        <f>"3013714"</f>
        <v>3013714</v>
      </c>
    </row>
    <row r="92" spans="1:4" x14ac:dyDescent="0.25">
      <c r="A92" t="str">
        <f>"p-values in parentheses"</f>
        <v>p-values in parentheses</v>
      </c>
    </row>
    <row r="93" spans="1:4" x14ac:dyDescent="0.25">
      <c r="A93" t="s">
        <v>0</v>
      </c>
      <c r="B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ilariamalisan</dc:creator>
  <cp:lastModifiedBy>ilariamalisan</cp:lastModifiedBy>
  <dcterms:created xsi:type="dcterms:W3CDTF">2022-02-14T09:17:08Z</dcterms:created>
  <dcterms:modified xsi:type="dcterms:W3CDTF">2022-02-14T09:22:22Z</dcterms:modified>
</cp:coreProperties>
</file>