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2_spouselmp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5" i="1"/>
  <c r="B5" i="1"/>
  <c r="A6" i="1"/>
  <c r="B6" i="1"/>
  <c r="A8" i="1"/>
  <c r="B8" i="1"/>
  <c r="A9" i="1"/>
  <c r="B9" i="1"/>
  <c r="A11" i="1"/>
  <c r="B11" i="1"/>
  <c r="A12" i="1"/>
  <c r="B12" i="1"/>
  <c r="A14" i="1"/>
  <c r="B14" i="1"/>
  <c r="A15" i="1"/>
  <c r="B15" i="1"/>
  <c r="A17" i="1"/>
  <c r="B17" i="1"/>
  <c r="A18" i="1"/>
  <c r="B18" i="1"/>
  <c r="A20" i="1"/>
  <c r="B20" i="1"/>
  <c r="A21" i="1"/>
  <c r="B21" i="1"/>
  <c r="A23" i="1"/>
  <c r="B23" i="1"/>
  <c r="A24" i="1"/>
  <c r="B24" i="1"/>
  <c r="A26" i="1"/>
  <c r="B26" i="1"/>
  <c r="A27" i="1"/>
  <c r="B27" i="1"/>
  <c r="A29" i="1"/>
  <c r="B29" i="1"/>
  <c r="A30" i="1"/>
  <c r="B30" i="1"/>
  <c r="A32" i="1"/>
  <c r="B32" i="1"/>
  <c r="A33" i="1"/>
  <c r="B33" i="1"/>
  <c r="A35" i="1"/>
  <c r="B35" i="1"/>
  <c r="A36" i="1"/>
  <c r="B36" i="1"/>
  <c r="A38" i="1"/>
  <c r="B38" i="1"/>
  <c r="A39" i="1"/>
  <c r="B39" i="1"/>
  <c r="A41" i="1"/>
  <c r="B41" i="1"/>
  <c r="A42" i="1"/>
  <c r="B42" i="1"/>
  <c r="A44" i="1"/>
  <c r="B44" i="1"/>
  <c r="A45" i="1"/>
  <c r="B45" i="1"/>
  <c r="A47" i="1"/>
  <c r="B47" i="1"/>
  <c r="A48" i="1"/>
  <c r="B48" i="1"/>
  <c r="A50" i="1"/>
  <c r="B50" i="1"/>
  <c r="A51" i="1"/>
  <c r="B51" i="1"/>
  <c r="A53" i="1"/>
  <c r="B53" i="1"/>
  <c r="A54" i="1"/>
  <c r="B54" i="1"/>
  <c r="A56" i="1"/>
  <c r="B56" i="1"/>
  <c r="A57" i="1"/>
  <c r="B57" i="1"/>
  <c r="A59" i="1"/>
  <c r="B59" i="1"/>
  <c r="A60" i="1"/>
  <c r="B60" i="1"/>
  <c r="A62" i="1"/>
  <c r="B62" i="1"/>
  <c r="A63" i="1"/>
  <c r="B63" i="1"/>
  <c r="A65" i="1"/>
  <c r="B65" i="1"/>
  <c r="A66" i="1"/>
  <c r="B66" i="1"/>
  <c r="A68" i="1"/>
  <c r="B68" i="1"/>
  <c r="A69" i="1"/>
  <c r="B69" i="1"/>
  <c r="A71" i="1"/>
  <c r="B71" i="1"/>
  <c r="A72" i="1"/>
  <c r="B72" i="1"/>
  <c r="A74" i="1"/>
  <c r="B74" i="1"/>
  <c r="A75" i="1"/>
  <c r="B75" i="1"/>
  <c r="A77" i="1"/>
  <c r="B77" i="1"/>
  <c r="A78" i="1"/>
  <c r="B78" i="1"/>
  <c r="A80" i="1"/>
  <c r="B80" i="1"/>
  <c r="A81" i="1"/>
  <c r="B81" i="1"/>
  <c r="A83" i="1"/>
  <c r="B83" i="1"/>
  <c r="A84" i="1"/>
  <c r="B84" i="1"/>
  <c r="A86" i="1"/>
  <c r="B86" i="1"/>
  <c r="A87" i="1"/>
  <c r="B87" i="1"/>
  <c r="A89" i="1"/>
  <c r="B89" i="1"/>
  <c r="A90" i="1"/>
  <c r="B90" i="1"/>
  <c r="A92" i="1"/>
  <c r="B92" i="1"/>
  <c r="A93" i="1"/>
  <c r="B93" i="1"/>
  <c r="A95" i="1"/>
  <c r="B95" i="1"/>
  <c r="A96" i="1"/>
  <c r="B96" i="1"/>
  <c r="A98" i="1"/>
  <c r="B98" i="1"/>
  <c r="A99" i="1"/>
  <c r="B99" i="1"/>
  <c r="A101" i="1"/>
  <c r="B101" i="1"/>
  <c r="A102" i="1"/>
  <c r="B102" i="1"/>
  <c r="A104" i="1"/>
  <c r="B104" i="1"/>
  <c r="A105" i="1"/>
  <c r="B105" i="1"/>
  <c r="A107" i="1"/>
  <c r="B107" i="1"/>
  <c r="A108" i="1"/>
  <c r="B108" i="1"/>
  <c r="A110" i="1"/>
  <c r="B110" i="1"/>
  <c r="A111" i="1"/>
  <c r="B111" i="1"/>
  <c r="A113" i="1"/>
  <c r="B113" i="1"/>
  <c r="A114" i="1"/>
  <c r="B114" i="1"/>
  <c r="A116" i="1"/>
  <c r="B116" i="1"/>
  <c r="A117" i="1"/>
  <c r="B117" i="1"/>
  <c r="A119" i="1"/>
  <c r="B119" i="1"/>
  <c r="A120" i="1"/>
  <c r="B120" i="1"/>
  <c r="A122" i="1"/>
  <c r="B122" i="1"/>
  <c r="A123" i="1"/>
  <c r="B123" i="1"/>
  <c r="A125" i="1"/>
  <c r="B125" i="1"/>
  <c r="A126" i="1"/>
  <c r="B126" i="1"/>
  <c r="A128" i="1"/>
  <c r="B128" i="1"/>
  <c r="A129" i="1"/>
  <c r="B129" i="1"/>
  <c r="A131" i="1"/>
  <c r="B131" i="1"/>
  <c r="A132" i="1"/>
  <c r="B132" i="1"/>
  <c r="A134" i="1"/>
  <c r="B134" i="1"/>
  <c r="A136" i="1"/>
  <c r="B136" i="1"/>
  <c r="A138" i="1"/>
</calcChain>
</file>

<file path=xl/sharedStrings.xml><?xml version="1.0" encoding="utf-8"?>
<sst xmlns="http://schemas.openxmlformats.org/spreadsheetml/2006/main" count="2" uniqueCount="2">
  <si>
    <t>="* p&lt;0.05</t>
  </si>
  <si>
    <t xml:space="preserve"> ** p&lt;0.01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</si>
</sst>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9"/>
  <sheetViews>
    <sheetView tabSelected="1" zoomScale="150" zoomScaleNormal="150" workbookViewId="0">
      <selection activeCell="D73" sqref="D73"/>
    </sheetView>
  </sheetViews>
  <sheetFormatPr defaultRowHeight="15" x14ac:dyDescent="0.25"/>
  <cols>
    <col min="1" max="1" width="22.5703125" bestFit="1" customWidth="1"/>
    <col min="2" max="2" width="14.7109375" bestFit="1" customWidth="1"/>
  </cols>
  <sheetData>
    <row r="2" spans="1:2" x14ac:dyDescent="0.25">
      <c r="A2" t="str">
        <f>""</f>
        <v/>
      </c>
      <c r="B2" t="str">
        <f>"(1)"</f>
        <v>(1)</v>
      </c>
    </row>
    <row r="3" spans="1:2" x14ac:dyDescent="0.25">
      <c r="A3" t="str">
        <f>""</f>
        <v/>
      </c>
      <c r="B3" t="str">
        <f>"employed_sp"</f>
        <v>employed_sp</v>
      </c>
    </row>
    <row r="5" spans="1:2" x14ac:dyDescent="0.25">
      <c r="A5" t="str">
        <f>"pter_atus_couple"</f>
        <v>pter_atus_couple</v>
      </c>
      <c r="B5" t="str">
        <f>"-0.0420*"</f>
        <v>-0.0420*</v>
      </c>
    </row>
    <row r="6" spans="1:2" x14ac:dyDescent="0.25">
      <c r="A6" t="str">
        <f>""</f>
        <v/>
      </c>
      <c r="B6" t="str">
        <f>"(0.037)"</f>
        <v>(0.037)</v>
      </c>
    </row>
    <row r="8" spans="1:2" x14ac:dyDescent="0.25">
      <c r="A8" t="str">
        <f>"age"</f>
        <v>age</v>
      </c>
      <c r="B8" t="str">
        <f>"0.000375"</f>
        <v>0.000375</v>
      </c>
    </row>
    <row r="9" spans="1:2" x14ac:dyDescent="0.25">
      <c r="A9" t="str">
        <f>""</f>
        <v/>
      </c>
      <c r="B9" t="str">
        <f>"(0.170)"</f>
        <v>(0.170)</v>
      </c>
    </row>
    <row r="11" spans="1:2" x14ac:dyDescent="0.25">
      <c r="A11" t="str">
        <f>"1.female"</f>
        <v>1.female</v>
      </c>
      <c r="B11" t="str">
        <f>"-0.00219"</f>
        <v>-0.00219</v>
      </c>
    </row>
    <row r="12" spans="1:2" x14ac:dyDescent="0.25">
      <c r="A12" t="str">
        <f>""</f>
        <v/>
      </c>
      <c r="B12" t="str">
        <f>"(0.627)"</f>
        <v>(0.627)</v>
      </c>
    </row>
    <row r="14" spans="1:2" x14ac:dyDescent="0.25">
      <c r="A14" t="str">
        <f>"1.black"</f>
        <v>1.black</v>
      </c>
      <c r="B14" t="str">
        <f>"-0.00521"</f>
        <v>-0.00521</v>
      </c>
    </row>
    <row r="15" spans="1:2" x14ac:dyDescent="0.25">
      <c r="A15" t="str">
        <f>""</f>
        <v/>
      </c>
      <c r="B15" t="str">
        <f>"(0.549)"</f>
        <v>(0.549)</v>
      </c>
    </row>
    <row r="17" spans="1:2" x14ac:dyDescent="0.25">
      <c r="A17" t="str">
        <f>"1.highschool"</f>
        <v>1.highschool</v>
      </c>
      <c r="B17" t="str">
        <f>"0.0420*"</f>
        <v>0.0420*</v>
      </c>
    </row>
    <row r="18" spans="1:2" x14ac:dyDescent="0.25">
      <c r="A18" t="str">
        <f>""</f>
        <v/>
      </c>
      <c r="B18" t="str">
        <f>"(0.031)"</f>
        <v>(0.031)</v>
      </c>
    </row>
    <row r="20" spans="1:2" x14ac:dyDescent="0.25">
      <c r="A20" t="str">
        <f>"1.somecollege"</f>
        <v>1.somecollege</v>
      </c>
      <c r="B20" t="str">
        <f>"0.0443*"</f>
        <v>0.0443*</v>
      </c>
    </row>
    <row r="21" spans="1:2" x14ac:dyDescent="0.25">
      <c r="A21" t="str">
        <f>""</f>
        <v/>
      </c>
      <c r="B21" t="str">
        <f>"(0.017)"</f>
        <v>(0.017)</v>
      </c>
    </row>
    <row r="23" spans="1:2" x14ac:dyDescent="0.25">
      <c r="A23" t="str">
        <f>"1.collegeup"</f>
        <v>1.collegeup</v>
      </c>
      <c r="B23" t="str">
        <f>"0.0662***"</f>
        <v>0.0662***</v>
      </c>
    </row>
    <row r="24" spans="1:2" x14ac:dyDescent="0.25">
      <c r="A24" t="str">
        <f>""</f>
        <v/>
      </c>
      <c r="B24" t="str">
        <f>"(0.000)"</f>
        <v>(0.000)</v>
      </c>
    </row>
    <row r="26" spans="1:2" x14ac:dyDescent="0.25">
      <c r="A26" t="str">
        <f>"2.famincome"</f>
        <v>2.famincome</v>
      </c>
      <c r="B26" t="str">
        <f>"-0.245***"</f>
        <v>-0.245***</v>
      </c>
    </row>
    <row r="27" spans="1:2" x14ac:dyDescent="0.25">
      <c r="A27" t="str">
        <f>""</f>
        <v/>
      </c>
      <c r="B27" t="str">
        <f>"(0.000)"</f>
        <v>(0.000)</v>
      </c>
    </row>
    <row r="29" spans="1:2" x14ac:dyDescent="0.25">
      <c r="A29" t="str">
        <f>"4.famincome"</f>
        <v>4.famincome</v>
      </c>
      <c r="B29" t="str">
        <f>"-0.728***"</f>
        <v>-0.728***</v>
      </c>
    </row>
    <row r="30" spans="1:2" x14ac:dyDescent="0.25">
      <c r="A30" t="str">
        <f>""</f>
        <v/>
      </c>
      <c r="B30" t="str">
        <f>"(0.000)"</f>
        <v>(0.000)</v>
      </c>
    </row>
    <row r="32" spans="1:2" x14ac:dyDescent="0.25">
      <c r="A32" t="str">
        <f>"5.famincome"</f>
        <v>5.famincome</v>
      </c>
      <c r="B32" t="str">
        <f>"-0.603***"</f>
        <v>-0.603***</v>
      </c>
    </row>
    <row r="33" spans="1:2" x14ac:dyDescent="0.25">
      <c r="A33" t="str">
        <f>""</f>
        <v/>
      </c>
      <c r="B33" t="str">
        <f>"(0.000)"</f>
        <v>(0.000)</v>
      </c>
    </row>
    <row r="35" spans="1:2" x14ac:dyDescent="0.25">
      <c r="A35" t="str">
        <f>"6.famincome"</f>
        <v>6.famincome</v>
      </c>
      <c r="B35" t="str">
        <f>"-0.0536**"</f>
        <v>-0.0536**</v>
      </c>
    </row>
    <row r="36" spans="1:2" x14ac:dyDescent="0.25">
      <c r="A36" t="str">
        <f>""</f>
        <v/>
      </c>
      <c r="B36" t="str">
        <f>"(0.005)"</f>
        <v>(0.005)</v>
      </c>
    </row>
    <row r="38" spans="1:2" x14ac:dyDescent="0.25">
      <c r="A38" t="str">
        <f>"7.famincome"</f>
        <v>7.famincome</v>
      </c>
      <c r="B38" t="str">
        <f>"-0.173***"</f>
        <v>-0.173***</v>
      </c>
    </row>
    <row r="39" spans="1:2" x14ac:dyDescent="0.25">
      <c r="A39" t="str">
        <f>""</f>
        <v/>
      </c>
      <c r="B39" t="str">
        <f>"(0.000)"</f>
        <v>(0.000)</v>
      </c>
    </row>
    <row r="41" spans="1:2" x14ac:dyDescent="0.25">
      <c r="A41" t="str">
        <f>"8.famincome"</f>
        <v>8.famincome</v>
      </c>
      <c r="B41" t="str">
        <f>"-0.0726***"</f>
        <v>-0.0726***</v>
      </c>
    </row>
    <row r="42" spans="1:2" x14ac:dyDescent="0.25">
      <c r="A42" t="str">
        <f>""</f>
        <v/>
      </c>
      <c r="B42" t="str">
        <f>"(0.000)"</f>
        <v>(0.000)</v>
      </c>
    </row>
    <row r="44" spans="1:2" x14ac:dyDescent="0.25">
      <c r="A44" t="str">
        <f>"9.famincome"</f>
        <v>9.famincome</v>
      </c>
      <c r="B44" t="str">
        <f>"-0.284***"</f>
        <v>-0.284***</v>
      </c>
    </row>
    <row r="45" spans="1:2" x14ac:dyDescent="0.25">
      <c r="A45" t="str">
        <f>""</f>
        <v/>
      </c>
      <c r="B45" t="str">
        <f>"(0.000)"</f>
        <v>(0.000)</v>
      </c>
    </row>
    <row r="47" spans="1:2" x14ac:dyDescent="0.25">
      <c r="A47" t="str">
        <f>"10.famincome"</f>
        <v>10.famincome</v>
      </c>
      <c r="B47" t="str">
        <f>"-0.0859**"</f>
        <v>-0.0859**</v>
      </c>
    </row>
    <row r="48" spans="1:2" x14ac:dyDescent="0.25">
      <c r="A48" t="str">
        <f>""</f>
        <v/>
      </c>
      <c r="B48" t="str">
        <f>"(0.009)"</f>
        <v>(0.009)</v>
      </c>
    </row>
    <row r="50" spans="1:2" x14ac:dyDescent="0.25">
      <c r="A50" t="str">
        <f>"11.famincome"</f>
        <v>11.famincome</v>
      </c>
      <c r="B50" t="str">
        <f>"-0.143***"</f>
        <v>-0.143***</v>
      </c>
    </row>
    <row r="51" spans="1:2" x14ac:dyDescent="0.25">
      <c r="A51" t="str">
        <f>""</f>
        <v/>
      </c>
      <c r="B51" t="str">
        <f>"(0.000)"</f>
        <v>(0.000)</v>
      </c>
    </row>
    <row r="53" spans="1:2" x14ac:dyDescent="0.25">
      <c r="A53" t="str">
        <f>"12.famincome"</f>
        <v>12.famincome</v>
      </c>
      <c r="B53" t="str">
        <f>"-0.123***"</f>
        <v>-0.123***</v>
      </c>
    </row>
    <row r="54" spans="1:2" x14ac:dyDescent="0.25">
      <c r="A54" t="str">
        <f>""</f>
        <v/>
      </c>
      <c r="B54" t="str">
        <f>"(0.000)"</f>
        <v>(0.000)</v>
      </c>
    </row>
    <row r="56" spans="1:2" x14ac:dyDescent="0.25">
      <c r="A56" t="str">
        <f>"13.famincome"</f>
        <v>13.famincome</v>
      </c>
      <c r="B56" t="str">
        <f>"-0.107***"</f>
        <v>-0.107***</v>
      </c>
    </row>
    <row r="57" spans="1:2" x14ac:dyDescent="0.25">
      <c r="A57" t="str">
        <f>""</f>
        <v/>
      </c>
      <c r="B57" t="str">
        <f>"(0.000)"</f>
        <v>(0.000)</v>
      </c>
    </row>
    <row r="59" spans="1:2" x14ac:dyDescent="0.25">
      <c r="A59" t="str">
        <f>"14.famincome"</f>
        <v>14.famincome</v>
      </c>
      <c r="B59" t="str">
        <f>"-0.116***"</f>
        <v>-0.116***</v>
      </c>
    </row>
    <row r="60" spans="1:2" x14ac:dyDescent="0.25">
      <c r="A60" t="str">
        <f>""</f>
        <v/>
      </c>
      <c r="B60" t="str">
        <f>"(0.000)"</f>
        <v>(0.000)</v>
      </c>
    </row>
    <row r="62" spans="1:2" x14ac:dyDescent="0.25">
      <c r="A62" t="str">
        <f>"15.famincome"</f>
        <v>15.famincome</v>
      </c>
      <c r="B62" t="str">
        <f>"-0.116***"</f>
        <v>-0.116***</v>
      </c>
    </row>
    <row r="63" spans="1:2" x14ac:dyDescent="0.25">
      <c r="A63" t="str">
        <f>""</f>
        <v/>
      </c>
      <c r="B63" t="str">
        <f>"(0.000)"</f>
        <v>(0.000)</v>
      </c>
    </row>
    <row r="65" spans="1:2" x14ac:dyDescent="0.25">
      <c r="A65" t="str">
        <f>"16.famincome"</f>
        <v>16.famincome</v>
      </c>
      <c r="B65" t="str">
        <f>"-0.128***"</f>
        <v>-0.128***</v>
      </c>
    </row>
    <row r="66" spans="1:2" x14ac:dyDescent="0.25">
      <c r="A66" t="str">
        <f>""</f>
        <v/>
      </c>
      <c r="B66" t="str">
        <f>"(0.000)"</f>
        <v>(0.000)</v>
      </c>
    </row>
    <row r="68" spans="1:2" x14ac:dyDescent="0.25">
      <c r="A68" t="str">
        <f>"income"</f>
        <v>income</v>
      </c>
      <c r="B68" t="str">
        <f>"0.000000157"</f>
        <v>0.000000157</v>
      </c>
    </row>
    <row r="69" spans="1:2" x14ac:dyDescent="0.25">
      <c r="A69" t="str">
        <f>""</f>
        <v/>
      </c>
      <c r="B69" t="str">
        <f>"(0.067)"</f>
        <v>(0.067)</v>
      </c>
    </row>
    <row r="71" spans="1:2" x14ac:dyDescent="0.25">
      <c r="A71" t="str">
        <f>"income_sp"</f>
        <v>income_sp</v>
      </c>
      <c r="B71" t="str">
        <f>"0.000000454***"</f>
        <v>0.000000454***</v>
      </c>
    </row>
    <row r="72" spans="1:2" x14ac:dyDescent="0.25">
      <c r="A72" t="str">
        <f>""</f>
        <v/>
      </c>
      <c r="B72" t="str">
        <f>"(0.000)"</f>
        <v>(0.000)</v>
      </c>
    </row>
    <row r="74" spans="1:2" x14ac:dyDescent="0.25">
      <c r="A74" t="str">
        <f>"11.industry"</f>
        <v>11.industry</v>
      </c>
      <c r="B74" t="str">
        <f>"-0.0438*"</f>
        <v>-0.0438*</v>
      </c>
    </row>
    <row r="75" spans="1:2" x14ac:dyDescent="0.25">
      <c r="A75" t="str">
        <f>""</f>
        <v/>
      </c>
      <c r="B75" t="str">
        <f>"(0.012)"</f>
        <v>(0.012)</v>
      </c>
    </row>
    <row r="77" spans="1:2" x14ac:dyDescent="0.25">
      <c r="A77" t="str">
        <f>"12.industry"</f>
        <v>12.industry</v>
      </c>
      <c r="B77" t="str">
        <f>"-0.132***"</f>
        <v>-0.132***</v>
      </c>
    </row>
    <row r="78" spans="1:2" x14ac:dyDescent="0.25">
      <c r="A78" t="str">
        <f>""</f>
        <v/>
      </c>
      <c r="B78" t="str">
        <f>"(0.000)"</f>
        <v>(0.000)</v>
      </c>
    </row>
    <row r="80" spans="1:2" x14ac:dyDescent="0.25">
      <c r="A80" t="str">
        <f>"13.industry"</f>
        <v>13.industry</v>
      </c>
      <c r="B80" t="str">
        <f>"-0.113***"</f>
        <v>-0.113***</v>
      </c>
    </row>
    <row r="81" spans="1:2" x14ac:dyDescent="0.25">
      <c r="A81" t="str">
        <f>""</f>
        <v/>
      </c>
      <c r="B81" t="str">
        <f>"(0.000)"</f>
        <v>(0.000)</v>
      </c>
    </row>
    <row r="83" spans="1:2" x14ac:dyDescent="0.25">
      <c r="A83" t="str">
        <f>"14.industry"</f>
        <v>14.industry</v>
      </c>
      <c r="B83" t="str">
        <f>"-0.0575***"</f>
        <v>-0.0575***</v>
      </c>
    </row>
    <row r="84" spans="1:2" x14ac:dyDescent="0.25">
      <c r="A84" t="str">
        <f>""</f>
        <v/>
      </c>
      <c r="B84" t="str">
        <f>"(0.000)"</f>
        <v>(0.000)</v>
      </c>
    </row>
    <row r="86" spans="1:2" x14ac:dyDescent="0.25">
      <c r="A86" t="str">
        <f>"15.industry"</f>
        <v>15.industry</v>
      </c>
      <c r="B86" t="str">
        <f>"-0.0749**"</f>
        <v>-0.0749**</v>
      </c>
    </row>
    <row r="87" spans="1:2" x14ac:dyDescent="0.25">
      <c r="A87" t="str">
        <f>""</f>
        <v/>
      </c>
      <c r="B87" t="str">
        <f>"(0.005)"</f>
        <v>(0.005)</v>
      </c>
    </row>
    <row r="89" spans="1:2" x14ac:dyDescent="0.25">
      <c r="A89" t="str">
        <f>"16.industry"</f>
        <v>16.industry</v>
      </c>
      <c r="B89" t="str">
        <f>"-0.0643***"</f>
        <v>-0.0643***</v>
      </c>
    </row>
    <row r="90" spans="1:2" x14ac:dyDescent="0.25">
      <c r="A90" t="str">
        <f>""</f>
        <v/>
      </c>
      <c r="B90" t="str">
        <f>"(0.000)"</f>
        <v>(0.000)</v>
      </c>
    </row>
    <row r="92" spans="1:2" x14ac:dyDescent="0.25">
      <c r="A92" t="str">
        <f>"17.industry"</f>
        <v>17.industry</v>
      </c>
      <c r="B92" t="str">
        <f>"-0.149***"</f>
        <v>-0.149***</v>
      </c>
    </row>
    <row r="93" spans="1:2" x14ac:dyDescent="0.25">
      <c r="A93" t="str">
        <f>""</f>
        <v/>
      </c>
      <c r="B93" t="str">
        <f>"(0.000)"</f>
        <v>(0.000)</v>
      </c>
    </row>
    <row r="95" spans="1:2" x14ac:dyDescent="0.25">
      <c r="A95" t="str">
        <f>"18.industry"</f>
        <v>18.industry</v>
      </c>
      <c r="B95" t="str">
        <f>"-0.184***"</f>
        <v>-0.184***</v>
      </c>
    </row>
    <row r="96" spans="1:2" x14ac:dyDescent="0.25">
      <c r="A96" t="str">
        <f>""</f>
        <v/>
      </c>
      <c r="B96" t="str">
        <f>"(0.000)"</f>
        <v>(0.000)</v>
      </c>
    </row>
    <row r="98" spans="1:2" x14ac:dyDescent="0.25">
      <c r="A98" t="str">
        <f>"19.industry"</f>
        <v>19.industry</v>
      </c>
      <c r="B98" t="str">
        <f>"-0.104***"</f>
        <v>-0.104***</v>
      </c>
    </row>
    <row r="99" spans="1:2" x14ac:dyDescent="0.25">
      <c r="A99" t="str">
        <f>""</f>
        <v/>
      </c>
      <c r="B99" t="str">
        <f>"(0.000)"</f>
        <v>(0.000)</v>
      </c>
    </row>
    <row r="101" spans="1:2" x14ac:dyDescent="0.25">
      <c r="A101" t="str">
        <f>"20.industry"</f>
        <v>20.industry</v>
      </c>
      <c r="B101" t="str">
        <f>"-0.104***"</f>
        <v>-0.104***</v>
      </c>
    </row>
    <row r="102" spans="1:2" x14ac:dyDescent="0.25">
      <c r="A102" t="str">
        <f>""</f>
        <v/>
      </c>
      <c r="B102" t="str">
        <f>"(0.000)"</f>
        <v>(0.000)</v>
      </c>
    </row>
    <row r="104" spans="1:2" x14ac:dyDescent="0.25">
      <c r="A104" t="str">
        <f>"21.industry"</f>
        <v>21.industry</v>
      </c>
      <c r="B104" t="str">
        <f>"-0.0598***"</f>
        <v>-0.0598***</v>
      </c>
    </row>
    <row r="105" spans="1:2" x14ac:dyDescent="0.25">
      <c r="A105" t="str">
        <f>""</f>
        <v/>
      </c>
      <c r="B105" t="str">
        <f>"(0.000)"</f>
        <v>(0.000)</v>
      </c>
    </row>
    <row r="107" spans="1:2" x14ac:dyDescent="0.25">
      <c r="A107" t="str">
        <f>"22.industry"</f>
        <v>22.industry</v>
      </c>
      <c r="B107" t="str">
        <f>"-0.0793***"</f>
        <v>-0.0793***</v>
      </c>
    </row>
    <row r="108" spans="1:2" x14ac:dyDescent="0.25">
      <c r="A108" t="str">
        <f>""</f>
        <v/>
      </c>
      <c r="B108" t="str">
        <f>"(0.000)"</f>
        <v>(0.000)</v>
      </c>
    </row>
    <row r="110" spans="1:2" x14ac:dyDescent="0.25">
      <c r="A110" t="str">
        <f>"23.industry"</f>
        <v>23.industry</v>
      </c>
      <c r="B110" t="str">
        <f>"-0.0976***"</f>
        <v>-0.0976***</v>
      </c>
    </row>
    <row r="111" spans="1:2" x14ac:dyDescent="0.25">
      <c r="A111" t="str">
        <f>""</f>
        <v/>
      </c>
      <c r="B111" t="str">
        <f>"(0.000)"</f>
        <v>(0.000)</v>
      </c>
    </row>
    <row r="113" spans="1:2" x14ac:dyDescent="0.25">
      <c r="A113" t="str">
        <f>"24.industry"</f>
        <v>24.industry</v>
      </c>
      <c r="B113" t="str">
        <f>"-0.0880***"</f>
        <v>-0.0880***</v>
      </c>
    </row>
    <row r="114" spans="1:2" x14ac:dyDescent="0.25">
      <c r="A114" t="str">
        <f>""</f>
        <v/>
      </c>
      <c r="B114" t="str">
        <f>"(0.000)"</f>
        <v>(0.000)</v>
      </c>
    </row>
    <row r="116" spans="1:2" x14ac:dyDescent="0.25">
      <c r="A116" t="str">
        <f>"25.industry"</f>
        <v>25.industry</v>
      </c>
      <c r="B116" t="str">
        <f>"-0.0993***"</f>
        <v>-0.0993***</v>
      </c>
    </row>
    <row r="117" spans="1:2" x14ac:dyDescent="0.25">
      <c r="A117" t="str">
        <f>""</f>
        <v/>
      </c>
      <c r="B117" t="str">
        <f>"(0.000)"</f>
        <v>(0.000)</v>
      </c>
    </row>
    <row r="119" spans="1:2" x14ac:dyDescent="0.25">
      <c r="A119" t="str">
        <f>"26.industry"</f>
        <v>26.industry</v>
      </c>
      <c r="B119" t="str">
        <f>"-0.0492***"</f>
        <v>-0.0492***</v>
      </c>
    </row>
    <row r="120" spans="1:2" x14ac:dyDescent="0.25">
      <c r="A120" t="str">
        <f>""</f>
        <v/>
      </c>
      <c r="B120" t="str">
        <f>"(0.000)"</f>
        <v>(0.000)</v>
      </c>
    </row>
    <row r="122" spans="1:2" x14ac:dyDescent="0.25">
      <c r="A122" t="str">
        <f>"27.industry"</f>
        <v>27.industry</v>
      </c>
      <c r="B122" t="str">
        <f>"-0.0777**"</f>
        <v>-0.0777**</v>
      </c>
    </row>
    <row r="123" spans="1:2" x14ac:dyDescent="0.25">
      <c r="A123" t="str">
        <f>""</f>
        <v/>
      </c>
      <c r="B123" t="str">
        <f>"(0.004)"</f>
        <v>(0.004)</v>
      </c>
    </row>
    <row r="125" spans="1:2" x14ac:dyDescent="0.25">
      <c r="A125" t="str">
        <f>"29.industry"</f>
        <v>29.industry</v>
      </c>
      <c r="B125" t="str">
        <f>"-0.0556***"</f>
        <v>-0.0556***</v>
      </c>
    </row>
    <row r="126" spans="1:2" x14ac:dyDescent="0.25">
      <c r="A126" t="str">
        <f>""</f>
        <v/>
      </c>
      <c r="B126" t="str">
        <f>"(0.000)"</f>
        <v>(0.000)</v>
      </c>
    </row>
    <row r="128" spans="1:2" x14ac:dyDescent="0.25">
      <c r="A128" t="str">
        <f>"30.industry"</f>
        <v>30.industry</v>
      </c>
      <c r="B128" t="str">
        <f>"-0.137***"</f>
        <v>-0.137***</v>
      </c>
    </row>
    <row r="129" spans="1:2" x14ac:dyDescent="0.25">
      <c r="A129" t="str">
        <f>""</f>
        <v/>
      </c>
      <c r="B129" t="str">
        <f>"(0.000)"</f>
        <v>(0.000)</v>
      </c>
    </row>
    <row r="131" spans="1:2" x14ac:dyDescent="0.25">
      <c r="A131" t="str">
        <f>"_cons"</f>
        <v>_cons</v>
      </c>
      <c r="B131" t="str">
        <f>"1.085***"</f>
        <v>1.085***</v>
      </c>
    </row>
    <row r="132" spans="1:2" x14ac:dyDescent="0.25">
      <c r="A132" t="str">
        <f>""</f>
        <v/>
      </c>
      <c r="B132" t="str">
        <f>"(0.000)"</f>
        <v>(0.000)</v>
      </c>
    </row>
    <row r="134" spans="1:2" x14ac:dyDescent="0.25">
      <c r="A134" t="str">
        <f>"Year FE"</f>
        <v>Year FE</v>
      </c>
      <c r="B134" t="str">
        <f>"Yes"</f>
        <v>Yes</v>
      </c>
    </row>
    <row r="136" spans="1:2" x14ac:dyDescent="0.25">
      <c r="A136" t="str">
        <f>"N"</f>
        <v>N</v>
      </c>
      <c r="B136" t="str">
        <f>"6488"</f>
        <v>6488</v>
      </c>
    </row>
    <row r="138" spans="1:2" x14ac:dyDescent="0.25">
      <c r="A138" t="str">
        <f>"p-values in parentheses"</f>
        <v>p-values in parentheses</v>
      </c>
    </row>
    <row r="139" spans="1:2" x14ac:dyDescent="0.25">
      <c r="A139" t="s">
        <v>0</v>
      </c>
      <c r="B13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eq2_spouselmp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2022-02-14T09:39:03Z</dcterms:created>
  <dcterms:modified xsi:type="dcterms:W3CDTF">2022-02-14T09:39:03Z</dcterms:modified>
</cp:coreProperties>
</file>