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68befe01a61f41/Downloads/"/>
    </mc:Choice>
  </mc:AlternateContent>
  <xr:revisionPtr revIDLastSave="0" documentId="8_{64D15229-1E5D-4D86-947F-62C9D9E7EDBC}" xr6:coauthVersionLast="47" xr6:coauthVersionMax="47" xr10:uidLastSave="{00000000-0000-0000-0000-000000000000}"/>
  <bookViews>
    <workbookView xWindow="28680" yWindow="-120" windowWidth="29040" windowHeight="15840" xr2:uid="{7C4D2F0C-FBED-4082-BD1C-E82F678C2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P1" i="1"/>
  <c r="I1" i="1"/>
  <c r="L5" i="1"/>
  <c r="L4" i="1"/>
  <c r="L3" i="1"/>
  <c r="E98" i="1"/>
  <c r="E99" i="1"/>
  <c r="E100" i="1"/>
  <c r="F2" i="1"/>
  <c r="F4" i="1" s="1"/>
  <c r="G4" i="1" s="1"/>
  <c r="E4" i="1"/>
  <c r="F23" i="1"/>
  <c r="F31" i="1"/>
  <c r="F39" i="1"/>
  <c r="F44" i="1"/>
  <c r="F47" i="1"/>
  <c r="F52" i="1"/>
  <c r="F55" i="1"/>
  <c r="F60" i="1"/>
  <c r="F63" i="1"/>
  <c r="F68" i="1"/>
  <c r="F71" i="1"/>
  <c r="F76" i="1"/>
  <c r="F79" i="1"/>
  <c r="F84" i="1"/>
  <c r="F87" i="1"/>
  <c r="F92" i="1"/>
  <c r="F9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G23" i="1" s="1"/>
  <c r="E24" i="1"/>
  <c r="E25" i="1"/>
  <c r="E26" i="1"/>
  <c r="E27" i="1"/>
  <c r="E28" i="1"/>
  <c r="E29" i="1"/>
  <c r="E30" i="1"/>
  <c r="E31" i="1"/>
  <c r="G31" i="1" s="1"/>
  <c r="E32" i="1"/>
  <c r="E33" i="1"/>
  <c r="E34" i="1"/>
  <c r="E35" i="1"/>
  <c r="E36" i="1"/>
  <c r="E37" i="1"/>
  <c r="E38" i="1"/>
  <c r="E39" i="1"/>
  <c r="G39" i="1" s="1"/>
  <c r="E40" i="1"/>
  <c r="E41" i="1"/>
  <c r="E42" i="1"/>
  <c r="E43" i="1"/>
  <c r="E44" i="1"/>
  <c r="E45" i="1"/>
  <c r="E46" i="1"/>
  <c r="E47" i="1"/>
  <c r="G47" i="1" s="1"/>
  <c r="E48" i="1"/>
  <c r="E49" i="1"/>
  <c r="E50" i="1"/>
  <c r="E51" i="1"/>
  <c r="E52" i="1"/>
  <c r="E53" i="1"/>
  <c r="E54" i="1"/>
  <c r="E55" i="1"/>
  <c r="G55" i="1" s="1"/>
  <c r="E56" i="1"/>
  <c r="E57" i="1"/>
  <c r="E58" i="1"/>
  <c r="E59" i="1"/>
  <c r="E60" i="1"/>
  <c r="E61" i="1"/>
  <c r="E62" i="1"/>
  <c r="E63" i="1"/>
  <c r="G63" i="1" s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G79" i="1" s="1"/>
  <c r="E80" i="1"/>
  <c r="E81" i="1"/>
  <c r="E82" i="1"/>
  <c r="E83" i="1"/>
  <c r="E84" i="1"/>
  <c r="E85" i="1"/>
  <c r="E86" i="1"/>
  <c r="E87" i="1"/>
  <c r="G87" i="1" s="1"/>
  <c r="E88" i="1"/>
  <c r="E89" i="1"/>
  <c r="E90" i="1"/>
  <c r="E91" i="1"/>
  <c r="E92" i="1"/>
  <c r="E93" i="1"/>
  <c r="E94" i="1"/>
  <c r="E95" i="1"/>
  <c r="G95" i="1" s="1"/>
  <c r="E96" i="1"/>
  <c r="E97" i="1"/>
  <c r="G71" i="1"/>
  <c r="G42" i="1" l="1"/>
  <c r="G26" i="1"/>
  <c r="F6" i="1"/>
  <c r="G6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5" i="1"/>
  <c r="G5" i="1" s="1"/>
  <c r="R3" i="1" s="1"/>
  <c r="F98" i="1"/>
  <c r="G50" i="1"/>
  <c r="G34" i="1"/>
  <c r="F15" i="1"/>
  <c r="G15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29" i="1"/>
  <c r="G29" i="1" s="1"/>
  <c r="F21" i="1"/>
  <c r="G21" i="1" s="1"/>
  <c r="F13" i="1"/>
  <c r="G13" i="1" s="1"/>
  <c r="G98" i="1"/>
  <c r="F28" i="1"/>
  <c r="G28" i="1" s="1"/>
  <c r="F12" i="1"/>
  <c r="F91" i="1"/>
  <c r="G91" i="1" s="1"/>
  <c r="F83" i="1"/>
  <c r="G83" i="1" s="1"/>
  <c r="F75" i="1"/>
  <c r="F67" i="1"/>
  <c r="F59" i="1"/>
  <c r="F51" i="1"/>
  <c r="F43" i="1"/>
  <c r="G43" i="1" s="1"/>
  <c r="F35" i="1"/>
  <c r="F27" i="1"/>
  <c r="G27" i="1" s="1"/>
  <c r="F19" i="1"/>
  <c r="G19" i="1" s="1"/>
  <c r="F11" i="1"/>
  <c r="F100" i="1"/>
  <c r="F90" i="1"/>
  <c r="G90" i="1" s="1"/>
  <c r="F82" i="1"/>
  <c r="F74" i="1"/>
  <c r="F66" i="1"/>
  <c r="G66" i="1" s="1"/>
  <c r="F58" i="1"/>
  <c r="G58" i="1" s="1"/>
  <c r="F50" i="1"/>
  <c r="F42" i="1"/>
  <c r="F34" i="1"/>
  <c r="F26" i="1"/>
  <c r="F18" i="1"/>
  <c r="G18" i="1" s="1"/>
  <c r="F9" i="1"/>
  <c r="G9" i="1" s="1"/>
  <c r="G100" i="1"/>
  <c r="G74" i="1"/>
  <c r="F36" i="1"/>
  <c r="F20" i="1"/>
  <c r="G20" i="1" s="1"/>
  <c r="G92" i="1"/>
  <c r="G84" i="1"/>
  <c r="G76" i="1"/>
  <c r="G68" i="1"/>
  <c r="G60" i="1"/>
  <c r="G52" i="1"/>
  <c r="G44" i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25" i="1"/>
  <c r="G25" i="1" s="1"/>
  <c r="F17" i="1"/>
  <c r="G17" i="1" s="1"/>
  <c r="F8" i="1"/>
  <c r="G8" i="1" s="1"/>
  <c r="G82" i="1"/>
  <c r="G75" i="1"/>
  <c r="G67" i="1"/>
  <c r="G59" i="1"/>
  <c r="G51" i="1"/>
  <c r="G35" i="1"/>
  <c r="G11" i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7" i="1"/>
  <c r="G7" i="1" s="1"/>
  <c r="F99" i="1"/>
  <c r="G99" i="1" s="1"/>
  <c r="F10" i="1"/>
  <c r="G10" i="1" s="1"/>
  <c r="G36" i="1"/>
  <c r="G12" i="1"/>
  <c r="I4" i="1"/>
  <c r="J4" i="1" s="1"/>
  <c r="R4" i="1" l="1"/>
  <c r="S4" i="1" s="1"/>
  <c r="G3" i="1"/>
  <c r="O3" i="1" s="1"/>
  <c r="I5" i="1"/>
  <c r="J5" i="1" s="1"/>
  <c r="M4" i="1" l="1"/>
  <c r="O4" i="1"/>
  <c r="P4" i="1" s="1"/>
  <c r="R5" i="1"/>
  <c r="S5" i="1" s="1"/>
  <c r="I6" i="1"/>
  <c r="J6" i="1" s="1"/>
  <c r="R6" i="1" l="1"/>
  <c r="S6" i="1"/>
  <c r="O5" i="1"/>
  <c r="P5" i="1"/>
  <c r="M5" i="1"/>
  <c r="L6" i="1" s="1"/>
  <c r="I7" i="1"/>
  <c r="J7" i="1" s="1"/>
  <c r="M6" i="1" l="1"/>
  <c r="L7" i="1" s="1"/>
  <c r="R7" i="1"/>
  <c r="S7" i="1"/>
  <c r="O6" i="1"/>
  <c r="P6" i="1" s="1"/>
  <c r="I8" i="1"/>
  <c r="J8" i="1" s="1"/>
  <c r="O7" i="1" l="1"/>
  <c r="P7" i="1"/>
  <c r="M7" i="1"/>
  <c r="L8" i="1" s="1"/>
  <c r="R8" i="1"/>
  <c r="S8" i="1"/>
  <c r="I9" i="1"/>
  <c r="J9" i="1" s="1"/>
  <c r="M8" i="1" l="1"/>
  <c r="L9" i="1" s="1"/>
  <c r="O8" i="1"/>
  <c r="P8" i="1"/>
  <c r="R9" i="1"/>
  <c r="S9" i="1"/>
  <c r="I10" i="1"/>
  <c r="J10" i="1" s="1"/>
  <c r="M9" i="1" l="1"/>
  <c r="L10" i="1" s="1"/>
  <c r="O9" i="1"/>
  <c r="P9" i="1"/>
  <c r="R10" i="1"/>
  <c r="S10" i="1" s="1"/>
  <c r="I11" i="1"/>
  <c r="J11" i="1" s="1"/>
  <c r="R11" i="1" l="1"/>
  <c r="S11" i="1"/>
  <c r="M10" i="1"/>
  <c r="L11" i="1" s="1"/>
  <c r="O10" i="1"/>
  <c r="P10" i="1"/>
  <c r="I12" i="1"/>
  <c r="J12" i="1" s="1"/>
  <c r="M11" i="1" l="1"/>
  <c r="L12" i="1" s="1"/>
  <c r="R12" i="1"/>
  <c r="S12" i="1"/>
  <c r="O11" i="1"/>
  <c r="P11" i="1"/>
  <c r="I13" i="1"/>
  <c r="J13" i="1" s="1"/>
  <c r="M12" i="1" l="1"/>
  <c r="L13" i="1" s="1"/>
  <c r="R13" i="1"/>
  <c r="S13" i="1"/>
  <c r="O12" i="1"/>
  <c r="P12" i="1"/>
  <c r="I14" i="1"/>
  <c r="J14" i="1" s="1"/>
  <c r="M13" i="1" l="1"/>
  <c r="L14" i="1" s="1"/>
  <c r="R14" i="1"/>
  <c r="S14" i="1"/>
  <c r="O13" i="1"/>
  <c r="P13" i="1" s="1"/>
  <c r="I15" i="1"/>
  <c r="J15" i="1" s="1"/>
  <c r="O14" i="1" l="1"/>
  <c r="P14" i="1" s="1"/>
  <c r="M14" i="1"/>
  <c r="L15" i="1" s="1"/>
  <c r="R15" i="1"/>
  <c r="S15" i="1" s="1"/>
  <c r="I16" i="1"/>
  <c r="J16" i="1" s="1"/>
  <c r="R16" i="1" l="1"/>
  <c r="S16" i="1" s="1"/>
  <c r="M15" i="1"/>
  <c r="L16" i="1" s="1"/>
  <c r="O15" i="1"/>
  <c r="P15" i="1" s="1"/>
  <c r="I17" i="1"/>
  <c r="J17" i="1" s="1"/>
  <c r="O16" i="1" l="1"/>
  <c r="P16" i="1" s="1"/>
  <c r="M16" i="1"/>
  <c r="L17" i="1" s="1"/>
  <c r="R17" i="1"/>
  <c r="S17" i="1" s="1"/>
  <c r="I18" i="1"/>
  <c r="J18" i="1" s="1"/>
  <c r="O17" i="1" l="1"/>
  <c r="P17" i="1"/>
  <c r="R18" i="1"/>
  <c r="S18" i="1"/>
  <c r="M17" i="1"/>
  <c r="L18" i="1" s="1"/>
  <c r="I19" i="1"/>
  <c r="J19" i="1" s="1"/>
  <c r="M18" i="1" l="1"/>
  <c r="L19" i="1" s="1"/>
  <c r="R19" i="1"/>
  <c r="S19" i="1"/>
  <c r="O18" i="1"/>
  <c r="P18" i="1" s="1"/>
  <c r="I20" i="1"/>
  <c r="J20" i="1" s="1"/>
  <c r="O19" i="1" l="1"/>
  <c r="P19" i="1"/>
  <c r="M19" i="1"/>
  <c r="L20" i="1" s="1"/>
  <c r="R20" i="1"/>
  <c r="S20" i="1"/>
  <c r="I21" i="1"/>
  <c r="J21" i="1" s="1"/>
  <c r="M20" i="1" l="1"/>
  <c r="L21" i="1" s="1"/>
  <c r="R21" i="1"/>
  <c r="S21" i="1"/>
  <c r="O20" i="1"/>
  <c r="P20" i="1"/>
  <c r="I22" i="1"/>
  <c r="J22" i="1" s="1"/>
  <c r="M21" i="1" l="1"/>
  <c r="L22" i="1" s="1"/>
  <c r="R22" i="1"/>
  <c r="S22" i="1" s="1"/>
  <c r="O21" i="1"/>
  <c r="P21" i="1" s="1"/>
  <c r="I23" i="1"/>
  <c r="J23" i="1" s="1"/>
  <c r="M22" i="1" l="1"/>
  <c r="L23" i="1" s="1"/>
  <c r="O22" i="1"/>
  <c r="P22" i="1"/>
  <c r="R23" i="1"/>
  <c r="S23" i="1"/>
  <c r="I24" i="1"/>
  <c r="J24" i="1" s="1"/>
  <c r="M23" i="1" l="1"/>
  <c r="L24" i="1" s="1"/>
  <c r="R24" i="1"/>
  <c r="S24" i="1"/>
  <c r="O23" i="1"/>
  <c r="P23" i="1" s="1"/>
  <c r="I25" i="1"/>
  <c r="J25" i="1" s="1"/>
  <c r="O24" i="1" l="1"/>
  <c r="P24" i="1" s="1"/>
  <c r="M24" i="1"/>
  <c r="L25" i="1" s="1"/>
  <c r="R25" i="1"/>
  <c r="S25" i="1"/>
  <c r="I26" i="1"/>
  <c r="J26" i="1" s="1"/>
  <c r="O25" i="1" l="1"/>
  <c r="P25" i="1" s="1"/>
  <c r="M25" i="1"/>
  <c r="L26" i="1" s="1"/>
  <c r="R26" i="1"/>
  <c r="S26" i="1" s="1"/>
  <c r="I27" i="1"/>
  <c r="J27" i="1" s="1"/>
  <c r="O26" i="1" l="1"/>
  <c r="P26" i="1" s="1"/>
  <c r="R27" i="1"/>
  <c r="S27" i="1" s="1"/>
  <c r="M26" i="1"/>
  <c r="L27" i="1" s="1"/>
  <c r="I28" i="1"/>
  <c r="J28" i="1" s="1"/>
  <c r="O27" i="1" l="1"/>
  <c r="P27" i="1"/>
  <c r="M27" i="1"/>
  <c r="L28" i="1" s="1"/>
  <c r="R28" i="1"/>
  <c r="S28" i="1"/>
  <c r="I29" i="1"/>
  <c r="J29" i="1" s="1"/>
  <c r="M28" i="1" l="1"/>
  <c r="L29" i="1" s="1"/>
  <c r="O28" i="1"/>
  <c r="P28" i="1" s="1"/>
  <c r="R29" i="1"/>
  <c r="S29" i="1" s="1"/>
  <c r="I30" i="1"/>
  <c r="J30" i="1" s="1"/>
  <c r="R30" i="1" l="1"/>
  <c r="S30" i="1" s="1"/>
  <c r="O29" i="1"/>
  <c r="P29" i="1"/>
  <c r="M29" i="1"/>
  <c r="L30" i="1" s="1"/>
  <c r="I31" i="1"/>
  <c r="J31" i="1" s="1"/>
  <c r="M30" i="1" l="1"/>
  <c r="L31" i="1" s="1"/>
  <c r="R31" i="1"/>
  <c r="S31" i="1"/>
  <c r="O30" i="1"/>
  <c r="P30" i="1"/>
  <c r="I32" i="1"/>
  <c r="J32" i="1" s="1"/>
  <c r="M31" i="1" l="1"/>
  <c r="L32" i="1" s="1"/>
  <c r="R32" i="1"/>
  <c r="S32" i="1"/>
  <c r="O31" i="1"/>
  <c r="P31" i="1"/>
  <c r="I33" i="1"/>
  <c r="J33" i="1" s="1"/>
  <c r="M32" i="1" l="1"/>
  <c r="L33" i="1" s="1"/>
  <c r="R33" i="1"/>
  <c r="S33" i="1"/>
  <c r="O32" i="1"/>
  <c r="P32" i="1"/>
  <c r="I34" i="1"/>
  <c r="J34" i="1" s="1"/>
  <c r="M33" i="1" l="1"/>
  <c r="L34" i="1" s="1"/>
  <c r="R34" i="1"/>
  <c r="S34" i="1" s="1"/>
  <c r="O33" i="1"/>
  <c r="P33" i="1" s="1"/>
  <c r="I35" i="1"/>
  <c r="J35" i="1" s="1"/>
  <c r="R35" i="1" l="1"/>
  <c r="S35" i="1" s="1"/>
  <c r="O34" i="1"/>
  <c r="P34" i="1"/>
  <c r="M34" i="1"/>
  <c r="L35" i="1" s="1"/>
  <c r="I36" i="1"/>
  <c r="J36" i="1" s="1"/>
  <c r="M35" i="1" l="1"/>
  <c r="L36" i="1" s="1"/>
  <c r="R36" i="1"/>
  <c r="S36" i="1"/>
  <c r="O35" i="1"/>
  <c r="P35" i="1" s="1"/>
  <c r="I37" i="1"/>
  <c r="J37" i="1" s="1"/>
  <c r="O36" i="1" l="1"/>
  <c r="P36" i="1" s="1"/>
  <c r="M36" i="1"/>
  <c r="L37" i="1" s="1"/>
  <c r="R37" i="1"/>
  <c r="S37" i="1" s="1"/>
  <c r="I38" i="1"/>
  <c r="J38" i="1" s="1"/>
  <c r="R38" i="1" l="1"/>
  <c r="S38" i="1" s="1"/>
  <c r="M37" i="1"/>
  <c r="L38" i="1" s="1"/>
  <c r="O37" i="1"/>
  <c r="P37" i="1"/>
  <c r="I39" i="1"/>
  <c r="J39" i="1" s="1"/>
  <c r="M38" i="1" l="1"/>
  <c r="L39" i="1" s="1"/>
  <c r="R39" i="1"/>
  <c r="S39" i="1"/>
  <c r="O38" i="1"/>
  <c r="P38" i="1" s="1"/>
  <c r="I40" i="1"/>
  <c r="J40" i="1" s="1"/>
  <c r="O39" i="1" l="1"/>
  <c r="P39" i="1" s="1"/>
  <c r="M39" i="1"/>
  <c r="L40" i="1" s="1"/>
  <c r="R40" i="1"/>
  <c r="S40" i="1" s="1"/>
  <c r="I41" i="1"/>
  <c r="J41" i="1" s="1"/>
  <c r="M40" i="1" l="1"/>
  <c r="L41" i="1" s="1"/>
  <c r="R41" i="1"/>
  <c r="S41" i="1"/>
  <c r="O40" i="1"/>
  <c r="P40" i="1"/>
  <c r="I42" i="1"/>
  <c r="J42" i="1" s="1"/>
  <c r="M41" i="1" l="1"/>
  <c r="L42" i="1" s="1"/>
  <c r="O41" i="1"/>
  <c r="P41" i="1" s="1"/>
  <c r="R42" i="1"/>
  <c r="S42" i="1" s="1"/>
  <c r="I43" i="1"/>
  <c r="J43" i="1" s="1"/>
  <c r="R43" i="1" l="1"/>
  <c r="S43" i="1" s="1"/>
  <c r="O42" i="1"/>
  <c r="P42" i="1" s="1"/>
  <c r="M42" i="1"/>
  <c r="L43" i="1" s="1"/>
  <c r="I44" i="1"/>
  <c r="J44" i="1" s="1"/>
  <c r="M43" i="1" l="1"/>
  <c r="L44" i="1" s="1"/>
  <c r="O43" i="1"/>
  <c r="P43" i="1"/>
  <c r="R44" i="1"/>
  <c r="S44" i="1" s="1"/>
  <c r="I45" i="1"/>
  <c r="J45" i="1" s="1"/>
  <c r="R45" i="1" l="1"/>
  <c r="S45" i="1" s="1"/>
  <c r="M44" i="1"/>
  <c r="L45" i="1" s="1"/>
  <c r="O44" i="1"/>
  <c r="P44" i="1"/>
  <c r="I46" i="1"/>
  <c r="J46" i="1" s="1"/>
  <c r="R46" i="1" l="1"/>
  <c r="S46" i="1" s="1"/>
  <c r="O45" i="1"/>
  <c r="P45" i="1" s="1"/>
  <c r="M45" i="1"/>
  <c r="L46" i="1" s="1"/>
  <c r="I47" i="1"/>
  <c r="J47" i="1" s="1"/>
  <c r="M46" i="1" l="1"/>
  <c r="L47" i="1" s="1"/>
  <c r="O46" i="1"/>
  <c r="P46" i="1"/>
  <c r="R47" i="1"/>
  <c r="S47" i="1"/>
  <c r="I48" i="1"/>
  <c r="J48" i="1" s="1"/>
  <c r="M47" i="1" l="1"/>
  <c r="L48" i="1" s="1"/>
  <c r="O47" i="1"/>
  <c r="P47" i="1" s="1"/>
  <c r="R48" i="1"/>
  <c r="S48" i="1" s="1"/>
  <c r="I49" i="1"/>
  <c r="J49" i="1" s="1"/>
  <c r="O48" i="1" l="1"/>
  <c r="P48" i="1"/>
  <c r="R49" i="1"/>
  <c r="S49" i="1"/>
  <c r="M48" i="1"/>
  <c r="L49" i="1" s="1"/>
  <c r="I50" i="1"/>
  <c r="J50" i="1" s="1"/>
  <c r="M49" i="1" l="1"/>
  <c r="L50" i="1" s="1"/>
  <c r="O49" i="1"/>
  <c r="P49" i="1"/>
  <c r="R50" i="1"/>
  <c r="S50" i="1"/>
  <c r="I51" i="1"/>
  <c r="J51" i="1" s="1"/>
  <c r="R51" i="1" l="1"/>
  <c r="S51" i="1"/>
  <c r="O50" i="1"/>
  <c r="P50" i="1" s="1"/>
  <c r="M50" i="1"/>
  <c r="L51" i="1" s="1"/>
  <c r="I52" i="1"/>
  <c r="J52" i="1" s="1"/>
  <c r="O51" i="1" l="1"/>
  <c r="P51" i="1"/>
  <c r="M51" i="1"/>
  <c r="L52" i="1" s="1"/>
  <c r="R52" i="1"/>
  <c r="S52" i="1"/>
  <c r="I53" i="1"/>
  <c r="J53" i="1" s="1"/>
  <c r="R53" i="1" l="1"/>
  <c r="S53" i="1"/>
  <c r="O52" i="1"/>
  <c r="P52" i="1"/>
  <c r="M52" i="1"/>
  <c r="L53" i="1" s="1"/>
  <c r="I54" i="1"/>
  <c r="J54" i="1" s="1"/>
  <c r="M53" i="1" l="1"/>
  <c r="L54" i="1" s="1"/>
  <c r="R54" i="1"/>
  <c r="S54" i="1" s="1"/>
  <c r="O53" i="1"/>
  <c r="P53" i="1"/>
  <c r="I55" i="1"/>
  <c r="J55" i="1" s="1"/>
  <c r="R55" i="1" l="1"/>
  <c r="S55" i="1"/>
  <c r="M54" i="1"/>
  <c r="L55" i="1" s="1"/>
  <c r="O54" i="1"/>
  <c r="P54" i="1"/>
  <c r="I56" i="1"/>
  <c r="J56" i="1" s="1"/>
  <c r="M55" i="1" l="1"/>
  <c r="L56" i="1" s="1"/>
  <c r="R56" i="1"/>
  <c r="S56" i="1"/>
  <c r="O55" i="1"/>
  <c r="P55" i="1" s="1"/>
  <c r="I57" i="1"/>
  <c r="J57" i="1" s="1"/>
  <c r="O56" i="1" l="1"/>
  <c r="P56" i="1" s="1"/>
  <c r="M56" i="1"/>
  <c r="L57" i="1" s="1"/>
  <c r="R57" i="1"/>
  <c r="S57" i="1" s="1"/>
  <c r="I58" i="1"/>
  <c r="J58" i="1" s="1"/>
  <c r="R58" i="1" l="1"/>
  <c r="S58" i="1"/>
  <c r="M57" i="1"/>
  <c r="L58" i="1" s="1"/>
  <c r="O57" i="1"/>
  <c r="P57" i="1" s="1"/>
  <c r="I59" i="1"/>
  <c r="J59" i="1" s="1"/>
  <c r="O58" i="1" l="1"/>
  <c r="P58" i="1"/>
  <c r="M58" i="1"/>
  <c r="L59" i="1" s="1"/>
  <c r="R59" i="1"/>
  <c r="S59" i="1"/>
  <c r="I60" i="1"/>
  <c r="J60" i="1" s="1"/>
  <c r="M59" i="1" l="1"/>
  <c r="L60" i="1" s="1"/>
  <c r="R60" i="1"/>
  <c r="S60" i="1" s="1"/>
  <c r="O59" i="1"/>
  <c r="P59" i="1"/>
  <c r="I61" i="1"/>
  <c r="J61" i="1" s="1"/>
  <c r="R61" i="1" l="1"/>
  <c r="S61" i="1" s="1"/>
  <c r="M60" i="1"/>
  <c r="L61" i="1" s="1"/>
  <c r="O60" i="1"/>
  <c r="P60" i="1"/>
  <c r="I62" i="1"/>
  <c r="J62" i="1" s="1"/>
  <c r="M61" i="1" l="1"/>
  <c r="L62" i="1" s="1"/>
  <c r="R62" i="1"/>
  <c r="S62" i="1" s="1"/>
  <c r="O61" i="1"/>
  <c r="P61" i="1"/>
  <c r="I63" i="1"/>
  <c r="J63" i="1" s="1"/>
  <c r="R63" i="1" l="1"/>
  <c r="S63" i="1"/>
  <c r="M62" i="1"/>
  <c r="L63" i="1" s="1"/>
  <c r="O62" i="1"/>
  <c r="P62" i="1"/>
  <c r="I64" i="1"/>
  <c r="J64" i="1" s="1"/>
  <c r="M63" i="1" l="1"/>
  <c r="L64" i="1" s="1"/>
  <c r="O63" i="1"/>
  <c r="P63" i="1"/>
  <c r="R64" i="1"/>
  <c r="S64" i="1"/>
  <c r="I65" i="1"/>
  <c r="J65" i="1" s="1"/>
  <c r="M64" i="1" l="1"/>
  <c r="L65" i="1" s="1"/>
  <c r="O64" i="1"/>
  <c r="P64" i="1"/>
  <c r="R65" i="1"/>
  <c r="S65" i="1"/>
  <c r="I66" i="1"/>
  <c r="J66" i="1" s="1"/>
  <c r="M65" i="1" l="1"/>
  <c r="L66" i="1" s="1"/>
  <c r="R66" i="1"/>
  <c r="S66" i="1"/>
  <c r="O65" i="1"/>
  <c r="P65" i="1"/>
  <c r="I67" i="1"/>
  <c r="J67" i="1" s="1"/>
  <c r="M66" i="1" l="1"/>
  <c r="L67" i="1" s="1"/>
  <c r="R67" i="1"/>
  <c r="S67" i="1" s="1"/>
  <c r="O66" i="1"/>
  <c r="P66" i="1"/>
  <c r="I68" i="1"/>
  <c r="J68" i="1" s="1"/>
  <c r="R68" i="1" l="1"/>
  <c r="S68" i="1"/>
  <c r="M67" i="1"/>
  <c r="L68" i="1" s="1"/>
  <c r="O67" i="1"/>
  <c r="P67" i="1" s="1"/>
  <c r="I69" i="1"/>
  <c r="J69" i="1" s="1"/>
  <c r="O68" i="1" l="1"/>
  <c r="P68" i="1"/>
  <c r="M68" i="1"/>
  <c r="L69" i="1" s="1"/>
  <c r="R69" i="1"/>
  <c r="S69" i="1"/>
  <c r="I70" i="1"/>
  <c r="J70" i="1" s="1"/>
  <c r="M69" i="1" l="1"/>
  <c r="L70" i="1" s="1"/>
  <c r="O69" i="1"/>
  <c r="P69" i="1"/>
  <c r="R70" i="1"/>
  <c r="S70" i="1"/>
  <c r="I71" i="1"/>
  <c r="J71" i="1" s="1"/>
  <c r="O70" i="1" l="1"/>
  <c r="P70" i="1"/>
  <c r="M70" i="1"/>
  <c r="L71" i="1" s="1"/>
  <c r="R71" i="1"/>
  <c r="S71" i="1"/>
  <c r="I72" i="1"/>
  <c r="J72" i="1" s="1"/>
  <c r="M71" i="1" l="1"/>
  <c r="L72" i="1" s="1"/>
  <c r="R72" i="1"/>
  <c r="S72" i="1"/>
  <c r="O71" i="1"/>
  <c r="P71" i="1" s="1"/>
  <c r="I73" i="1"/>
  <c r="J73" i="1" s="1"/>
  <c r="O72" i="1" l="1"/>
  <c r="P72" i="1"/>
  <c r="M72" i="1"/>
  <c r="L73" i="1" s="1"/>
  <c r="R73" i="1"/>
  <c r="S73" i="1"/>
  <c r="I74" i="1"/>
  <c r="J74" i="1" s="1"/>
  <c r="M73" i="1" l="1"/>
  <c r="L74" i="1" s="1"/>
  <c r="R74" i="1"/>
  <c r="S74" i="1"/>
  <c r="O73" i="1"/>
  <c r="P73" i="1"/>
  <c r="I75" i="1"/>
  <c r="J75" i="1" s="1"/>
  <c r="M74" i="1" l="1"/>
  <c r="L75" i="1" s="1"/>
  <c r="O74" i="1"/>
  <c r="P74" i="1" s="1"/>
  <c r="R75" i="1"/>
  <c r="S75" i="1"/>
  <c r="I76" i="1"/>
  <c r="J76" i="1" s="1"/>
  <c r="O75" i="1" l="1"/>
  <c r="P75" i="1"/>
  <c r="M75" i="1"/>
  <c r="L76" i="1" s="1"/>
  <c r="R76" i="1"/>
  <c r="S76" i="1" s="1"/>
  <c r="I77" i="1"/>
  <c r="J77" i="1" s="1"/>
  <c r="R77" i="1" l="1"/>
  <c r="S77" i="1" s="1"/>
  <c r="M76" i="1"/>
  <c r="L77" i="1" s="1"/>
  <c r="O76" i="1"/>
  <c r="P76" i="1"/>
  <c r="I78" i="1"/>
  <c r="J78" i="1" s="1"/>
  <c r="M77" i="1" l="1"/>
  <c r="L78" i="1" s="1"/>
  <c r="R78" i="1"/>
  <c r="S78" i="1" s="1"/>
  <c r="O77" i="1"/>
  <c r="P77" i="1" s="1"/>
  <c r="I79" i="1"/>
  <c r="J79" i="1" s="1"/>
  <c r="O78" i="1" l="1"/>
  <c r="P78" i="1"/>
  <c r="R79" i="1"/>
  <c r="S79" i="1"/>
  <c r="M78" i="1"/>
  <c r="L79" i="1" s="1"/>
  <c r="I80" i="1"/>
  <c r="J80" i="1" s="1"/>
  <c r="M79" i="1" l="1"/>
  <c r="L80" i="1" s="1"/>
  <c r="R80" i="1"/>
  <c r="S80" i="1"/>
  <c r="O79" i="1"/>
  <c r="P79" i="1"/>
  <c r="I81" i="1"/>
  <c r="J81" i="1" s="1"/>
  <c r="M80" i="1" l="1"/>
  <c r="L81" i="1" s="1"/>
  <c r="R81" i="1"/>
  <c r="S81" i="1" s="1"/>
  <c r="O80" i="1"/>
  <c r="P80" i="1"/>
  <c r="I82" i="1"/>
  <c r="J82" i="1" s="1"/>
  <c r="R82" i="1" l="1"/>
  <c r="S82" i="1"/>
  <c r="M81" i="1"/>
  <c r="L82" i="1" s="1"/>
  <c r="O81" i="1"/>
  <c r="P81" i="1" s="1"/>
  <c r="I83" i="1"/>
  <c r="J83" i="1" s="1"/>
  <c r="O82" i="1" l="1"/>
  <c r="P82" i="1" s="1"/>
  <c r="M82" i="1"/>
  <c r="L83" i="1" s="1"/>
  <c r="R83" i="1"/>
  <c r="S83" i="1" s="1"/>
  <c r="I84" i="1"/>
  <c r="J84" i="1" s="1"/>
  <c r="R84" i="1" l="1"/>
  <c r="S84" i="1"/>
  <c r="M83" i="1"/>
  <c r="L84" i="1" s="1"/>
  <c r="O83" i="1"/>
  <c r="P83" i="1"/>
  <c r="I85" i="1"/>
  <c r="J85" i="1" s="1"/>
  <c r="M84" i="1" l="1"/>
  <c r="L85" i="1" s="1"/>
  <c r="R85" i="1"/>
  <c r="S85" i="1"/>
  <c r="O84" i="1"/>
  <c r="P84" i="1" s="1"/>
  <c r="I86" i="1"/>
  <c r="J86" i="1" s="1"/>
  <c r="O85" i="1" l="1"/>
  <c r="P85" i="1" s="1"/>
  <c r="M85" i="1"/>
  <c r="L86" i="1" s="1"/>
  <c r="R86" i="1"/>
  <c r="S86" i="1" s="1"/>
  <c r="I87" i="1"/>
  <c r="J87" i="1" s="1"/>
  <c r="R87" i="1" l="1"/>
  <c r="S87" i="1"/>
  <c r="O86" i="1"/>
  <c r="P86" i="1"/>
  <c r="M86" i="1"/>
  <c r="L87" i="1" s="1"/>
  <c r="I88" i="1"/>
  <c r="J88" i="1" s="1"/>
  <c r="M87" i="1" l="1"/>
  <c r="L88" i="1" s="1"/>
  <c r="O87" i="1"/>
  <c r="P87" i="1" s="1"/>
  <c r="R88" i="1"/>
  <c r="S88" i="1" s="1"/>
  <c r="I89" i="1"/>
  <c r="J89" i="1" s="1"/>
  <c r="O88" i="1" l="1"/>
  <c r="P88" i="1"/>
  <c r="R89" i="1"/>
  <c r="S89" i="1"/>
  <c r="M88" i="1"/>
  <c r="L89" i="1" s="1"/>
  <c r="I90" i="1"/>
  <c r="J90" i="1" s="1"/>
  <c r="M89" i="1" l="1"/>
  <c r="L90" i="1" s="1"/>
  <c r="R90" i="1"/>
  <c r="S90" i="1"/>
  <c r="O89" i="1"/>
  <c r="P89" i="1"/>
  <c r="I91" i="1"/>
  <c r="J91" i="1" s="1"/>
  <c r="M90" i="1" l="1"/>
  <c r="L91" i="1" s="1"/>
  <c r="R91" i="1"/>
  <c r="S91" i="1"/>
  <c r="O90" i="1"/>
  <c r="P90" i="1"/>
  <c r="I92" i="1"/>
  <c r="J92" i="1" s="1"/>
  <c r="M91" i="1" l="1"/>
  <c r="L92" i="1" s="1"/>
  <c r="O91" i="1"/>
  <c r="P91" i="1"/>
  <c r="R92" i="1"/>
  <c r="S92" i="1" s="1"/>
  <c r="I93" i="1"/>
  <c r="J93" i="1" s="1"/>
  <c r="R93" i="1" l="1"/>
  <c r="S93" i="1"/>
  <c r="M92" i="1"/>
  <c r="L93" i="1" s="1"/>
  <c r="O92" i="1"/>
  <c r="P92" i="1" s="1"/>
  <c r="I94" i="1"/>
  <c r="J94" i="1" s="1"/>
  <c r="O93" i="1" l="1"/>
  <c r="P93" i="1"/>
  <c r="M93" i="1"/>
  <c r="L94" i="1" s="1"/>
  <c r="R94" i="1"/>
  <c r="S94" i="1"/>
  <c r="I95" i="1"/>
  <c r="J95" i="1" s="1"/>
  <c r="M94" i="1" l="1"/>
  <c r="L95" i="1" s="1"/>
  <c r="R95" i="1"/>
  <c r="S95" i="1"/>
  <c r="O94" i="1"/>
  <c r="P94" i="1" s="1"/>
  <c r="I96" i="1"/>
  <c r="J96" i="1" s="1"/>
  <c r="O95" i="1" l="1"/>
  <c r="P95" i="1" s="1"/>
  <c r="M95" i="1"/>
  <c r="L96" i="1" s="1"/>
  <c r="R96" i="1"/>
  <c r="S96" i="1"/>
  <c r="I97" i="1"/>
  <c r="J97" i="1" s="1"/>
  <c r="M96" i="1" l="1"/>
  <c r="L97" i="1" s="1"/>
  <c r="O96" i="1"/>
  <c r="P96" i="1"/>
  <c r="R97" i="1"/>
  <c r="S97" i="1"/>
  <c r="I98" i="1"/>
  <c r="J98" i="1" s="1"/>
  <c r="I99" i="1" s="1"/>
  <c r="J99" i="1" s="1"/>
  <c r="M97" i="1" l="1"/>
  <c r="L98" i="1" s="1"/>
  <c r="R98" i="1"/>
  <c r="S98" i="1"/>
  <c r="R99" i="1" s="1"/>
  <c r="S99" i="1" s="1"/>
  <c r="O97" i="1"/>
  <c r="P97" i="1"/>
  <c r="I100" i="1"/>
  <c r="J100" i="1" s="1"/>
  <c r="J2" i="1" s="1"/>
  <c r="M98" i="1" l="1"/>
  <c r="L99" i="1" s="1"/>
  <c r="R100" i="1"/>
  <c r="S100" i="1" s="1"/>
  <c r="S2" i="1" s="1"/>
  <c r="O98" i="1"/>
  <c r="P98" i="1" s="1"/>
  <c r="O99" i="1" l="1"/>
  <c r="P99" i="1" s="1"/>
  <c r="M99" i="1"/>
  <c r="L100" i="1" s="1"/>
  <c r="M100" i="1" l="1"/>
  <c r="M2" i="1" s="1"/>
  <c r="O100" i="1"/>
  <c r="P100" i="1" s="1"/>
  <c r="P2" i="1" s="1"/>
</calcChain>
</file>

<file path=xl/sharedStrings.xml><?xml version="1.0" encoding="utf-8"?>
<sst xmlns="http://schemas.openxmlformats.org/spreadsheetml/2006/main" count="11" uniqueCount="9">
  <si>
    <t>Allocation</t>
  </si>
  <si>
    <t>S&amp;P 500 (includes dividends)</t>
  </si>
  <si>
    <t>US T. Bond (10-year)</t>
  </si>
  <si>
    <t>Year</t>
  </si>
  <si>
    <t>Average</t>
  </si>
  <si>
    <t>Geometric Mean</t>
  </si>
  <si>
    <t>CAGR</t>
  </si>
  <si>
    <t>Actual</t>
  </si>
  <si>
    <t>Variance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</si>
</sst>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0.000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2"/>
      <color rgb="FFFFFFFF"/>
      <name val="Calibri"/>
      <family val="2"/>
    </font>
    <font>
      <i/>
      <sz val="12"/>
      <name val="Calibri"/>
      <family val="2"/>
    </font>
    <font>
      <sz val="12"/>
      <name val="Calibri"/>
      <family val="2"/>
    </font>
    <font>
      <sz val="12"/>
      <color rgb="FFFFFFFF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3"/>
    <xf numFmtId="10" fontId="0" fillId="0" borderId="0" xfId="0" applyNumberFormat="1"/>
    <xf numFmtId="10" fontId="0" fillId="0" borderId="0" xfId="2" applyNumberFormat="1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0" fillId="0" borderId="0" xfId="0" applyNumberFormat="1"/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0" fontId="6" fillId="2" borderId="2" xfId="0" applyNumberFormat="1" applyFont="1" applyFill="1" applyBorder="1" applyAlignment="1">
      <alignment horizontal="center"/>
    </xf>
    <xf numFmtId="0" fontId="7" fillId="0" borderId="0" xfId="0" applyFont="1"/>
    <xf numFmtId="9" fontId="0" fillId="0" borderId="0" xfId="2" applyFont="1"/>
    <xf numFmtId="165" fontId="0" fillId="0" borderId="0" xfId="2" applyNumberFormat="1" applyFont="1"/>
    <xf numFmtId="9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D3D0-F56E-4F61-9035-59147ADEE1BB}">
  <dimension ref="A1:V100"/>
  <sheetViews>
    <sheetView tabSelected="1" topLeftCell="B1" workbookViewId="0">
      <selection activeCell="B3" sqref="B3"/>
    </sheetView>
  </sheetViews>
  <sheetFormatPr defaultRowHeight="15" x14ac:dyDescent="0.25"/>
  <cols>
    <col min="2" max="2" width="15.42578125" customWidth="1"/>
    <col min="5" max="6" width="12.28515625" customWidth="1"/>
    <col min="9" max="9" width="13.42578125" bestFit="1" customWidth="1"/>
    <col min="10" max="10" width="15.7109375" customWidth="1"/>
    <col min="12" max="12" width="12.5703125" bestFit="1" customWidth="1"/>
    <col min="13" max="13" width="14.28515625" bestFit="1" customWidth="1"/>
    <col min="15" max="15" width="12.5703125" bestFit="1" customWidth="1"/>
    <col min="16" max="16" width="14.28515625" bestFit="1" customWidth="1"/>
    <col min="18" max="18" width="19.7109375" customWidth="1"/>
    <col min="19" max="19" width="14.28515625" bestFit="1" customWidth="1"/>
    <col min="22" max="22" width="20.42578125" bestFit="1" customWidth="1"/>
  </cols>
  <sheetData>
    <row r="1" spans="1:22" x14ac:dyDescent="0.25">
      <c r="E1" t="s">
        <v>0</v>
      </c>
      <c r="H1" s="1"/>
      <c r="I1" s="21">
        <f>_xlfn.STDEV.P(G4:G100)/2</f>
        <v>8.743187872189559E-2</v>
      </c>
      <c r="J1" t="s">
        <v>8</v>
      </c>
      <c r="P1" s="20">
        <f>+P2/$M2-1</f>
        <v>2.7245924687701075</v>
      </c>
      <c r="S1" s="20">
        <f>+S2/$M2-1</f>
        <v>10.369904510742534</v>
      </c>
    </row>
    <row r="2" spans="1:22" x14ac:dyDescent="0.25">
      <c r="E2" s="2">
        <v>0.9</v>
      </c>
      <c r="F2" s="3">
        <f>+(1-$E$2)</f>
        <v>9.9999999999999978E-2</v>
      </c>
      <c r="I2" s="19" t="s">
        <v>7</v>
      </c>
      <c r="J2" s="9">
        <f>++J100</f>
        <v>725902.94612510817</v>
      </c>
      <c r="L2" s="19" t="s">
        <v>6</v>
      </c>
      <c r="M2" s="9">
        <f>+M100</f>
        <v>725902.94612510805</v>
      </c>
      <c r="O2" s="19" t="s">
        <v>4</v>
      </c>
      <c r="P2" s="9">
        <f>++P100</f>
        <v>2703692.6461956105</v>
      </c>
      <c r="R2" s="19" t="s">
        <v>5</v>
      </c>
      <c r="S2" s="9">
        <f>++S100</f>
        <v>8253447.1815091614</v>
      </c>
      <c r="U2" s="22"/>
      <c r="V2" s="7"/>
    </row>
    <row r="3" spans="1:22" ht="63" x14ac:dyDescent="0.25">
      <c r="A3" s="10" t="s">
        <v>3</v>
      </c>
      <c r="B3" s="4" t="s">
        <v>1</v>
      </c>
      <c r="C3" s="5" t="s">
        <v>2</v>
      </c>
      <c r="E3" s="4" t="s">
        <v>1</v>
      </c>
      <c r="F3" s="5" t="s">
        <v>2</v>
      </c>
      <c r="G3" s="6">
        <f>AVERAGE(G4:G100)</f>
        <v>0.110939175257732</v>
      </c>
      <c r="H3" s="7"/>
      <c r="I3" s="7"/>
      <c r="J3" s="7">
        <v>100</v>
      </c>
      <c r="K3" s="7"/>
      <c r="L3" s="6">
        <f>+(J100/J3)^(1/COUNTA(A4:A100))-1</f>
        <v>9.5980612596469062E-2</v>
      </c>
      <c r="M3">
        <v>100</v>
      </c>
      <c r="N3" s="7"/>
      <c r="O3" s="6">
        <f>+G3</f>
        <v>0.110939175257732</v>
      </c>
      <c r="P3">
        <v>100</v>
      </c>
      <c r="R3" s="8">
        <f>PRODUCT(G4:G100)^(1/COUNT(G4:G100))</f>
        <v>0.12379465622468203</v>
      </c>
      <c r="S3" s="7">
        <v>100</v>
      </c>
    </row>
    <row r="4" spans="1:22" ht="15.75" x14ac:dyDescent="0.25">
      <c r="A4" s="11">
        <v>1928</v>
      </c>
      <c r="B4" s="12">
        <v>0.43809999999999999</v>
      </c>
      <c r="C4" s="18">
        <v>8.3999999999999995E-3</v>
      </c>
      <c r="E4" s="8">
        <f>+E$2*B4</f>
        <v>0.39428999999999997</v>
      </c>
      <c r="F4" s="8">
        <f>+F$2*C4</f>
        <v>8.3999999999999971E-4</v>
      </c>
      <c r="G4" s="6">
        <f t="shared" ref="G4:G35" si="0">SUM(E4:F4)</f>
        <v>0.39512999999999998</v>
      </c>
      <c r="H4" s="7"/>
      <c r="I4" s="7">
        <f>+J3*G4</f>
        <v>39.512999999999998</v>
      </c>
      <c r="J4" s="7">
        <f>+J3+I4</f>
        <v>139.51300000000001</v>
      </c>
      <c r="K4" s="7"/>
      <c r="L4" s="7">
        <f>+M3*$L$3</f>
        <v>9.5980612596469062</v>
      </c>
      <c r="M4" s="9">
        <f>+M3+L4</f>
        <v>109.59806125964691</v>
      </c>
      <c r="N4" s="7"/>
      <c r="O4" s="7">
        <f>+P3*$O$3</f>
        <v>11.0939175257732</v>
      </c>
      <c r="P4" s="9">
        <f>+P3+O4</f>
        <v>111.09391752577321</v>
      </c>
      <c r="R4" s="7">
        <f>+S3*$R$3</f>
        <v>12.379465622468203</v>
      </c>
      <c r="S4" s="9">
        <f>+S3+R4</f>
        <v>112.3794656224682</v>
      </c>
    </row>
    <row r="5" spans="1:22" ht="15.75" x14ac:dyDescent="0.25">
      <c r="A5" s="11">
        <v>1929</v>
      </c>
      <c r="B5" s="12">
        <v>-8.3000000000000004E-2</v>
      </c>
      <c r="C5" s="18">
        <v>4.2000000000000003E-2</v>
      </c>
      <c r="E5" s="8">
        <f t="shared" ref="E5:E68" si="1">+E$2*B5</f>
        <v>-7.4700000000000003E-2</v>
      </c>
      <c r="F5" s="8">
        <f t="shared" ref="F5:F68" si="2">+F$2*C5</f>
        <v>4.1999999999999997E-3</v>
      </c>
      <c r="G5" s="6">
        <f t="shared" si="0"/>
        <v>-7.0500000000000007E-2</v>
      </c>
      <c r="H5" s="7"/>
      <c r="I5" s="7">
        <f t="shared" ref="I5:I68" si="3">+J4*G5</f>
        <v>-9.8356665000000021</v>
      </c>
      <c r="J5" s="7">
        <f>+J4+I5</f>
        <v>129.6773335</v>
      </c>
      <c r="K5" s="7"/>
      <c r="L5" s="7">
        <f t="shared" ref="L5:L68" si="4">+M4*$L$3</f>
        <v>10.519289059086255</v>
      </c>
      <c r="M5" s="9">
        <f t="shared" ref="M5:M68" si="5">+M4+L5</f>
        <v>120.11735031873317</v>
      </c>
      <c r="N5" s="7"/>
      <c r="O5" s="7">
        <f t="shared" ref="O5:O68" si="6">+P4*$O$3</f>
        <v>12.324667586459778</v>
      </c>
      <c r="P5" s="9">
        <f t="shared" ref="P5:P68" si="7">+P4+O5</f>
        <v>123.41858511223299</v>
      </c>
      <c r="R5" s="7">
        <f t="shared" ref="R5:R68" si="8">+S4*$R$3</f>
        <v>13.911977313446924</v>
      </c>
      <c r="S5" s="9">
        <f t="shared" ref="S5:S68" si="9">+S4+R5</f>
        <v>126.29144293591513</v>
      </c>
    </row>
    <row r="6" spans="1:22" ht="15.75" x14ac:dyDescent="0.25">
      <c r="A6" s="11">
        <v>1930</v>
      </c>
      <c r="B6" s="12">
        <v>-0.25119999999999998</v>
      </c>
      <c r="C6" s="18">
        <v>4.5400000000000003E-2</v>
      </c>
      <c r="E6" s="8">
        <f t="shared" si="1"/>
        <v>-0.22607999999999998</v>
      </c>
      <c r="F6" s="8">
        <f t="shared" si="2"/>
        <v>4.5399999999999989E-3</v>
      </c>
      <c r="G6" s="6">
        <f t="shared" si="0"/>
        <v>-0.22153999999999999</v>
      </c>
      <c r="H6" s="7"/>
      <c r="I6" s="7">
        <f t="shared" si="3"/>
        <v>-28.728716463590001</v>
      </c>
      <c r="J6" s="7">
        <f t="shared" ref="J6:J69" si="10">+J5+I6</f>
        <v>100.94861703641</v>
      </c>
      <c r="K6" s="7"/>
      <c r="L6" s="7">
        <f t="shared" si="4"/>
        <v>11.528936867056688</v>
      </c>
      <c r="M6" s="9">
        <f t="shared" si="5"/>
        <v>131.64628718578987</v>
      </c>
      <c r="N6" s="7"/>
      <c r="O6" s="7">
        <f t="shared" si="6"/>
        <v>13.691956043827329</v>
      </c>
      <c r="P6" s="9">
        <f t="shared" si="7"/>
        <v>137.11054115606032</v>
      </c>
      <c r="R6" s="7">
        <f t="shared" si="8"/>
        <v>15.634205762370661</v>
      </c>
      <c r="S6" s="9">
        <f t="shared" si="9"/>
        <v>141.92564869828578</v>
      </c>
    </row>
    <row r="7" spans="1:22" ht="15.75" x14ac:dyDescent="0.25">
      <c r="A7" s="11">
        <v>1931</v>
      </c>
      <c r="B7" s="12">
        <v>-0.43840000000000001</v>
      </c>
      <c r="C7" s="18">
        <v>-2.5600000000000001E-2</v>
      </c>
      <c r="E7" s="8">
        <f t="shared" si="1"/>
        <v>-0.39456000000000002</v>
      </c>
      <c r="F7" s="8">
        <f t="shared" si="2"/>
        <v>-2.5599999999999993E-3</v>
      </c>
      <c r="G7" s="6">
        <f t="shared" si="0"/>
        <v>-0.39712000000000003</v>
      </c>
      <c r="H7" s="7"/>
      <c r="I7" s="7">
        <f t="shared" si="3"/>
        <v>-40.088714797499144</v>
      </c>
      <c r="J7" s="7">
        <f t="shared" si="10"/>
        <v>60.859902238910855</v>
      </c>
      <c r="K7" s="7"/>
      <c r="L7" s="7">
        <f t="shared" si="4"/>
        <v>12.635491290142808</v>
      </c>
      <c r="M7" s="9">
        <f t="shared" si="5"/>
        <v>144.28177847593267</v>
      </c>
      <c r="N7" s="7"/>
      <c r="O7" s="7">
        <f t="shared" si="6"/>
        <v>15.210930354994654</v>
      </c>
      <c r="P7" s="9">
        <f t="shared" si="7"/>
        <v>152.32147151105497</v>
      </c>
      <c r="R7" s="7">
        <f t="shared" si="8"/>
        <v>17.56963689006928</v>
      </c>
      <c r="S7" s="9">
        <f t="shared" si="9"/>
        <v>159.49528558835507</v>
      </c>
    </row>
    <row r="8" spans="1:22" ht="15.75" x14ac:dyDescent="0.25">
      <c r="A8" s="11">
        <v>1932</v>
      </c>
      <c r="B8" s="12">
        <v>-8.6400000000000005E-2</v>
      </c>
      <c r="C8" s="18">
        <v>8.7900000000000006E-2</v>
      </c>
      <c r="E8" s="8">
        <f t="shared" si="1"/>
        <v>-7.776000000000001E-2</v>
      </c>
      <c r="F8" s="8">
        <f t="shared" si="2"/>
        <v>8.7899999999999992E-3</v>
      </c>
      <c r="G8" s="6">
        <f t="shared" si="0"/>
        <v>-6.8970000000000004E-2</v>
      </c>
      <c r="H8" s="7"/>
      <c r="I8" s="7">
        <f t="shared" si="3"/>
        <v>-4.1975074574176823</v>
      </c>
      <c r="J8" s="7">
        <f t="shared" si="10"/>
        <v>56.662394781493177</v>
      </c>
      <c r="K8" s="7"/>
      <c r="L8" s="7">
        <f t="shared" si="4"/>
        <v>13.848253484628062</v>
      </c>
      <c r="M8" s="9">
        <f t="shared" si="5"/>
        <v>158.13003196056073</v>
      </c>
      <c r="N8" s="7"/>
      <c r="O8" s="7">
        <f t="shared" si="6"/>
        <v>16.89841842348056</v>
      </c>
      <c r="P8" s="9">
        <f t="shared" si="7"/>
        <v>169.21988993453553</v>
      </c>
      <c r="R8" s="7">
        <f t="shared" si="8"/>
        <v>19.744664048867897</v>
      </c>
      <c r="S8" s="9">
        <f t="shared" si="9"/>
        <v>179.23994963722296</v>
      </c>
    </row>
    <row r="9" spans="1:22" ht="15.75" x14ac:dyDescent="0.25">
      <c r="A9" s="11">
        <v>1933</v>
      </c>
      <c r="B9" s="12">
        <v>0.49980000000000002</v>
      </c>
      <c r="C9" s="18">
        <v>1.8599999999999998E-2</v>
      </c>
      <c r="E9" s="8">
        <f t="shared" si="1"/>
        <v>0.44982000000000005</v>
      </c>
      <c r="F9" s="8">
        <f t="shared" si="2"/>
        <v>1.8599999999999995E-3</v>
      </c>
      <c r="G9" s="6">
        <f t="shared" si="0"/>
        <v>0.45168000000000003</v>
      </c>
      <c r="H9" s="7"/>
      <c r="I9" s="7">
        <f t="shared" si="3"/>
        <v>25.593270474904841</v>
      </c>
      <c r="J9" s="7">
        <f t="shared" si="10"/>
        <v>82.255665256398018</v>
      </c>
      <c r="K9" s="7"/>
      <c r="L9" s="7">
        <f t="shared" si="4"/>
        <v>15.17741733747385</v>
      </c>
      <c r="M9" s="9">
        <f t="shared" si="5"/>
        <v>173.30744929803458</v>
      </c>
      <c r="N9" s="7"/>
      <c r="O9" s="7">
        <f t="shared" si="6"/>
        <v>18.773115026541557</v>
      </c>
      <c r="P9" s="9">
        <f t="shared" si="7"/>
        <v>187.99300496107708</v>
      </c>
      <c r="R9" s="7">
        <f t="shared" si="8"/>
        <v>22.188947947069337</v>
      </c>
      <c r="S9" s="9">
        <f t="shared" si="9"/>
        <v>201.42889758429232</v>
      </c>
    </row>
    <row r="10" spans="1:22" ht="15.75" x14ac:dyDescent="0.25">
      <c r="A10" s="11">
        <v>1934</v>
      </c>
      <c r="B10" s="12">
        <v>-1.1900000000000001E-2</v>
      </c>
      <c r="C10" s="18">
        <v>7.9600000000000004E-2</v>
      </c>
      <c r="E10" s="8">
        <f t="shared" si="1"/>
        <v>-1.0710000000000001E-2</v>
      </c>
      <c r="F10" s="8">
        <f t="shared" si="2"/>
        <v>7.9599999999999983E-3</v>
      </c>
      <c r="G10" s="6">
        <f t="shared" si="0"/>
        <v>-2.7500000000000024E-3</v>
      </c>
      <c r="H10" s="7"/>
      <c r="I10" s="7">
        <f t="shared" si="3"/>
        <v>-0.22620307945509474</v>
      </c>
      <c r="J10" s="7">
        <f t="shared" si="10"/>
        <v>82.029462176942928</v>
      </c>
      <c r="K10" s="7"/>
      <c r="L10" s="7">
        <f t="shared" si="4"/>
        <v>16.634155151156861</v>
      </c>
      <c r="M10" s="9">
        <f t="shared" si="5"/>
        <v>189.94160444919146</v>
      </c>
      <c r="N10" s="7"/>
      <c r="O10" s="7">
        <f t="shared" si="6"/>
        <v>20.85578892460461</v>
      </c>
      <c r="P10" s="9">
        <f t="shared" si="7"/>
        <v>208.84879388568169</v>
      </c>
      <c r="R10" s="7">
        <f t="shared" si="8"/>
        <v>24.93582113016415</v>
      </c>
      <c r="S10" s="9">
        <f t="shared" si="9"/>
        <v>226.36471871445647</v>
      </c>
    </row>
    <row r="11" spans="1:22" ht="15.75" x14ac:dyDescent="0.25">
      <c r="A11" s="11">
        <v>1935</v>
      </c>
      <c r="B11" s="12">
        <v>0.46739999999999998</v>
      </c>
      <c r="C11" s="18">
        <v>4.4699999999999997E-2</v>
      </c>
      <c r="E11" s="8">
        <f t="shared" si="1"/>
        <v>0.42065999999999998</v>
      </c>
      <c r="F11" s="8">
        <f t="shared" si="2"/>
        <v>4.4699999999999983E-3</v>
      </c>
      <c r="G11" s="6">
        <f t="shared" si="0"/>
        <v>0.42512999999999995</v>
      </c>
      <c r="H11" s="7"/>
      <c r="I11" s="7">
        <f t="shared" si="3"/>
        <v>34.873185255283744</v>
      </c>
      <c r="J11" s="7">
        <f t="shared" si="10"/>
        <v>116.90264743222667</v>
      </c>
      <c r="K11" s="7"/>
      <c r="L11" s="7">
        <f t="shared" si="4"/>
        <v>18.230711552589611</v>
      </c>
      <c r="M11" s="9">
        <f t="shared" si="5"/>
        <v>208.17231600178107</v>
      </c>
      <c r="N11" s="7"/>
      <c r="O11" s="7">
        <f t="shared" si="6"/>
        <v>23.16951294724959</v>
      </c>
      <c r="P11" s="9">
        <f t="shared" si="7"/>
        <v>232.01830683293127</v>
      </c>
      <c r="R11" s="7">
        <f t="shared" si="8"/>
        <v>28.022742534652984</v>
      </c>
      <c r="S11" s="9">
        <f t="shared" si="9"/>
        <v>254.38746124910946</v>
      </c>
    </row>
    <row r="12" spans="1:22" ht="15.75" x14ac:dyDescent="0.25">
      <c r="A12" s="11">
        <v>1936</v>
      </c>
      <c r="B12" s="12">
        <v>0.31940000000000002</v>
      </c>
      <c r="C12" s="18">
        <v>5.0200000000000002E-2</v>
      </c>
      <c r="E12" s="8">
        <f t="shared" si="1"/>
        <v>0.28746000000000005</v>
      </c>
      <c r="F12" s="8">
        <f t="shared" si="2"/>
        <v>5.0199999999999993E-3</v>
      </c>
      <c r="G12" s="6">
        <f t="shared" si="0"/>
        <v>0.29248000000000007</v>
      </c>
      <c r="H12" s="7"/>
      <c r="I12" s="7">
        <f t="shared" si="3"/>
        <v>34.191686320977666</v>
      </c>
      <c r="J12" s="7">
        <f t="shared" si="10"/>
        <v>151.09433375320435</v>
      </c>
      <c r="K12" s="7"/>
      <c r="L12" s="7">
        <f t="shared" si="4"/>
        <v>19.980506415476686</v>
      </c>
      <c r="M12" s="9">
        <f t="shared" si="5"/>
        <v>228.15282241725777</v>
      </c>
      <c r="N12" s="7"/>
      <c r="O12" s="7">
        <f t="shared" si="6"/>
        <v>25.739919604740802</v>
      </c>
      <c r="P12" s="9">
        <f t="shared" si="7"/>
        <v>257.75822643767208</v>
      </c>
      <c r="R12" s="7">
        <f t="shared" si="8"/>
        <v>31.491808313203126</v>
      </c>
      <c r="S12" s="9">
        <f t="shared" si="9"/>
        <v>285.87926956231257</v>
      </c>
    </row>
    <row r="13" spans="1:22" ht="15.75" x14ac:dyDescent="0.25">
      <c r="A13" s="11">
        <v>1937</v>
      </c>
      <c r="B13" s="12">
        <v>-0.35339999999999999</v>
      </c>
      <c r="C13" s="18">
        <v>1.38E-2</v>
      </c>
      <c r="E13" s="8">
        <f t="shared" si="1"/>
        <v>-0.31806000000000001</v>
      </c>
      <c r="F13" s="8">
        <f t="shared" si="2"/>
        <v>1.3799999999999997E-3</v>
      </c>
      <c r="G13" s="6">
        <f t="shared" si="0"/>
        <v>-0.31668000000000002</v>
      </c>
      <c r="H13" s="7"/>
      <c r="I13" s="7">
        <f t="shared" si="3"/>
        <v>-47.848553612964757</v>
      </c>
      <c r="J13" s="7">
        <f t="shared" si="10"/>
        <v>103.24578014023959</v>
      </c>
      <c r="K13" s="7"/>
      <c r="L13" s="7">
        <f t="shared" si="4"/>
        <v>21.89824766122182</v>
      </c>
      <c r="M13" s="9">
        <f t="shared" si="5"/>
        <v>250.0510700784796</v>
      </c>
      <c r="N13" s="7"/>
      <c r="O13" s="7">
        <f t="shared" si="6"/>
        <v>28.595485056891075</v>
      </c>
      <c r="P13" s="9">
        <f t="shared" si="7"/>
        <v>286.35371149456313</v>
      </c>
      <c r="R13" s="7">
        <f t="shared" si="8"/>
        <v>35.390325897229687</v>
      </c>
      <c r="S13" s="9">
        <f t="shared" si="9"/>
        <v>321.26959545954224</v>
      </c>
    </row>
    <row r="14" spans="1:22" ht="15.75" x14ac:dyDescent="0.25">
      <c r="A14" s="11">
        <v>1938</v>
      </c>
      <c r="B14" s="12">
        <v>0.2928</v>
      </c>
      <c r="C14" s="18">
        <v>4.2099999999999999E-2</v>
      </c>
      <c r="E14" s="8">
        <f t="shared" si="1"/>
        <v>0.26352000000000003</v>
      </c>
      <c r="F14" s="8">
        <f t="shared" si="2"/>
        <v>4.2099999999999993E-3</v>
      </c>
      <c r="G14" s="6">
        <f t="shared" si="0"/>
        <v>0.26773000000000002</v>
      </c>
      <c r="H14" s="7"/>
      <c r="I14" s="7">
        <f t="shared" si="3"/>
        <v>27.641992716946348</v>
      </c>
      <c r="J14" s="7">
        <f t="shared" si="10"/>
        <v>130.88777285718595</v>
      </c>
      <c r="K14" s="7"/>
      <c r="L14" s="7">
        <f t="shared" si="4"/>
        <v>24.000054886535086</v>
      </c>
      <c r="M14" s="9">
        <f t="shared" si="5"/>
        <v>274.05112496501471</v>
      </c>
      <c r="N14" s="7"/>
      <c r="O14" s="7">
        <f t="shared" si="6"/>
        <v>31.767844585197366</v>
      </c>
      <c r="P14" s="9">
        <f t="shared" si="7"/>
        <v>318.12155607976047</v>
      </c>
      <c r="R14" s="7">
        <f t="shared" si="8"/>
        <v>39.771459125356699</v>
      </c>
      <c r="S14" s="9">
        <f t="shared" si="9"/>
        <v>361.04105458489892</v>
      </c>
    </row>
    <row r="15" spans="1:22" ht="15.75" x14ac:dyDescent="0.25">
      <c r="A15" s="11">
        <v>1939</v>
      </c>
      <c r="B15" s="12">
        <v>-1.0999999999999999E-2</v>
      </c>
      <c r="C15" s="18">
        <v>4.41E-2</v>
      </c>
      <c r="E15" s="8">
        <f t="shared" si="1"/>
        <v>-9.8999999999999991E-3</v>
      </c>
      <c r="F15" s="8">
        <f t="shared" si="2"/>
        <v>4.409999999999999E-3</v>
      </c>
      <c r="G15" s="6">
        <f t="shared" si="0"/>
        <v>-5.4900000000000001E-3</v>
      </c>
      <c r="H15" s="7"/>
      <c r="I15" s="7">
        <f t="shared" si="3"/>
        <v>-0.71857387298595088</v>
      </c>
      <c r="J15" s="7">
        <f t="shared" si="10"/>
        <v>130.16919898419999</v>
      </c>
      <c r="K15" s="7"/>
      <c r="L15" s="7">
        <f t="shared" si="4"/>
        <v>26.303594856893607</v>
      </c>
      <c r="M15" s="9">
        <f t="shared" si="5"/>
        <v>300.3547198219083</v>
      </c>
      <c r="N15" s="7"/>
      <c r="O15" s="7">
        <f t="shared" si="6"/>
        <v>35.292143063194963</v>
      </c>
      <c r="P15" s="9">
        <f t="shared" si="7"/>
        <v>353.41369914295541</v>
      </c>
      <c r="R15" s="7">
        <f t="shared" si="8"/>
        <v>44.694953235334218</v>
      </c>
      <c r="S15" s="9">
        <f t="shared" si="9"/>
        <v>405.73600782023311</v>
      </c>
    </row>
    <row r="16" spans="1:22" ht="15.75" x14ac:dyDescent="0.25">
      <c r="A16" s="11">
        <v>1940</v>
      </c>
      <c r="B16" s="12">
        <v>-0.1067</v>
      </c>
      <c r="C16" s="18">
        <v>5.3999999999999999E-2</v>
      </c>
      <c r="E16" s="8">
        <f t="shared" si="1"/>
        <v>-9.6030000000000004E-2</v>
      </c>
      <c r="F16" s="8">
        <f t="shared" si="2"/>
        <v>5.3999999999999986E-3</v>
      </c>
      <c r="G16" s="6">
        <f t="shared" si="0"/>
        <v>-9.0630000000000002E-2</v>
      </c>
      <c r="H16" s="7"/>
      <c r="I16" s="7">
        <f t="shared" si="3"/>
        <v>-11.797234503938046</v>
      </c>
      <c r="J16" s="7">
        <f t="shared" si="10"/>
        <v>118.37196448026195</v>
      </c>
      <c r="K16" s="7"/>
      <c r="L16" s="7">
        <f t="shared" si="4"/>
        <v>28.828230004747589</v>
      </c>
      <c r="M16" s="9">
        <f t="shared" si="5"/>
        <v>329.18294982665589</v>
      </c>
      <c r="N16" s="7"/>
      <c r="O16" s="7">
        <f t="shared" si="6"/>
        <v>39.207424307703704</v>
      </c>
      <c r="P16" s="9">
        <f t="shared" si="7"/>
        <v>392.62112345065913</v>
      </c>
      <c r="R16" s="7">
        <f t="shared" si="8"/>
        <v>50.227949606080657</v>
      </c>
      <c r="S16" s="9">
        <f t="shared" si="9"/>
        <v>455.96395742631375</v>
      </c>
    </row>
    <row r="17" spans="1:19" ht="15.75" x14ac:dyDescent="0.25">
      <c r="A17" s="11">
        <v>1941</v>
      </c>
      <c r="B17" s="12">
        <v>-0.12770000000000001</v>
      </c>
      <c r="C17" s="18">
        <v>-2.0199999999999999E-2</v>
      </c>
      <c r="E17" s="8">
        <f t="shared" si="1"/>
        <v>-0.11493</v>
      </c>
      <c r="F17" s="8">
        <f t="shared" si="2"/>
        <v>-2.0199999999999997E-3</v>
      </c>
      <c r="G17" s="6">
        <f t="shared" si="0"/>
        <v>-0.11695</v>
      </c>
      <c r="H17" s="7"/>
      <c r="I17" s="7">
        <f t="shared" si="3"/>
        <v>-13.843601245966635</v>
      </c>
      <c r="J17" s="7">
        <f t="shared" si="10"/>
        <v>104.52836323429531</v>
      </c>
      <c r="K17" s="7"/>
      <c r="L17" s="7">
        <f t="shared" si="4"/>
        <v>31.595181180675169</v>
      </c>
      <c r="M17" s="9">
        <f t="shared" si="5"/>
        <v>360.77813100733107</v>
      </c>
      <c r="N17" s="7"/>
      <c r="O17" s="7">
        <f t="shared" si="6"/>
        <v>43.557063624380305</v>
      </c>
      <c r="P17" s="9">
        <f t="shared" si="7"/>
        <v>436.17818707503943</v>
      </c>
      <c r="R17" s="7">
        <f t="shared" si="8"/>
        <v>56.445901360436061</v>
      </c>
      <c r="S17" s="9">
        <f t="shared" si="9"/>
        <v>512.40985878674985</v>
      </c>
    </row>
    <row r="18" spans="1:19" ht="15.75" x14ac:dyDescent="0.25">
      <c r="A18" s="11">
        <v>1942</v>
      </c>
      <c r="B18" s="12">
        <v>0.19170000000000001</v>
      </c>
      <c r="C18" s="18">
        <v>2.29E-2</v>
      </c>
      <c r="E18" s="8">
        <f t="shared" si="1"/>
        <v>0.17253000000000002</v>
      </c>
      <c r="F18" s="8">
        <f t="shared" si="2"/>
        <v>2.2899999999999995E-3</v>
      </c>
      <c r="G18" s="6">
        <f t="shared" si="0"/>
        <v>0.17482</v>
      </c>
      <c r="H18" s="7"/>
      <c r="I18" s="7">
        <f t="shared" si="3"/>
        <v>18.273648460619508</v>
      </c>
      <c r="J18" s="7">
        <f t="shared" si="10"/>
        <v>122.80201169491482</v>
      </c>
      <c r="K18" s="7"/>
      <c r="L18" s="7">
        <f t="shared" si="4"/>
        <v>34.627706025492806</v>
      </c>
      <c r="M18" s="9">
        <f t="shared" si="5"/>
        <v>395.40583703282385</v>
      </c>
      <c r="N18" s="7"/>
      <c r="O18" s="7">
        <f t="shared" si="6"/>
        <v>48.389248339517614</v>
      </c>
      <c r="P18" s="9">
        <f t="shared" si="7"/>
        <v>484.56743541455705</v>
      </c>
      <c r="R18" s="7">
        <f t="shared" si="8"/>
        <v>63.433602314643558</v>
      </c>
      <c r="S18" s="9">
        <f t="shared" si="9"/>
        <v>575.84346110139336</v>
      </c>
    </row>
    <row r="19" spans="1:19" ht="15.75" x14ac:dyDescent="0.25">
      <c r="A19" s="11">
        <v>1943</v>
      </c>
      <c r="B19" s="12">
        <v>0.25059999999999999</v>
      </c>
      <c r="C19" s="18">
        <v>2.4899999999999999E-2</v>
      </c>
      <c r="E19" s="8">
        <f t="shared" si="1"/>
        <v>0.22553999999999999</v>
      </c>
      <c r="F19" s="8">
        <f t="shared" si="2"/>
        <v>2.4899999999999992E-3</v>
      </c>
      <c r="G19" s="6">
        <f t="shared" si="0"/>
        <v>0.22802999999999998</v>
      </c>
      <c r="H19" s="7"/>
      <c r="I19" s="7">
        <f t="shared" si="3"/>
        <v>28.002542726791425</v>
      </c>
      <c r="J19" s="7">
        <f t="shared" si="10"/>
        <v>150.80455442170626</v>
      </c>
      <c r="K19" s="7"/>
      <c r="L19" s="7">
        <f t="shared" si="4"/>
        <v>37.951294462630045</v>
      </c>
      <c r="M19" s="9">
        <f t="shared" si="5"/>
        <v>433.35713149545393</v>
      </c>
      <c r="N19" s="7"/>
      <c r="O19" s="7">
        <f t="shared" si="6"/>
        <v>53.75751164164528</v>
      </c>
      <c r="P19" s="9">
        <f t="shared" si="7"/>
        <v>538.32494705620229</v>
      </c>
      <c r="R19" s="7">
        <f t="shared" si="8"/>
        <v>71.286343306278042</v>
      </c>
      <c r="S19" s="9">
        <f t="shared" si="9"/>
        <v>647.12980440767137</v>
      </c>
    </row>
    <row r="20" spans="1:19" ht="15.75" x14ac:dyDescent="0.25">
      <c r="A20" s="11">
        <v>1944</v>
      </c>
      <c r="B20" s="12">
        <v>0.1903</v>
      </c>
      <c r="C20" s="18">
        <v>2.58E-2</v>
      </c>
      <c r="E20" s="8">
        <f t="shared" si="1"/>
        <v>0.17127000000000001</v>
      </c>
      <c r="F20" s="8">
        <f t="shared" si="2"/>
        <v>2.5799999999999994E-3</v>
      </c>
      <c r="G20" s="6">
        <f t="shared" si="0"/>
        <v>0.17385</v>
      </c>
      <c r="H20" s="7"/>
      <c r="I20" s="7">
        <f t="shared" si="3"/>
        <v>26.217371786213633</v>
      </c>
      <c r="J20" s="7">
        <f t="shared" si="10"/>
        <v>177.02192620791988</v>
      </c>
      <c r="K20" s="7"/>
      <c r="L20" s="7">
        <f t="shared" si="4"/>
        <v>41.593882953982266</v>
      </c>
      <c r="M20" s="9">
        <f t="shared" si="5"/>
        <v>474.95101444943617</v>
      </c>
      <c r="N20" s="7"/>
      <c r="O20" s="7">
        <f t="shared" si="6"/>
        <v>59.721325647077329</v>
      </c>
      <c r="P20" s="9">
        <f t="shared" si="7"/>
        <v>598.04627270327967</v>
      </c>
      <c r="R20" s="7">
        <f t="shared" si="8"/>
        <v>80.111211669393398</v>
      </c>
      <c r="S20" s="9">
        <f t="shared" si="9"/>
        <v>727.24101607706473</v>
      </c>
    </row>
    <row r="21" spans="1:19" ht="15.75" x14ac:dyDescent="0.25">
      <c r="A21" s="11">
        <v>1945</v>
      </c>
      <c r="B21" s="12">
        <v>0.35820000000000002</v>
      </c>
      <c r="C21" s="18">
        <v>3.7999999999999999E-2</v>
      </c>
      <c r="E21" s="8">
        <f t="shared" si="1"/>
        <v>0.32238</v>
      </c>
      <c r="F21" s="8">
        <f t="shared" si="2"/>
        <v>3.7999999999999991E-3</v>
      </c>
      <c r="G21" s="6">
        <f t="shared" si="0"/>
        <v>0.32618000000000003</v>
      </c>
      <c r="H21" s="7"/>
      <c r="I21" s="7">
        <f t="shared" si="3"/>
        <v>57.741011890499308</v>
      </c>
      <c r="J21" s="7">
        <f t="shared" si="10"/>
        <v>234.76293809841917</v>
      </c>
      <c r="K21" s="7"/>
      <c r="L21" s="7">
        <f t="shared" si="4"/>
        <v>45.586089320171311</v>
      </c>
      <c r="M21" s="9">
        <f t="shared" si="5"/>
        <v>520.53710376960748</v>
      </c>
      <c r="N21" s="7"/>
      <c r="O21" s="7">
        <f t="shared" si="6"/>
        <v>66.346760259662531</v>
      </c>
      <c r="P21" s="9">
        <f t="shared" si="7"/>
        <v>664.39303296294224</v>
      </c>
      <c r="R21" s="7">
        <f t="shared" si="8"/>
        <v>90.028551577748686</v>
      </c>
      <c r="S21" s="9">
        <f t="shared" si="9"/>
        <v>817.26956765481339</v>
      </c>
    </row>
    <row r="22" spans="1:19" ht="15.75" x14ac:dyDescent="0.25">
      <c r="A22" s="11">
        <v>1946</v>
      </c>
      <c r="B22" s="12">
        <v>-8.43E-2</v>
      </c>
      <c r="C22" s="18">
        <v>3.1300000000000001E-2</v>
      </c>
      <c r="E22" s="8">
        <f t="shared" si="1"/>
        <v>-7.5870000000000007E-2</v>
      </c>
      <c r="F22" s="8">
        <f t="shared" si="2"/>
        <v>3.1299999999999995E-3</v>
      </c>
      <c r="G22" s="6">
        <f t="shared" si="0"/>
        <v>-7.2740000000000013E-2</v>
      </c>
      <c r="H22" s="7"/>
      <c r="I22" s="7">
        <f t="shared" si="3"/>
        <v>-17.076656117279015</v>
      </c>
      <c r="J22" s="7">
        <f t="shared" si="10"/>
        <v>217.68628198114016</v>
      </c>
      <c r="K22" s="7"/>
      <c r="L22" s="7">
        <f t="shared" si="4"/>
        <v>49.96147009899871</v>
      </c>
      <c r="M22" s="9">
        <f t="shared" si="5"/>
        <v>570.49857386860617</v>
      </c>
      <c r="N22" s="7"/>
      <c r="O22" s="7">
        <f t="shared" si="6"/>
        <v>73.70721512389197</v>
      </c>
      <c r="P22" s="9">
        <f t="shared" si="7"/>
        <v>738.1002480868342</v>
      </c>
      <c r="R22" s="7">
        <f t="shared" si="8"/>
        <v>101.17360517072213</v>
      </c>
      <c r="S22" s="9">
        <f t="shared" si="9"/>
        <v>918.4431728255355</v>
      </c>
    </row>
    <row r="23" spans="1:19" ht="15.75" x14ac:dyDescent="0.25">
      <c r="A23" s="11">
        <v>1947</v>
      </c>
      <c r="B23" s="12">
        <v>5.1999999999999998E-2</v>
      </c>
      <c r="C23" s="18">
        <v>9.1999999999999998E-3</v>
      </c>
      <c r="E23" s="8">
        <f t="shared" si="1"/>
        <v>4.6800000000000001E-2</v>
      </c>
      <c r="F23" s="8">
        <f t="shared" si="2"/>
        <v>9.1999999999999981E-4</v>
      </c>
      <c r="G23" s="6">
        <f t="shared" si="0"/>
        <v>4.7719999999999999E-2</v>
      </c>
      <c r="H23" s="7"/>
      <c r="I23" s="7">
        <f t="shared" si="3"/>
        <v>10.387989376140007</v>
      </c>
      <c r="J23" s="7">
        <f t="shared" si="10"/>
        <v>228.07427135728017</v>
      </c>
      <c r="K23" s="7"/>
      <c r="L23" s="7">
        <f t="shared" si="4"/>
        <v>54.756802605320779</v>
      </c>
      <c r="M23" s="9">
        <f t="shared" si="5"/>
        <v>625.25537647392696</v>
      </c>
      <c r="N23" s="7"/>
      <c r="O23" s="7">
        <f t="shared" si="6"/>
        <v>81.884232780280769</v>
      </c>
      <c r="P23" s="9">
        <f t="shared" si="7"/>
        <v>819.98448086711494</v>
      </c>
      <c r="R23" s="7">
        <f t="shared" si="8"/>
        <v>113.69835684184339</v>
      </c>
      <c r="S23" s="9">
        <f t="shared" si="9"/>
        <v>1032.1415296673788</v>
      </c>
    </row>
    <row r="24" spans="1:19" ht="15.75" x14ac:dyDescent="0.25">
      <c r="A24" s="11">
        <v>1948</v>
      </c>
      <c r="B24" s="12">
        <v>5.7000000000000002E-2</v>
      </c>
      <c r="C24" s="18">
        <v>1.95E-2</v>
      </c>
      <c r="E24" s="8">
        <f t="shared" si="1"/>
        <v>5.1300000000000005E-2</v>
      </c>
      <c r="F24" s="8">
        <f t="shared" si="2"/>
        <v>1.9499999999999995E-3</v>
      </c>
      <c r="G24" s="6">
        <f t="shared" si="0"/>
        <v>5.3250000000000006E-2</v>
      </c>
      <c r="H24" s="7"/>
      <c r="I24" s="7">
        <f t="shared" si="3"/>
        <v>12.144954949775171</v>
      </c>
      <c r="J24" s="7">
        <f t="shared" si="10"/>
        <v>240.21922630705535</v>
      </c>
      <c r="K24" s="7"/>
      <c r="L24" s="7">
        <f t="shared" si="4"/>
        <v>60.012394063203402</v>
      </c>
      <c r="M24" s="9">
        <f t="shared" si="5"/>
        <v>685.26777053713033</v>
      </c>
      <c r="N24" s="7"/>
      <c r="O24" s="7">
        <f t="shared" si="6"/>
        <v>90.968402031537252</v>
      </c>
      <c r="P24" s="9">
        <f t="shared" si="7"/>
        <v>910.95288289865221</v>
      </c>
      <c r="R24" s="7">
        <f t="shared" si="8"/>
        <v>127.7736058403906</v>
      </c>
      <c r="S24" s="9">
        <f t="shared" si="9"/>
        <v>1159.9151355077695</v>
      </c>
    </row>
    <row r="25" spans="1:19" ht="15.75" x14ac:dyDescent="0.25">
      <c r="A25" s="11">
        <v>1949</v>
      </c>
      <c r="B25" s="12">
        <v>0.183</v>
      </c>
      <c r="C25" s="18">
        <v>4.6600000000000003E-2</v>
      </c>
      <c r="E25" s="8">
        <f t="shared" si="1"/>
        <v>0.16470000000000001</v>
      </c>
      <c r="F25" s="8">
        <f t="shared" si="2"/>
        <v>4.6599999999999992E-3</v>
      </c>
      <c r="G25" s="6">
        <f t="shared" si="0"/>
        <v>0.16936000000000001</v>
      </c>
      <c r="H25" s="7"/>
      <c r="I25" s="7">
        <f t="shared" si="3"/>
        <v>40.683528167362894</v>
      </c>
      <c r="J25" s="7">
        <f t="shared" si="10"/>
        <v>280.90275447441826</v>
      </c>
      <c r="K25" s="7"/>
      <c r="L25" s="7">
        <f t="shared" si="4"/>
        <v>65.772420408770358</v>
      </c>
      <c r="M25" s="9">
        <f t="shared" si="5"/>
        <v>751.04019094590069</v>
      </c>
      <c r="N25" s="7"/>
      <c r="O25" s="7">
        <f t="shared" si="6"/>
        <v>101.06036152742979</v>
      </c>
      <c r="P25" s="9">
        <f t="shared" si="7"/>
        <v>1012.013244426082</v>
      </c>
      <c r="R25" s="7">
        <f t="shared" si="8"/>
        <v>143.59129544998979</v>
      </c>
      <c r="S25" s="9">
        <f t="shared" si="9"/>
        <v>1303.5064309577592</v>
      </c>
    </row>
    <row r="26" spans="1:19" ht="15.75" x14ac:dyDescent="0.25">
      <c r="A26" s="11">
        <v>1950</v>
      </c>
      <c r="B26" s="12">
        <v>0.30809999999999998</v>
      </c>
      <c r="C26" s="18">
        <v>4.3E-3</v>
      </c>
      <c r="E26" s="8">
        <f t="shared" si="1"/>
        <v>0.27728999999999998</v>
      </c>
      <c r="F26" s="8">
        <f t="shared" si="2"/>
        <v>4.2999999999999988E-4</v>
      </c>
      <c r="G26" s="6">
        <f t="shared" si="0"/>
        <v>0.27771999999999997</v>
      </c>
      <c r="H26" s="7"/>
      <c r="I26" s="7">
        <f t="shared" si="3"/>
        <v>78.012312972635428</v>
      </c>
      <c r="J26" s="7">
        <f t="shared" si="10"/>
        <v>358.91506744705367</v>
      </c>
      <c r="K26" s="7"/>
      <c r="L26" s="7">
        <f t="shared" si="4"/>
        <v>72.085297611556641</v>
      </c>
      <c r="M26" s="9">
        <f t="shared" si="5"/>
        <v>823.12548855745729</v>
      </c>
      <c r="N26" s="7"/>
      <c r="O26" s="7">
        <f t="shared" si="6"/>
        <v>112.27191468653109</v>
      </c>
      <c r="P26" s="9">
        <f t="shared" si="7"/>
        <v>1124.2851591126132</v>
      </c>
      <c r="R26" s="7">
        <f t="shared" si="8"/>
        <v>161.36713050707803</v>
      </c>
      <c r="S26" s="9">
        <f t="shared" si="9"/>
        <v>1464.8735614648372</v>
      </c>
    </row>
    <row r="27" spans="1:19" ht="15.75" x14ac:dyDescent="0.25">
      <c r="A27" s="11">
        <v>1951</v>
      </c>
      <c r="B27" s="12">
        <v>0.23680000000000001</v>
      </c>
      <c r="C27" s="18">
        <v>-3.0000000000000001E-3</v>
      </c>
      <c r="E27" s="8">
        <f t="shared" si="1"/>
        <v>0.21312</v>
      </c>
      <c r="F27" s="8">
        <f t="shared" si="2"/>
        <v>-2.9999999999999992E-4</v>
      </c>
      <c r="G27" s="6">
        <f t="shared" si="0"/>
        <v>0.21282000000000001</v>
      </c>
      <c r="H27" s="7"/>
      <c r="I27" s="7">
        <f t="shared" si="3"/>
        <v>76.384304654081973</v>
      </c>
      <c r="J27" s="7">
        <f t="shared" si="10"/>
        <v>435.29937210113565</v>
      </c>
      <c r="K27" s="7"/>
      <c r="L27" s="7">
        <f t="shared" si="4"/>
        <v>79.00408863551263</v>
      </c>
      <c r="M27" s="9">
        <f t="shared" si="5"/>
        <v>902.12957719296992</v>
      </c>
      <c r="N27" s="7"/>
      <c r="O27" s="7">
        <f t="shared" si="6"/>
        <v>124.72726830646131</v>
      </c>
      <c r="P27" s="9">
        <f t="shared" si="7"/>
        <v>1249.0124274190746</v>
      </c>
      <c r="R27" s="7">
        <f t="shared" si="8"/>
        <v>181.34351895416512</v>
      </c>
      <c r="S27" s="9">
        <f t="shared" si="9"/>
        <v>1646.2170804190023</v>
      </c>
    </row>
    <row r="28" spans="1:19" ht="15.75" x14ac:dyDescent="0.25">
      <c r="A28" s="11">
        <v>1952</v>
      </c>
      <c r="B28" s="12">
        <v>0.18149999999999999</v>
      </c>
      <c r="C28" s="18">
        <v>2.2700000000000001E-2</v>
      </c>
      <c r="E28" s="8">
        <f t="shared" si="1"/>
        <v>0.16335</v>
      </c>
      <c r="F28" s="8">
        <f t="shared" si="2"/>
        <v>2.2699999999999994E-3</v>
      </c>
      <c r="G28" s="6">
        <f t="shared" si="0"/>
        <v>0.16561999999999999</v>
      </c>
      <c r="H28" s="7"/>
      <c r="I28" s="7">
        <f t="shared" si="3"/>
        <v>72.094282007390078</v>
      </c>
      <c r="J28" s="7">
        <f t="shared" si="10"/>
        <v>507.39365410852571</v>
      </c>
      <c r="K28" s="7"/>
      <c r="L28" s="7">
        <f t="shared" si="4"/>
        <v>86.586949460374882</v>
      </c>
      <c r="M28" s="9">
        <f t="shared" si="5"/>
        <v>988.71652665334477</v>
      </c>
      <c r="N28" s="7"/>
      <c r="O28" s="7">
        <f t="shared" si="6"/>
        <v>138.56440858452999</v>
      </c>
      <c r="P28" s="9">
        <f t="shared" si="7"/>
        <v>1387.5768360036045</v>
      </c>
      <c r="R28" s="7">
        <f t="shared" si="8"/>
        <v>203.79287754167012</v>
      </c>
      <c r="S28" s="9">
        <f t="shared" si="9"/>
        <v>1850.0099579606724</v>
      </c>
    </row>
    <row r="29" spans="1:19" ht="15.75" x14ac:dyDescent="0.25">
      <c r="A29" s="11">
        <v>1953</v>
      </c>
      <c r="B29" s="12">
        <v>-1.21E-2</v>
      </c>
      <c r="C29" s="18">
        <v>4.1399999999999999E-2</v>
      </c>
      <c r="E29" s="8">
        <f t="shared" si="1"/>
        <v>-1.089E-2</v>
      </c>
      <c r="F29" s="8">
        <f t="shared" si="2"/>
        <v>4.1399999999999987E-3</v>
      </c>
      <c r="G29" s="6">
        <f t="shared" si="0"/>
        <v>-6.7500000000000017E-3</v>
      </c>
      <c r="H29" s="7"/>
      <c r="I29" s="7">
        <f t="shared" si="3"/>
        <v>-3.4249071652325496</v>
      </c>
      <c r="J29" s="7">
        <f t="shared" si="10"/>
        <v>503.96874694329318</v>
      </c>
      <c r="K29" s="7"/>
      <c r="L29" s="7">
        <f t="shared" si="4"/>
        <v>94.897617912441163</v>
      </c>
      <c r="M29" s="9">
        <f t="shared" si="5"/>
        <v>1083.6141445657859</v>
      </c>
      <c r="N29" s="7"/>
      <c r="O29" s="7">
        <f t="shared" si="6"/>
        <v>153.93662979297315</v>
      </c>
      <c r="P29" s="9">
        <f t="shared" si="7"/>
        <v>1541.5134657965777</v>
      </c>
      <c r="R29" s="7">
        <f t="shared" si="8"/>
        <v>229.0213467579799</v>
      </c>
      <c r="S29" s="9">
        <f t="shared" si="9"/>
        <v>2079.0313047186523</v>
      </c>
    </row>
    <row r="30" spans="1:19" ht="15.75" x14ac:dyDescent="0.25">
      <c r="A30" s="11">
        <v>1954</v>
      </c>
      <c r="B30" s="12">
        <v>0.52559999999999996</v>
      </c>
      <c r="C30" s="18">
        <v>3.2899999999999999E-2</v>
      </c>
      <c r="E30" s="8">
        <f t="shared" si="1"/>
        <v>0.47303999999999996</v>
      </c>
      <c r="F30" s="8">
        <f t="shared" si="2"/>
        <v>3.2899999999999991E-3</v>
      </c>
      <c r="G30" s="6">
        <f t="shared" si="0"/>
        <v>0.47632999999999998</v>
      </c>
      <c r="H30" s="7"/>
      <c r="I30" s="7">
        <f t="shared" si="3"/>
        <v>240.05543323149882</v>
      </c>
      <c r="J30" s="7">
        <f t="shared" si="10"/>
        <v>744.02418017479204</v>
      </c>
      <c r="K30" s="7"/>
      <c r="L30" s="7">
        <f t="shared" si="4"/>
        <v>104.00594941362291</v>
      </c>
      <c r="M30" s="9">
        <f t="shared" si="5"/>
        <v>1187.6200939794087</v>
      </c>
      <c r="N30" s="7"/>
      <c r="O30" s="7">
        <f t="shared" si="6"/>
        <v>171.01423254416039</v>
      </c>
      <c r="P30" s="9">
        <f t="shared" si="7"/>
        <v>1712.5276983407382</v>
      </c>
      <c r="R30" s="7">
        <f t="shared" si="8"/>
        <v>257.37296564799772</v>
      </c>
      <c r="S30" s="9">
        <f t="shared" si="9"/>
        <v>2336.4042703666501</v>
      </c>
    </row>
    <row r="31" spans="1:19" ht="15.75" x14ac:dyDescent="0.25">
      <c r="A31" s="11">
        <v>1955</v>
      </c>
      <c r="B31" s="12">
        <v>0.32600000000000001</v>
      </c>
      <c r="C31" s="18">
        <v>-1.34E-2</v>
      </c>
      <c r="E31" s="8">
        <f t="shared" si="1"/>
        <v>0.29339999999999999</v>
      </c>
      <c r="F31" s="8">
        <f t="shared" si="2"/>
        <v>-1.3399999999999998E-3</v>
      </c>
      <c r="G31" s="6">
        <f t="shared" si="0"/>
        <v>0.29205999999999999</v>
      </c>
      <c r="H31" s="7"/>
      <c r="I31" s="7">
        <f t="shared" si="3"/>
        <v>217.29970206184976</v>
      </c>
      <c r="J31" s="7">
        <f t="shared" si="10"/>
        <v>961.32388223664179</v>
      </c>
      <c r="K31" s="7"/>
      <c r="L31" s="7">
        <f t="shared" si="4"/>
        <v>113.9885041520198</v>
      </c>
      <c r="M31" s="9">
        <f t="shared" si="5"/>
        <v>1301.6085981314286</v>
      </c>
      <c r="N31" s="7"/>
      <c r="O31" s="7">
        <f t="shared" si="6"/>
        <v>189.98641045994356</v>
      </c>
      <c r="P31" s="9">
        <f t="shared" si="7"/>
        <v>1902.5141088006817</v>
      </c>
      <c r="R31" s="7">
        <f t="shared" si="8"/>
        <v>289.23436345191845</v>
      </c>
      <c r="S31" s="9">
        <f t="shared" si="9"/>
        <v>2625.6386338185685</v>
      </c>
    </row>
    <row r="32" spans="1:19" ht="15.75" x14ac:dyDescent="0.25">
      <c r="A32" s="11">
        <v>1956</v>
      </c>
      <c r="B32" s="12">
        <v>7.4399999999999994E-2</v>
      </c>
      <c r="C32" s="18">
        <v>-2.2599999999999999E-2</v>
      </c>
      <c r="E32" s="8">
        <f t="shared" si="1"/>
        <v>6.6959999999999992E-2</v>
      </c>
      <c r="F32" s="8">
        <f t="shared" si="2"/>
        <v>-2.2599999999999994E-3</v>
      </c>
      <c r="G32" s="6">
        <f t="shared" si="0"/>
        <v>6.4699999999999994E-2</v>
      </c>
      <c r="H32" s="7"/>
      <c r="I32" s="7">
        <f t="shared" si="3"/>
        <v>62.197655180710719</v>
      </c>
      <c r="J32" s="7">
        <f t="shared" si="10"/>
        <v>1023.5215374173525</v>
      </c>
      <c r="K32" s="7"/>
      <c r="L32" s="7">
        <f t="shared" si="4"/>
        <v>124.92919060948583</v>
      </c>
      <c r="M32" s="9">
        <f t="shared" si="5"/>
        <v>1426.5377887409145</v>
      </c>
      <c r="N32" s="7"/>
      <c r="O32" s="7">
        <f t="shared" si="6"/>
        <v>211.06334614654665</v>
      </c>
      <c r="P32" s="9">
        <f t="shared" si="7"/>
        <v>2113.5774549472285</v>
      </c>
      <c r="R32" s="7">
        <f t="shared" si="8"/>
        <v>325.04003204381348</v>
      </c>
      <c r="S32" s="9">
        <f t="shared" si="9"/>
        <v>2950.6786658623819</v>
      </c>
    </row>
    <row r="33" spans="1:19" ht="15.75" x14ac:dyDescent="0.25">
      <c r="A33" s="11">
        <v>1957</v>
      </c>
      <c r="B33" s="12">
        <v>-0.1046</v>
      </c>
      <c r="C33" s="18">
        <v>6.8000000000000005E-2</v>
      </c>
      <c r="E33" s="8">
        <f t="shared" si="1"/>
        <v>-9.4140000000000001E-2</v>
      </c>
      <c r="F33" s="8">
        <f t="shared" si="2"/>
        <v>6.7999999999999988E-3</v>
      </c>
      <c r="G33" s="6">
        <f t="shared" si="0"/>
        <v>-8.7340000000000001E-2</v>
      </c>
      <c r="H33" s="7"/>
      <c r="I33" s="7">
        <f t="shared" si="3"/>
        <v>-89.394371078031568</v>
      </c>
      <c r="J33" s="7">
        <f t="shared" si="10"/>
        <v>934.12716633932098</v>
      </c>
      <c r="K33" s="7"/>
      <c r="L33" s="7">
        <f t="shared" si="4"/>
        <v>136.91997085536534</v>
      </c>
      <c r="M33" s="9">
        <f t="shared" si="5"/>
        <v>1563.4577595962799</v>
      </c>
      <c r="N33" s="7"/>
      <c r="O33" s="7">
        <f t="shared" si="6"/>
        <v>234.47853969518175</v>
      </c>
      <c r="P33" s="9">
        <f t="shared" si="7"/>
        <v>2348.05599464241</v>
      </c>
      <c r="R33" s="7">
        <f t="shared" si="8"/>
        <v>365.27825106993697</v>
      </c>
      <c r="S33" s="9">
        <f t="shared" si="9"/>
        <v>3315.956916932319</v>
      </c>
    </row>
    <row r="34" spans="1:19" ht="15.75" x14ac:dyDescent="0.25">
      <c r="A34" s="11">
        <v>1958</v>
      </c>
      <c r="B34" s="12">
        <v>0.43719999999999998</v>
      </c>
      <c r="C34" s="18">
        <v>-2.1000000000000001E-2</v>
      </c>
      <c r="E34" s="8">
        <f t="shared" si="1"/>
        <v>0.39348</v>
      </c>
      <c r="F34" s="8">
        <f t="shared" si="2"/>
        <v>-2.0999999999999999E-3</v>
      </c>
      <c r="G34" s="6">
        <f t="shared" si="0"/>
        <v>0.39138000000000001</v>
      </c>
      <c r="H34" s="7"/>
      <c r="I34" s="7">
        <f t="shared" si="3"/>
        <v>365.59869036188343</v>
      </c>
      <c r="J34" s="7">
        <f t="shared" si="10"/>
        <v>1299.7258567012045</v>
      </c>
      <c r="K34" s="7"/>
      <c r="L34" s="7">
        <f t="shared" si="4"/>
        <v>150.06163353475401</v>
      </c>
      <c r="M34" s="9">
        <f t="shared" si="5"/>
        <v>1713.5193931310339</v>
      </c>
      <c r="N34" s="7"/>
      <c r="O34" s="7">
        <f t="shared" si="6"/>
        <v>260.49139550460256</v>
      </c>
      <c r="P34" s="9">
        <f t="shared" si="7"/>
        <v>2608.5473901470127</v>
      </c>
      <c r="R34" s="7">
        <f t="shared" si="8"/>
        <v>410.49774658749294</v>
      </c>
      <c r="S34" s="9">
        <f t="shared" si="9"/>
        <v>3726.4546635198121</v>
      </c>
    </row>
    <row r="35" spans="1:19" ht="15.75" x14ac:dyDescent="0.25">
      <c r="A35" s="11">
        <v>1959</v>
      </c>
      <c r="B35" s="12">
        <v>0.1206</v>
      </c>
      <c r="C35" s="18">
        <v>-2.6499999999999999E-2</v>
      </c>
      <c r="E35" s="8">
        <f t="shared" si="1"/>
        <v>0.10854</v>
      </c>
      <c r="F35" s="8">
        <f t="shared" si="2"/>
        <v>-2.6499999999999991E-3</v>
      </c>
      <c r="G35" s="6">
        <f t="shared" si="0"/>
        <v>0.10589</v>
      </c>
      <c r="H35" s="7"/>
      <c r="I35" s="7">
        <f t="shared" si="3"/>
        <v>137.62797096609054</v>
      </c>
      <c r="J35" s="7">
        <f t="shared" si="10"/>
        <v>1437.353827667295</v>
      </c>
      <c r="K35" s="7"/>
      <c r="L35" s="7">
        <f t="shared" si="4"/>
        <v>164.46464104864654</v>
      </c>
      <c r="M35" s="9">
        <f t="shared" si="5"/>
        <v>1877.9840341796805</v>
      </c>
      <c r="N35" s="7"/>
      <c r="O35" s="7">
        <f t="shared" si="6"/>
        <v>289.39009608361886</v>
      </c>
      <c r="P35" s="9">
        <f t="shared" si="7"/>
        <v>2897.9374862306317</v>
      </c>
      <c r="R35" s="7">
        <f t="shared" si="8"/>
        <v>461.31517400729825</v>
      </c>
      <c r="S35" s="9">
        <f t="shared" si="9"/>
        <v>4187.7698375271102</v>
      </c>
    </row>
    <row r="36" spans="1:19" ht="15.75" x14ac:dyDescent="0.25">
      <c r="A36" s="11">
        <v>1960</v>
      </c>
      <c r="B36" s="12">
        <v>3.3999999999999998E-3</v>
      </c>
      <c r="C36" s="18">
        <v>0.1164</v>
      </c>
      <c r="E36" s="8">
        <f t="shared" si="1"/>
        <v>3.0599999999999998E-3</v>
      </c>
      <c r="F36" s="8">
        <f t="shared" si="2"/>
        <v>1.1639999999999998E-2</v>
      </c>
      <c r="G36" s="6">
        <f t="shared" ref="G36:G67" si="11">SUM(E36:F36)</f>
        <v>1.4699999999999998E-2</v>
      </c>
      <c r="H36" s="7"/>
      <c r="I36" s="7">
        <f t="shared" si="3"/>
        <v>21.129101266709235</v>
      </c>
      <c r="J36" s="7">
        <f t="shared" si="10"/>
        <v>1458.4829289340043</v>
      </c>
      <c r="K36" s="7"/>
      <c r="L36" s="7">
        <f t="shared" si="4"/>
        <v>180.25005804695402</v>
      </c>
      <c r="M36" s="9">
        <f t="shared" si="5"/>
        <v>2058.2340922266344</v>
      </c>
      <c r="N36" s="7"/>
      <c r="O36" s="7">
        <f t="shared" si="6"/>
        <v>321.49479467089139</v>
      </c>
      <c r="P36" s="9">
        <f t="shared" si="7"/>
        <v>3219.432280901523</v>
      </c>
      <c r="R36" s="7">
        <f t="shared" si="8"/>
        <v>518.42352738476109</v>
      </c>
      <c r="S36" s="9">
        <f t="shared" si="9"/>
        <v>4706.193364911871</v>
      </c>
    </row>
    <row r="37" spans="1:19" ht="15.75" x14ac:dyDescent="0.25">
      <c r="A37" s="11">
        <v>1961</v>
      </c>
      <c r="B37" s="12">
        <v>0.26640000000000003</v>
      </c>
      <c r="C37" s="18">
        <v>2.06E-2</v>
      </c>
      <c r="E37" s="8">
        <f t="shared" si="1"/>
        <v>0.23976000000000003</v>
      </c>
      <c r="F37" s="8">
        <f t="shared" si="2"/>
        <v>2.0599999999999998E-3</v>
      </c>
      <c r="G37" s="6">
        <f t="shared" si="11"/>
        <v>0.24182000000000003</v>
      </c>
      <c r="H37" s="7"/>
      <c r="I37" s="7">
        <f t="shared" si="3"/>
        <v>352.690341874821</v>
      </c>
      <c r="J37" s="7">
        <f t="shared" si="10"/>
        <v>1811.1732708088252</v>
      </c>
      <c r="K37" s="7"/>
      <c r="L37" s="7">
        <f t="shared" si="4"/>
        <v>197.55056903884977</v>
      </c>
      <c r="M37" s="9">
        <f t="shared" si="5"/>
        <v>2255.7846612654844</v>
      </c>
      <c r="N37" s="7"/>
      <c r="O37" s="7">
        <f t="shared" si="6"/>
        <v>357.16116204133397</v>
      </c>
      <c r="P37" s="9">
        <f t="shared" si="7"/>
        <v>3576.5934429428571</v>
      </c>
      <c r="R37" s="7">
        <f t="shared" si="8"/>
        <v>582.60158973614455</v>
      </c>
      <c r="S37" s="9">
        <f t="shared" si="9"/>
        <v>5288.7949546480158</v>
      </c>
    </row>
    <row r="38" spans="1:19" ht="15.75" x14ac:dyDescent="0.25">
      <c r="A38" s="11">
        <v>1962</v>
      </c>
      <c r="B38" s="12">
        <v>-8.8099999999999998E-2</v>
      </c>
      <c r="C38" s="18">
        <v>5.6899999999999999E-2</v>
      </c>
      <c r="E38" s="8">
        <f t="shared" si="1"/>
        <v>-7.9289999999999999E-2</v>
      </c>
      <c r="F38" s="8">
        <f t="shared" si="2"/>
        <v>5.6899999999999989E-3</v>
      </c>
      <c r="G38" s="6">
        <f t="shared" si="11"/>
        <v>-7.3599999999999999E-2</v>
      </c>
      <c r="H38" s="7"/>
      <c r="I38" s="7">
        <f t="shared" si="3"/>
        <v>-133.30235273152954</v>
      </c>
      <c r="J38" s="7">
        <f t="shared" si="10"/>
        <v>1677.8709180772958</v>
      </c>
      <c r="K38" s="7"/>
      <c r="L38" s="7">
        <f t="shared" si="4"/>
        <v>216.51159367397963</v>
      </c>
      <c r="M38" s="9">
        <f t="shared" si="5"/>
        <v>2472.2962549394642</v>
      </c>
      <c r="N38" s="7"/>
      <c r="O38" s="7">
        <f t="shared" si="6"/>
        <v>396.78432679229275</v>
      </c>
      <c r="P38" s="9">
        <f t="shared" si="7"/>
        <v>3973.3777697351497</v>
      </c>
      <c r="R38" s="7">
        <f t="shared" si="8"/>
        <v>654.72455325348392</v>
      </c>
      <c r="S38" s="9">
        <f t="shared" si="9"/>
        <v>5943.5195079014993</v>
      </c>
    </row>
    <row r="39" spans="1:19" ht="15.75" x14ac:dyDescent="0.25">
      <c r="A39" s="11">
        <v>1963</v>
      </c>
      <c r="B39" s="12">
        <v>0.2261</v>
      </c>
      <c r="C39" s="18">
        <v>1.6799999999999999E-2</v>
      </c>
      <c r="E39" s="8">
        <f t="shared" si="1"/>
        <v>0.20349</v>
      </c>
      <c r="F39" s="8">
        <f t="shared" si="2"/>
        <v>1.6799999999999994E-3</v>
      </c>
      <c r="G39" s="6">
        <f t="shared" si="11"/>
        <v>0.20516999999999999</v>
      </c>
      <c r="H39" s="7"/>
      <c r="I39" s="7">
        <f t="shared" si="3"/>
        <v>344.24877626191875</v>
      </c>
      <c r="J39" s="7">
        <f t="shared" si="10"/>
        <v>2022.1196943392144</v>
      </c>
      <c r="K39" s="7"/>
      <c r="L39" s="7">
        <f t="shared" si="4"/>
        <v>237.29250906904602</v>
      </c>
      <c r="M39" s="9">
        <f t="shared" si="5"/>
        <v>2709.5887640085102</v>
      </c>
      <c r="N39" s="7"/>
      <c r="O39" s="7">
        <f t="shared" si="6"/>
        <v>440.80325276182407</v>
      </c>
      <c r="P39" s="9">
        <f t="shared" si="7"/>
        <v>4414.181022496974</v>
      </c>
      <c r="R39" s="7">
        <f t="shared" si="8"/>
        <v>735.77595424535741</v>
      </c>
      <c r="S39" s="9">
        <f t="shared" si="9"/>
        <v>6679.2954621468571</v>
      </c>
    </row>
    <row r="40" spans="1:19" ht="15.75" x14ac:dyDescent="0.25">
      <c r="A40" s="11">
        <v>1964</v>
      </c>
      <c r="B40" s="12">
        <v>0.16420000000000001</v>
      </c>
      <c r="C40" s="18">
        <v>3.73E-2</v>
      </c>
      <c r="E40" s="8">
        <f t="shared" si="1"/>
        <v>0.14778000000000002</v>
      </c>
      <c r="F40" s="8">
        <f t="shared" si="2"/>
        <v>3.7299999999999989E-3</v>
      </c>
      <c r="G40" s="6">
        <f t="shared" si="11"/>
        <v>0.15151000000000003</v>
      </c>
      <c r="H40" s="7"/>
      <c r="I40" s="7">
        <f t="shared" si="3"/>
        <v>306.37135488933444</v>
      </c>
      <c r="J40" s="7">
        <f t="shared" si="10"/>
        <v>2328.4910492285489</v>
      </c>
      <c r="K40" s="7"/>
      <c r="L40" s="7">
        <f t="shared" si="4"/>
        <v>260.06798945404626</v>
      </c>
      <c r="M40" s="9">
        <f t="shared" si="5"/>
        <v>2969.6567534625565</v>
      </c>
      <c r="N40" s="7"/>
      <c r="O40" s="7">
        <f t="shared" si="6"/>
        <v>489.70560207414644</v>
      </c>
      <c r="P40" s="9">
        <f t="shared" si="7"/>
        <v>4903.8866245711206</v>
      </c>
      <c r="R40" s="7">
        <f t="shared" si="8"/>
        <v>826.86108555954888</v>
      </c>
      <c r="S40" s="9">
        <f t="shared" si="9"/>
        <v>7506.1565477064059</v>
      </c>
    </row>
    <row r="41" spans="1:19" ht="15.75" x14ac:dyDescent="0.25">
      <c r="A41" s="11">
        <v>1965</v>
      </c>
      <c r="B41" s="12">
        <v>0.124</v>
      </c>
      <c r="C41" s="18">
        <v>7.1999999999999998E-3</v>
      </c>
      <c r="E41" s="8">
        <f t="shared" si="1"/>
        <v>0.1116</v>
      </c>
      <c r="F41" s="8">
        <f t="shared" si="2"/>
        <v>7.1999999999999983E-4</v>
      </c>
      <c r="G41" s="6">
        <f t="shared" si="11"/>
        <v>0.11232</v>
      </c>
      <c r="H41" s="7"/>
      <c r="I41" s="7">
        <f t="shared" si="3"/>
        <v>261.53611464935062</v>
      </c>
      <c r="J41" s="7">
        <f t="shared" si="10"/>
        <v>2590.0271638778995</v>
      </c>
      <c r="K41" s="7"/>
      <c r="L41" s="7">
        <f t="shared" si="4"/>
        <v>285.02947439857769</v>
      </c>
      <c r="M41" s="9">
        <f t="shared" si="5"/>
        <v>3254.6862278611343</v>
      </c>
      <c r="N41" s="7"/>
      <c r="O41" s="7">
        <f t="shared" si="6"/>
        <v>544.03313768734336</v>
      </c>
      <c r="P41" s="9">
        <f t="shared" si="7"/>
        <v>5447.9197622584643</v>
      </c>
      <c r="R41" s="7">
        <f t="shared" si="8"/>
        <v>929.22206939196053</v>
      </c>
      <c r="S41" s="9">
        <f t="shared" si="9"/>
        <v>8435.3786170983658</v>
      </c>
    </row>
    <row r="42" spans="1:19" ht="15.75" x14ac:dyDescent="0.25">
      <c r="A42" s="11">
        <v>1966</v>
      </c>
      <c r="B42" s="12">
        <v>-9.9699999999999997E-2</v>
      </c>
      <c r="C42" s="18">
        <v>2.9100000000000001E-2</v>
      </c>
      <c r="E42" s="8">
        <f t="shared" si="1"/>
        <v>-8.9730000000000004E-2</v>
      </c>
      <c r="F42" s="8">
        <f t="shared" si="2"/>
        <v>2.9099999999999994E-3</v>
      </c>
      <c r="G42" s="6">
        <f t="shared" si="11"/>
        <v>-8.6820000000000008E-2</v>
      </c>
      <c r="H42" s="7"/>
      <c r="I42" s="7">
        <f t="shared" si="3"/>
        <v>-224.86615836787925</v>
      </c>
      <c r="J42" s="7">
        <f t="shared" si="10"/>
        <v>2365.1610055100205</v>
      </c>
      <c r="K42" s="7"/>
      <c r="L42" s="7">
        <f t="shared" si="4"/>
        <v>312.38677795940276</v>
      </c>
      <c r="M42" s="9">
        <f t="shared" si="5"/>
        <v>3567.0730058205372</v>
      </c>
      <c r="N42" s="7"/>
      <c r="O42" s="7">
        <f t="shared" si="6"/>
        <v>604.3877252952534</v>
      </c>
      <c r="P42" s="9">
        <f t="shared" si="7"/>
        <v>6052.3074875537177</v>
      </c>
      <c r="R42" s="7">
        <f t="shared" si="8"/>
        <v>1044.2547960287259</v>
      </c>
      <c r="S42" s="9">
        <f t="shared" si="9"/>
        <v>9479.6334131270924</v>
      </c>
    </row>
    <row r="43" spans="1:19" ht="15.75" x14ac:dyDescent="0.25">
      <c r="A43" s="11">
        <v>1967</v>
      </c>
      <c r="B43" s="12">
        <v>0.23799999999999999</v>
      </c>
      <c r="C43" s="18">
        <v>-1.5800000000000002E-2</v>
      </c>
      <c r="E43" s="8">
        <f t="shared" si="1"/>
        <v>0.2142</v>
      </c>
      <c r="F43" s="8">
        <f t="shared" si="2"/>
        <v>-1.5799999999999998E-3</v>
      </c>
      <c r="G43" s="6">
        <f t="shared" si="11"/>
        <v>0.21262</v>
      </c>
      <c r="H43" s="7"/>
      <c r="I43" s="7">
        <f t="shared" si="3"/>
        <v>502.88053299154058</v>
      </c>
      <c r="J43" s="7">
        <f t="shared" si="10"/>
        <v>2868.0415385015613</v>
      </c>
      <c r="K43" s="7"/>
      <c r="L43" s="7">
        <f t="shared" si="4"/>
        <v>342.36985227498343</v>
      </c>
      <c r="M43" s="9">
        <f t="shared" si="5"/>
        <v>3909.4428580955205</v>
      </c>
      <c r="N43" s="7"/>
      <c r="O43" s="7">
        <f t="shared" si="6"/>
        <v>671.43800107540551</v>
      </c>
      <c r="P43" s="9">
        <f t="shared" si="7"/>
        <v>6723.7454886291234</v>
      </c>
      <c r="R43" s="7">
        <f t="shared" si="8"/>
        <v>1173.5279595140776</v>
      </c>
      <c r="S43" s="9">
        <f t="shared" si="9"/>
        <v>10653.161372641171</v>
      </c>
    </row>
    <row r="44" spans="1:19" ht="15.75" x14ac:dyDescent="0.25">
      <c r="A44" s="11">
        <v>1968</v>
      </c>
      <c r="B44" s="12">
        <v>0.1081</v>
      </c>
      <c r="C44" s="18">
        <v>3.27E-2</v>
      </c>
      <c r="E44" s="8">
        <f t="shared" si="1"/>
        <v>9.7290000000000001E-2</v>
      </c>
      <c r="F44" s="8">
        <f t="shared" si="2"/>
        <v>3.2699999999999995E-3</v>
      </c>
      <c r="G44" s="6">
        <f t="shared" si="11"/>
        <v>0.10056</v>
      </c>
      <c r="H44" s="7"/>
      <c r="I44" s="7">
        <f t="shared" si="3"/>
        <v>288.41025711171699</v>
      </c>
      <c r="J44" s="7">
        <f t="shared" si="10"/>
        <v>3156.4517956132781</v>
      </c>
      <c r="K44" s="7"/>
      <c r="L44" s="7">
        <f t="shared" si="4"/>
        <v>375.23072043089894</v>
      </c>
      <c r="M44" s="9">
        <f t="shared" si="5"/>
        <v>4284.6735785264191</v>
      </c>
      <c r="N44" s="7"/>
      <c r="O44" s="7">
        <f t="shared" si="6"/>
        <v>745.92677915141121</v>
      </c>
      <c r="P44" s="9">
        <f t="shared" si="7"/>
        <v>7469.6722677805346</v>
      </c>
      <c r="R44" s="7">
        <f t="shared" si="8"/>
        <v>1318.8044498321754</v>
      </c>
      <c r="S44" s="9">
        <f t="shared" si="9"/>
        <v>11971.965822473347</v>
      </c>
    </row>
    <row r="45" spans="1:19" ht="15.75" x14ac:dyDescent="0.25">
      <c r="A45" s="11">
        <v>1969</v>
      </c>
      <c r="B45" s="12">
        <v>-8.2400000000000001E-2</v>
      </c>
      <c r="C45" s="18">
        <v>-5.0099999999999999E-2</v>
      </c>
      <c r="E45" s="8">
        <f t="shared" si="1"/>
        <v>-7.4160000000000004E-2</v>
      </c>
      <c r="F45" s="8">
        <f t="shared" si="2"/>
        <v>-5.0099999999999988E-3</v>
      </c>
      <c r="G45" s="6">
        <f t="shared" si="11"/>
        <v>-7.9170000000000004E-2</v>
      </c>
      <c r="H45" s="7"/>
      <c r="I45" s="7">
        <f t="shared" si="3"/>
        <v>-249.89628865870324</v>
      </c>
      <c r="J45" s="7">
        <f t="shared" si="10"/>
        <v>2906.5555069545749</v>
      </c>
      <c r="K45" s="7"/>
      <c r="L45" s="7">
        <f t="shared" si="4"/>
        <v>411.24559484287101</v>
      </c>
      <c r="M45" s="9">
        <f t="shared" si="5"/>
        <v>4695.9191733692896</v>
      </c>
      <c r="N45" s="7"/>
      <c r="O45" s="7">
        <f t="shared" si="6"/>
        <v>828.67928083312518</v>
      </c>
      <c r="P45" s="9">
        <f t="shared" si="7"/>
        <v>8298.3515486136603</v>
      </c>
      <c r="R45" s="7">
        <f t="shared" si="8"/>
        <v>1482.0653933267306</v>
      </c>
      <c r="S45" s="9">
        <f t="shared" si="9"/>
        <v>13454.031215800078</v>
      </c>
    </row>
    <row r="46" spans="1:19" ht="15.75" x14ac:dyDescent="0.25">
      <c r="A46" s="11">
        <v>1970</v>
      </c>
      <c r="B46" s="12">
        <v>3.56E-2</v>
      </c>
      <c r="C46" s="18">
        <v>0.16750000000000001</v>
      </c>
      <c r="E46" s="8">
        <f t="shared" si="1"/>
        <v>3.2039999999999999E-2</v>
      </c>
      <c r="F46" s="8">
        <f t="shared" si="2"/>
        <v>1.6749999999999998E-2</v>
      </c>
      <c r="G46" s="6">
        <f t="shared" si="11"/>
        <v>4.879E-2</v>
      </c>
      <c r="H46" s="7"/>
      <c r="I46" s="7">
        <f t="shared" si="3"/>
        <v>141.81084318431371</v>
      </c>
      <c r="J46" s="7">
        <f t="shared" si="10"/>
        <v>3048.3663501388887</v>
      </c>
      <c r="K46" s="7"/>
      <c r="L46" s="7">
        <f t="shared" si="4"/>
        <v>450.71719896348901</v>
      </c>
      <c r="M46" s="9">
        <f t="shared" si="5"/>
        <v>5146.6363723327786</v>
      </c>
      <c r="N46" s="7"/>
      <c r="O46" s="7">
        <f t="shared" si="6"/>
        <v>920.61227680192269</v>
      </c>
      <c r="P46" s="9">
        <f t="shared" si="7"/>
        <v>9218.9638254155834</v>
      </c>
      <c r="R46" s="7">
        <f t="shared" si="8"/>
        <v>1665.5371691961113</v>
      </c>
      <c r="S46" s="9">
        <f t="shared" si="9"/>
        <v>15119.56838499619</v>
      </c>
    </row>
    <row r="47" spans="1:19" ht="15.75" x14ac:dyDescent="0.25">
      <c r="A47" s="11">
        <v>1971</v>
      </c>
      <c r="B47" s="12">
        <v>0.14219999999999999</v>
      </c>
      <c r="C47" s="18">
        <v>9.7900000000000001E-2</v>
      </c>
      <c r="E47" s="8">
        <f t="shared" si="1"/>
        <v>0.12798000000000001</v>
      </c>
      <c r="F47" s="8">
        <f t="shared" si="2"/>
        <v>9.7899999999999984E-3</v>
      </c>
      <c r="G47" s="6">
        <f t="shared" si="11"/>
        <v>0.13777</v>
      </c>
      <c r="H47" s="7"/>
      <c r="I47" s="7">
        <f t="shared" si="3"/>
        <v>419.97343205863473</v>
      </c>
      <c r="J47" s="7">
        <f t="shared" si="10"/>
        <v>3468.3397821975236</v>
      </c>
      <c r="K47" s="7"/>
      <c r="L47" s="7">
        <f t="shared" si="4"/>
        <v>493.97731182776931</v>
      </c>
      <c r="M47" s="9">
        <f t="shared" si="5"/>
        <v>5640.6136841605476</v>
      </c>
      <c r="N47" s="7"/>
      <c r="O47" s="7">
        <f t="shared" si="6"/>
        <v>1022.7442435224709</v>
      </c>
      <c r="P47" s="9">
        <f t="shared" si="7"/>
        <v>10241.708068938055</v>
      </c>
      <c r="R47" s="7">
        <f t="shared" si="8"/>
        <v>1871.7217704861741</v>
      </c>
      <c r="S47" s="9">
        <f t="shared" si="9"/>
        <v>16991.290155482362</v>
      </c>
    </row>
    <row r="48" spans="1:19" ht="15.75" x14ac:dyDescent="0.25">
      <c r="A48" s="11">
        <v>1972</v>
      </c>
      <c r="B48" s="12">
        <v>0.18759999999999999</v>
      </c>
      <c r="C48" s="18">
        <v>2.8199999999999999E-2</v>
      </c>
      <c r="E48" s="8">
        <f t="shared" si="1"/>
        <v>0.16883999999999999</v>
      </c>
      <c r="F48" s="8">
        <f t="shared" si="2"/>
        <v>2.8199999999999992E-3</v>
      </c>
      <c r="G48" s="6">
        <f t="shared" si="11"/>
        <v>0.17165999999999998</v>
      </c>
      <c r="H48" s="7"/>
      <c r="I48" s="7">
        <f t="shared" si="3"/>
        <v>595.37520701202686</v>
      </c>
      <c r="J48" s="7">
        <f t="shared" si="10"/>
        <v>4063.7149892095504</v>
      </c>
      <c r="K48" s="7"/>
      <c r="L48" s="7">
        <f t="shared" si="4"/>
        <v>541.38955682575556</v>
      </c>
      <c r="M48" s="9">
        <f t="shared" si="5"/>
        <v>6182.0032409863034</v>
      </c>
      <c r="N48" s="7"/>
      <c r="O48" s="7">
        <f t="shared" si="6"/>
        <v>1136.2066463984468</v>
      </c>
      <c r="P48" s="9">
        <f t="shared" si="7"/>
        <v>11377.914715336501</v>
      </c>
      <c r="R48" s="7">
        <f t="shared" si="8"/>
        <v>2103.4309236117629</v>
      </c>
      <c r="S48" s="9">
        <f t="shared" si="9"/>
        <v>19094.721079094124</v>
      </c>
    </row>
    <row r="49" spans="1:19" ht="15.75" x14ac:dyDescent="0.25">
      <c r="A49" s="11">
        <v>1973</v>
      </c>
      <c r="B49" s="12">
        <v>-0.1431</v>
      </c>
      <c r="C49" s="18">
        <v>3.6600000000000001E-2</v>
      </c>
      <c r="E49" s="8">
        <f t="shared" si="1"/>
        <v>-0.12879000000000002</v>
      </c>
      <c r="F49" s="8">
        <f t="shared" si="2"/>
        <v>3.6599999999999992E-3</v>
      </c>
      <c r="G49" s="6">
        <f t="shared" si="11"/>
        <v>-0.12513000000000002</v>
      </c>
      <c r="H49" s="7"/>
      <c r="I49" s="7">
        <f t="shared" si="3"/>
        <v>-508.49265659979113</v>
      </c>
      <c r="J49" s="7">
        <f t="shared" si="10"/>
        <v>3555.2223326097592</v>
      </c>
      <c r="K49" s="7"/>
      <c r="L49" s="7">
        <f t="shared" si="4"/>
        <v>593.35245814322252</v>
      </c>
      <c r="M49" s="9">
        <f t="shared" si="5"/>
        <v>6775.3556991295263</v>
      </c>
      <c r="N49" s="7"/>
      <c r="O49" s="7">
        <f t="shared" si="6"/>
        <v>1262.2564746722439</v>
      </c>
      <c r="P49" s="9">
        <f t="shared" si="7"/>
        <v>12640.171190008745</v>
      </c>
      <c r="R49" s="7">
        <f t="shared" si="8"/>
        <v>2363.8244316926466</v>
      </c>
      <c r="S49" s="9">
        <f t="shared" si="9"/>
        <v>21458.545510786771</v>
      </c>
    </row>
    <row r="50" spans="1:19" ht="15.75" x14ac:dyDescent="0.25">
      <c r="A50" s="11">
        <v>1974</v>
      </c>
      <c r="B50" s="12">
        <v>-0.25900000000000001</v>
      </c>
      <c r="C50" s="18">
        <v>1.9900000000000001E-2</v>
      </c>
      <c r="E50" s="8">
        <f t="shared" si="1"/>
        <v>-0.2331</v>
      </c>
      <c r="F50" s="8">
        <f t="shared" si="2"/>
        <v>1.9899999999999996E-3</v>
      </c>
      <c r="G50" s="6">
        <f t="shared" si="11"/>
        <v>-0.23111000000000001</v>
      </c>
      <c r="H50" s="7"/>
      <c r="I50" s="7">
        <f t="shared" si="3"/>
        <v>-821.64743328944144</v>
      </c>
      <c r="J50" s="7">
        <f t="shared" si="10"/>
        <v>2733.5748993203179</v>
      </c>
      <c r="K50" s="7"/>
      <c r="L50" s="7">
        <f t="shared" si="4"/>
        <v>650.3027905614299</v>
      </c>
      <c r="M50" s="9">
        <f t="shared" si="5"/>
        <v>7425.6584896909562</v>
      </c>
      <c r="N50" s="7"/>
      <c r="O50" s="7">
        <f t="shared" si="6"/>
        <v>1402.2901669361149</v>
      </c>
      <c r="P50" s="9">
        <f t="shared" si="7"/>
        <v>14042.461356944859</v>
      </c>
      <c r="R50" s="7">
        <f t="shared" si="8"/>
        <v>2656.453264589542</v>
      </c>
      <c r="S50" s="9">
        <f t="shared" si="9"/>
        <v>24114.998775376313</v>
      </c>
    </row>
    <row r="51" spans="1:19" ht="15.75" x14ac:dyDescent="0.25">
      <c r="A51" s="11">
        <v>1975</v>
      </c>
      <c r="B51" s="12">
        <v>0.37</v>
      </c>
      <c r="C51" s="18">
        <v>3.61E-2</v>
      </c>
      <c r="E51" s="8">
        <f t="shared" si="1"/>
        <v>0.33300000000000002</v>
      </c>
      <c r="F51" s="8">
        <f t="shared" si="2"/>
        <v>3.6099999999999991E-3</v>
      </c>
      <c r="G51" s="6">
        <f t="shared" si="11"/>
        <v>0.33661000000000002</v>
      </c>
      <c r="H51" s="7"/>
      <c r="I51" s="7">
        <f t="shared" si="3"/>
        <v>920.14864686021224</v>
      </c>
      <c r="J51" s="7">
        <f t="shared" si="10"/>
        <v>3653.7235461805303</v>
      </c>
      <c r="K51" s="7"/>
      <c r="L51" s="7">
        <f t="shared" si="4"/>
        <v>712.71925077270919</v>
      </c>
      <c r="M51" s="9">
        <f t="shared" si="5"/>
        <v>8138.3777404636658</v>
      </c>
      <c r="N51" s="7"/>
      <c r="O51" s="7">
        <f t="shared" si="6"/>
        <v>1557.8590815280349</v>
      </c>
      <c r="P51" s="9">
        <f t="shared" si="7"/>
        <v>15600.320438472894</v>
      </c>
      <c r="R51" s="7">
        <f t="shared" si="8"/>
        <v>2985.3079832563385</v>
      </c>
      <c r="S51" s="9">
        <f t="shared" si="9"/>
        <v>27100.306758632651</v>
      </c>
    </row>
    <row r="52" spans="1:19" ht="15.75" x14ac:dyDescent="0.25">
      <c r="A52" s="11">
        <v>1976</v>
      </c>
      <c r="B52" s="12">
        <v>0.23830000000000001</v>
      </c>
      <c r="C52" s="18">
        <v>0.1598</v>
      </c>
      <c r="E52" s="8">
        <f t="shared" si="1"/>
        <v>0.21447000000000002</v>
      </c>
      <c r="F52" s="8">
        <f t="shared" si="2"/>
        <v>1.5979999999999998E-2</v>
      </c>
      <c r="G52" s="6">
        <f t="shared" si="11"/>
        <v>0.23045000000000002</v>
      </c>
      <c r="H52" s="7"/>
      <c r="I52" s="7">
        <f t="shared" si="3"/>
        <v>842.00059121730328</v>
      </c>
      <c r="J52" s="7">
        <f t="shared" si="10"/>
        <v>4495.7241373978341</v>
      </c>
      <c r="K52" s="7"/>
      <c r="L52" s="7">
        <f t="shared" si="4"/>
        <v>781.12648107117036</v>
      </c>
      <c r="M52" s="9">
        <f t="shared" si="5"/>
        <v>8919.5042215348367</v>
      </c>
      <c r="N52" s="7"/>
      <c r="O52" s="7">
        <f t="shared" si="6"/>
        <v>1730.686683200523</v>
      </c>
      <c r="P52" s="9">
        <f t="shared" si="7"/>
        <v>17331.007121673418</v>
      </c>
      <c r="R52" s="7">
        <f t="shared" si="8"/>
        <v>3354.873158768356</v>
      </c>
      <c r="S52" s="9">
        <f t="shared" si="9"/>
        <v>30455.179917401008</v>
      </c>
    </row>
    <row r="53" spans="1:19" ht="15.75" x14ac:dyDescent="0.25">
      <c r="A53" s="11">
        <v>1977</v>
      </c>
      <c r="B53" s="12">
        <v>-6.9800000000000001E-2</v>
      </c>
      <c r="C53" s="18">
        <v>1.29E-2</v>
      </c>
      <c r="E53" s="8">
        <f t="shared" si="1"/>
        <v>-6.2820000000000001E-2</v>
      </c>
      <c r="F53" s="8">
        <f t="shared" si="2"/>
        <v>1.2899999999999997E-3</v>
      </c>
      <c r="G53" s="6">
        <f t="shared" si="11"/>
        <v>-6.1530000000000001E-2</v>
      </c>
      <c r="H53" s="7"/>
      <c r="I53" s="7">
        <f t="shared" si="3"/>
        <v>-276.62190617408874</v>
      </c>
      <c r="J53" s="7">
        <f t="shared" si="10"/>
        <v>4219.1022312237455</v>
      </c>
      <c r="K53" s="7"/>
      <c r="L53" s="7">
        <f t="shared" si="4"/>
        <v>856.09947923970549</v>
      </c>
      <c r="M53" s="9">
        <f t="shared" si="5"/>
        <v>9775.6037007745417</v>
      </c>
      <c r="N53" s="7"/>
      <c r="O53" s="7">
        <f t="shared" si="6"/>
        <v>1922.6876364643288</v>
      </c>
      <c r="P53" s="9">
        <f t="shared" si="7"/>
        <v>19253.694758137746</v>
      </c>
      <c r="R53" s="7">
        <f t="shared" si="8"/>
        <v>3770.1885281354976</v>
      </c>
      <c r="S53" s="9">
        <f t="shared" si="9"/>
        <v>34225.368445536507</v>
      </c>
    </row>
    <row r="54" spans="1:19" ht="15.75" x14ac:dyDescent="0.25">
      <c r="A54" s="11">
        <v>1978</v>
      </c>
      <c r="B54" s="12">
        <v>6.5100000000000005E-2</v>
      </c>
      <c r="C54" s="18">
        <v>-7.7999999999999996E-3</v>
      </c>
      <c r="E54" s="8">
        <f t="shared" si="1"/>
        <v>5.8590000000000003E-2</v>
      </c>
      <c r="F54" s="8">
        <f t="shared" si="2"/>
        <v>-7.7999999999999977E-4</v>
      </c>
      <c r="G54" s="6">
        <f t="shared" si="11"/>
        <v>5.781E-2</v>
      </c>
      <c r="H54" s="7"/>
      <c r="I54" s="7">
        <f t="shared" si="3"/>
        <v>243.90629998704472</v>
      </c>
      <c r="J54" s="7">
        <f t="shared" si="10"/>
        <v>4463.0085312107904</v>
      </c>
      <c r="K54" s="7"/>
      <c r="L54" s="7">
        <f t="shared" si="4"/>
        <v>938.26843170065058</v>
      </c>
      <c r="M54" s="9">
        <f t="shared" si="5"/>
        <v>10713.872132475193</v>
      </c>
      <c r="N54" s="7"/>
      <c r="O54" s="7">
        <f t="shared" si="6"/>
        <v>2135.9890171319194</v>
      </c>
      <c r="P54" s="9">
        <f t="shared" si="7"/>
        <v>21389.683775269667</v>
      </c>
      <c r="R54" s="7">
        <f t="shared" si="8"/>
        <v>4236.9177208782721</v>
      </c>
      <c r="S54" s="9">
        <f t="shared" si="9"/>
        <v>38462.286166414779</v>
      </c>
    </row>
    <row r="55" spans="1:19" ht="15.75" x14ac:dyDescent="0.25">
      <c r="A55" s="11">
        <v>1979</v>
      </c>
      <c r="B55" s="12">
        <v>0.1852</v>
      </c>
      <c r="C55" s="18">
        <v>6.7000000000000002E-3</v>
      </c>
      <c r="E55" s="8">
        <f t="shared" si="1"/>
        <v>0.16667999999999999</v>
      </c>
      <c r="F55" s="8">
        <f t="shared" si="2"/>
        <v>6.6999999999999991E-4</v>
      </c>
      <c r="G55" s="6">
        <f t="shared" si="11"/>
        <v>0.16735</v>
      </c>
      <c r="H55" s="7"/>
      <c r="I55" s="7">
        <f t="shared" si="3"/>
        <v>746.88447769812581</v>
      </c>
      <c r="J55" s="7">
        <f t="shared" si="10"/>
        <v>5209.8930089089163</v>
      </c>
      <c r="K55" s="7"/>
      <c r="L55" s="7">
        <f t="shared" si="4"/>
        <v>1028.3240105552075</v>
      </c>
      <c r="M55" s="9">
        <f t="shared" si="5"/>
        <v>11742.1961430304</v>
      </c>
      <c r="N55" s="7"/>
      <c r="O55" s="7">
        <f t="shared" si="6"/>
        <v>2372.9538770521081</v>
      </c>
      <c r="P55" s="9">
        <f t="shared" si="7"/>
        <v>23762.637652321773</v>
      </c>
      <c r="R55" s="7">
        <f t="shared" si="8"/>
        <v>4761.4254935866602</v>
      </c>
      <c r="S55" s="9">
        <f t="shared" si="9"/>
        <v>43223.711660001441</v>
      </c>
    </row>
    <row r="56" spans="1:19" ht="15.75" x14ac:dyDescent="0.25">
      <c r="A56" s="11">
        <v>1980</v>
      </c>
      <c r="B56" s="12">
        <v>0.31740000000000002</v>
      </c>
      <c r="C56" s="18">
        <v>-2.9899999999999999E-2</v>
      </c>
      <c r="E56" s="8">
        <f t="shared" si="1"/>
        <v>0.28566000000000003</v>
      </c>
      <c r="F56" s="8">
        <f t="shared" si="2"/>
        <v>-2.9899999999999992E-3</v>
      </c>
      <c r="G56" s="6">
        <f t="shared" si="11"/>
        <v>0.28267000000000003</v>
      </c>
      <c r="H56" s="7"/>
      <c r="I56" s="7">
        <f t="shared" si="3"/>
        <v>1472.6804568282835</v>
      </c>
      <c r="J56" s="7">
        <f t="shared" si="10"/>
        <v>6682.5734657371995</v>
      </c>
      <c r="K56" s="7"/>
      <c r="L56" s="7">
        <f t="shared" si="4"/>
        <v>1127.0231790359539</v>
      </c>
      <c r="M56" s="9">
        <f t="shared" si="5"/>
        <v>12869.219322066354</v>
      </c>
      <c r="N56" s="7"/>
      <c r="O56" s="7">
        <f t="shared" si="6"/>
        <v>2636.2074230969065</v>
      </c>
      <c r="P56" s="9">
        <f t="shared" si="7"/>
        <v>26398.845075418678</v>
      </c>
      <c r="R56" s="7">
        <f t="shared" si="8"/>
        <v>5350.8645257046583</v>
      </c>
      <c r="S56" s="9">
        <f t="shared" si="9"/>
        <v>48574.576185706101</v>
      </c>
    </row>
    <row r="57" spans="1:19" ht="15.75" x14ac:dyDescent="0.25">
      <c r="A57" s="11">
        <v>1981</v>
      </c>
      <c r="B57" s="12">
        <v>-4.7E-2</v>
      </c>
      <c r="C57" s="18">
        <v>8.2000000000000003E-2</v>
      </c>
      <c r="E57" s="8">
        <f t="shared" si="1"/>
        <v>-4.2300000000000004E-2</v>
      </c>
      <c r="F57" s="8">
        <f t="shared" si="2"/>
        <v>8.199999999999999E-3</v>
      </c>
      <c r="G57" s="6">
        <f t="shared" si="11"/>
        <v>-3.4100000000000005E-2</v>
      </c>
      <c r="H57" s="7"/>
      <c r="I57" s="7">
        <f t="shared" si="3"/>
        <v>-227.87575518163854</v>
      </c>
      <c r="J57" s="7">
        <f t="shared" si="10"/>
        <v>6454.6977105555607</v>
      </c>
      <c r="K57" s="7"/>
      <c r="L57" s="7">
        <f t="shared" si="4"/>
        <v>1235.195554170245</v>
      </c>
      <c r="M57" s="9">
        <f t="shared" si="5"/>
        <v>14104.414876236599</v>
      </c>
      <c r="N57" s="7"/>
      <c r="O57" s="7">
        <f t="shared" si="6"/>
        <v>2928.666100423588</v>
      </c>
      <c r="P57" s="9">
        <f t="shared" si="7"/>
        <v>29327.511175842264</v>
      </c>
      <c r="R57" s="7">
        <f t="shared" si="8"/>
        <v>6013.2729601691126</v>
      </c>
      <c r="S57" s="9">
        <f t="shared" si="9"/>
        <v>54587.849145875211</v>
      </c>
    </row>
    <row r="58" spans="1:19" ht="15.75" x14ac:dyDescent="0.25">
      <c r="A58" s="11">
        <v>1982</v>
      </c>
      <c r="B58" s="12">
        <v>0.20419999999999999</v>
      </c>
      <c r="C58" s="18">
        <v>0.3281</v>
      </c>
      <c r="E58" s="8">
        <f t="shared" si="1"/>
        <v>0.18378</v>
      </c>
      <c r="F58" s="8">
        <f t="shared" si="2"/>
        <v>3.2809999999999992E-2</v>
      </c>
      <c r="G58" s="6">
        <f t="shared" si="11"/>
        <v>0.21659</v>
      </c>
      <c r="H58" s="7"/>
      <c r="I58" s="7">
        <f t="shared" si="3"/>
        <v>1398.0229771292288</v>
      </c>
      <c r="J58" s="7">
        <f t="shared" si="10"/>
        <v>7852.7206876847895</v>
      </c>
      <c r="K58" s="7"/>
      <c r="L58" s="7">
        <f t="shared" si="4"/>
        <v>1353.7503801359401</v>
      </c>
      <c r="M58" s="9">
        <f t="shared" si="5"/>
        <v>15458.165256372538</v>
      </c>
      <c r="N58" s="7"/>
      <c r="O58" s="7">
        <f t="shared" si="6"/>
        <v>3253.5699022098588</v>
      </c>
      <c r="P58" s="9">
        <f t="shared" si="7"/>
        <v>32581.081078052124</v>
      </c>
      <c r="R58" s="7">
        <f t="shared" si="8"/>
        <v>6757.6840190584244</v>
      </c>
      <c r="S58" s="9">
        <f t="shared" si="9"/>
        <v>61345.533164933637</v>
      </c>
    </row>
    <row r="59" spans="1:19" ht="15.75" x14ac:dyDescent="0.25">
      <c r="A59" s="11">
        <v>1983</v>
      </c>
      <c r="B59" s="12">
        <v>0.22339999999999999</v>
      </c>
      <c r="C59" s="18">
        <v>3.2000000000000001E-2</v>
      </c>
      <c r="E59" s="8">
        <f t="shared" si="1"/>
        <v>0.20105999999999999</v>
      </c>
      <c r="F59" s="8">
        <f t="shared" si="2"/>
        <v>3.1999999999999993E-3</v>
      </c>
      <c r="G59" s="6">
        <f t="shared" si="11"/>
        <v>0.20426</v>
      </c>
      <c r="H59" s="7"/>
      <c r="I59" s="7">
        <f t="shared" si="3"/>
        <v>1603.9967276664952</v>
      </c>
      <c r="J59" s="7">
        <f t="shared" si="10"/>
        <v>9456.7174153512842</v>
      </c>
      <c r="K59" s="7"/>
      <c r="L59" s="7">
        <f t="shared" si="4"/>
        <v>1483.6841709240905</v>
      </c>
      <c r="M59" s="9">
        <f t="shared" si="5"/>
        <v>16941.849427296627</v>
      </c>
      <c r="N59" s="7"/>
      <c r="O59" s="7">
        <f t="shared" si="6"/>
        <v>3614.5182638044007</v>
      </c>
      <c r="P59" s="9">
        <f t="shared" si="7"/>
        <v>36195.599341856527</v>
      </c>
      <c r="R59" s="7">
        <f t="shared" si="8"/>
        <v>7594.2491890727897</v>
      </c>
      <c r="S59" s="9">
        <f t="shared" si="9"/>
        <v>68939.782354006427</v>
      </c>
    </row>
    <row r="60" spans="1:19" ht="15.75" x14ac:dyDescent="0.25">
      <c r="A60" s="11">
        <v>1984</v>
      </c>
      <c r="B60" s="12">
        <v>6.1499999999999999E-2</v>
      </c>
      <c r="C60" s="18">
        <v>0.13730000000000001</v>
      </c>
      <c r="E60" s="8">
        <f t="shared" si="1"/>
        <v>5.5350000000000003E-2</v>
      </c>
      <c r="F60" s="8">
        <f t="shared" si="2"/>
        <v>1.3729999999999997E-2</v>
      </c>
      <c r="G60" s="6">
        <f t="shared" si="11"/>
        <v>6.9080000000000003E-2</v>
      </c>
      <c r="H60" s="7"/>
      <c r="I60" s="7">
        <f t="shared" si="3"/>
        <v>653.2700390524667</v>
      </c>
      <c r="J60" s="7">
        <f t="shared" si="10"/>
        <v>10109.98745440375</v>
      </c>
      <c r="K60" s="7"/>
      <c r="L60" s="7">
        <f t="shared" si="4"/>
        <v>1626.0890865490687</v>
      </c>
      <c r="M60" s="9">
        <f t="shared" si="5"/>
        <v>18567.938513845696</v>
      </c>
      <c r="N60" s="7"/>
      <c r="O60" s="7">
        <f t="shared" si="6"/>
        <v>4015.5099389448706</v>
      </c>
      <c r="P60" s="9">
        <f t="shared" si="7"/>
        <v>40211.1092808014</v>
      </c>
      <c r="R60" s="7">
        <f t="shared" si="8"/>
        <v>8534.3766567186267</v>
      </c>
      <c r="S60" s="9">
        <f t="shared" si="9"/>
        <v>77474.159010725052</v>
      </c>
    </row>
    <row r="61" spans="1:19" ht="15.75" x14ac:dyDescent="0.25">
      <c r="A61" s="11">
        <v>1985</v>
      </c>
      <c r="B61" s="12">
        <v>0.31240000000000001</v>
      </c>
      <c r="C61" s="18">
        <v>0.2571</v>
      </c>
      <c r="E61" s="8">
        <f t="shared" si="1"/>
        <v>0.28116000000000002</v>
      </c>
      <c r="F61" s="8">
        <f t="shared" si="2"/>
        <v>2.5709999999999993E-2</v>
      </c>
      <c r="G61" s="6">
        <f t="shared" si="11"/>
        <v>0.30687000000000003</v>
      </c>
      <c r="H61" s="7"/>
      <c r="I61" s="7">
        <f t="shared" si="3"/>
        <v>3102.4518501328794</v>
      </c>
      <c r="J61" s="7">
        <f t="shared" si="10"/>
        <v>13212.439304536631</v>
      </c>
      <c r="K61" s="7"/>
      <c r="L61" s="7">
        <f t="shared" si="4"/>
        <v>1782.1621132124812</v>
      </c>
      <c r="M61" s="9">
        <f t="shared" si="5"/>
        <v>20350.100627058178</v>
      </c>
      <c r="N61" s="7"/>
      <c r="O61" s="7">
        <f t="shared" si="6"/>
        <v>4460.9872998106403</v>
      </c>
      <c r="P61" s="9">
        <f t="shared" si="7"/>
        <v>44672.096580612037</v>
      </c>
      <c r="R61" s="7">
        <f t="shared" si="8"/>
        <v>9590.8868810290587</v>
      </c>
      <c r="S61" s="9">
        <f t="shared" si="9"/>
        <v>87065.045891754111</v>
      </c>
    </row>
    <row r="62" spans="1:19" ht="15.75" x14ac:dyDescent="0.25">
      <c r="A62" s="11">
        <v>1986</v>
      </c>
      <c r="B62" s="12">
        <v>0.18490000000000001</v>
      </c>
      <c r="C62" s="18">
        <v>0.24279999999999999</v>
      </c>
      <c r="E62" s="8">
        <f t="shared" si="1"/>
        <v>0.16641</v>
      </c>
      <c r="F62" s="8">
        <f t="shared" si="2"/>
        <v>2.4279999999999993E-2</v>
      </c>
      <c r="G62" s="6">
        <f t="shared" si="11"/>
        <v>0.19069</v>
      </c>
      <c r="H62" s="7"/>
      <c r="I62" s="7">
        <f t="shared" si="3"/>
        <v>2519.4800509820902</v>
      </c>
      <c r="J62" s="7">
        <f t="shared" si="10"/>
        <v>15731.919355518721</v>
      </c>
      <c r="K62" s="7"/>
      <c r="L62" s="7">
        <f t="shared" si="4"/>
        <v>1953.2151245848331</v>
      </c>
      <c r="M62" s="9">
        <f t="shared" si="5"/>
        <v>22303.315751643011</v>
      </c>
      <c r="N62" s="7"/>
      <c r="O62" s="7">
        <f t="shared" si="6"/>
        <v>4955.8855516868489</v>
      </c>
      <c r="P62" s="9">
        <f t="shared" si="7"/>
        <v>49627.982132298886</v>
      </c>
      <c r="R62" s="7">
        <f t="shared" si="8"/>
        <v>10778.187425355864</v>
      </c>
      <c r="S62" s="9">
        <f t="shared" si="9"/>
        <v>97843.233317109974</v>
      </c>
    </row>
    <row r="63" spans="1:19" ht="15.75" x14ac:dyDescent="0.25">
      <c r="A63" s="11">
        <v>1987</v>
      </c>
      <c r="B63" s="12">
        <v>5.8099999999999999E-2</v>
      </c>
      <c r="C63" s="18">
        <v>-4.9599999999999998E-2</v>
      </c>
      <c r="E63" s="8">
        <f t="shared" si="1"/>
        <v>5.2290000000000003E-2</v>
      </c>
      <c r="F63" s="8">
        <f t="shared" si="2"/>
        <v>-4.9599999999999991E-3</v>
      </c>
      <c r="G63" s="6">
        <f t="shared" si="11"/>
        <v>4.7330000000000004E-2</v>
      </c>
      <c r="H63" s="7"/>
      <c r="I63" s="7">
        <f t="shared" si="3"/>
        <v>744.59174309670118</v>
      </c>
      <c r="J63" s="7">
        <f t="shared" si="10"/>
        <v>16476.511098615421</v>
      </c>
      <c r="K63" s="7"/>
      <c r="L63" s="7">
        <f t="shared" si="4"/>
        <v>2140.6859087751741</v>
      </c>
      <c r="M63" s="9">
        <f t="shared" si="5"/>
        <v>24444.001660418184</v>
      </c>
      <c r="N63" s="7"/>
      <c r="O63" s="7">
        <f t="shared" si="6"/>
        <v>5505.6874074626985</v>
      </c>
      <c r="P63" s="9">
        <f t="shared" si="7"/>
        <v>55133.669539761584</v>
      </c>
      <c r="R63" s="7">
        <f t="shared" si="8"/>
        <v>12112.469432402984</v>
      </c>
      <c r="S63" s="9">
        <f t="shared" si="9"/>
        <v>109955.70274951296</v>
      </c>
    </row>
    <row r="64" spans="1:19" ht="15.75" x14ac:dyDescent="0.25">
      <c r="A64" s="11">
        <v>1988</v>
      </c>
      <c r="B64" s="12">
        <v>0.16539999999999999</v>
      </c>
      <c r="C64" s="18">
        <v>8.2199999999999995E-2</v>
      </c>
      <c r="E64" s="8">
        <f t="shared" si="1"/>
        <v>0.14885999999999999</v>
      </c>
      <c r="F64" s="8">
        <f t="shared" si="2"/>
        <v>8.2199999999999981E-3</v>
      </c>
      <c r="G64" s="6">
        <f t="shared" si="11"/>
        <v>0.15708</v>
      </c>
      <c r="H64" s="7"/>
      <c r="I64" s="7">
        <f t="shared" si="3"/>
        <v>2588.1303633705102</v>
      </c>
      <c r="J64" s="7">
        <f t="shared" si="10"/>
        <v>19064.641461985932</v>
      </c>
      <c r="K64" s="7"/>
      <c r="L64" s="7">
        <f t="shared" si="4"/>
        <v>2346.150253676044</v>
      </c>
      <c r="M64" s="9">
        <f t="shared" si="5"/>
        <v>26790.151914094229</v>
      </c>
      <c r="N64" s="7"/>
      <c r="O64" s="7">
        <f t="shared" si="6"/>
        <v>6116.4838276734909</v>
      </c>
      <c r="P64" s="9">
        <f t="shared" si="7"/>
        <v>61250.153367435072</v>
      </c>
      <c r="R64" s="7">
        <f t="shared" si="8"/>
        <v>13611.928421819281</v>
      </c>
      <c r="S64" s="9">
        <f t="shared" si="9"/>
        <v>123567.63117133224</v>
      </c>
    </row>
    <row r="65" spans="1:19" ht="15.75" x14ac:dyDescent="0.25">
      <c r="A65" s="11">
        <v>1989</v>
      </c>
      <c r="B65" s="12">
        <v>0.31480000000000002</v>
      </c>
      <c r="C65" s="18">
        <v>0.1769</v>
      </c>
      <c r="E65" s="8">
        <f t="shared" si="1"/>
        <v>0.28332000000000002</v>
      </c>
      <c r="F65" s="8">
        <f t="shared" si="2"/>
        <v>1.7689999999999997E-2</v>
      </c>
      <c r="G65" s="6">
        <f t="shared" si="11"/>
        <v>0.30101</v>
      </c>
      <c r="H65" s="7"/>
      <c r="I65" s="7">
        <f t="shared" si="3"/>
        <v>5738.6477264723853</v>
      </c>
      <c r="J65" s="7">
        <f t="shared" si="10"/>
        <v>24803.289188458315</v>
      </c>
      <c r="K65" s="7"/>
      <c r="L65" s="7">
        <f t="shared" si="4"/>
        <v>2571.3351922672323</v>
      </c>
      <c r="M65" s="9">
        <f t="shared" si="5"/>
        <v>29361.487106361463</v>
      </c>
      <c r="N65" s="7"/>
      <c r="O65" s="7">
        <f t="shared" si="6"/>
        <v>6795.0414989928431</v>
      </c>
      <c r="P65" s="9">
        <f t="shared" si="7"/>
        <v>68045.194866427919</v>
      </c>
      <c r="R65" s="7">
        <f t="shared" si="8"/>
        <v>15297.012421353376</v>
      </c>
      <c r="S65" s="9">
        <f t="shared" si="9"/>
        <v>138864.64359268561</v>
      </c>
    </row>
    <row r="66" spans="1:19" ht="15.75" x14ac:dyDescent="0.25">
      <c r="A66" s="11">
        <v>1990</v>
      </c>
      <c r="B66" s="12">
        <v>-3.0599999999999999E-2</v>
      </c>
      <c r="C66" s="18">
        <v>6.2399999999999997E-2</v>
      </c>
      <c r="E66" s="8">
        <f t="shared" si="1"/>
        <v>-2.7539999999999999E-2</v>
      </c>
      <c r="F66" s="8">
        <f t="shared" si="2"/>
        <v>6.2399999999999982E-3</v>
      </c>
      <c r="G66" s="6">
        <f t="shared" si="11"/>
        <v>-2.1299999999999999E-2</v>
      </c>
      <c r="H66" s="7"/>
      <c r="I66" s="7">
        <f t="shared" si="3"/>
        <v>-528.31005971416209</v>
      </c>
      <c r="J66" s="7">
        <f t="shared" si="10"/>
        <v>24274.979128744151</v>
      </c>
      <c r="K66" s="7"/>
      <c r="L66" s="7">
        <f t="shared" si="4"/>
        <v>2818.1335192119009</v>
      </c>
      <c r="M66" s="9">
        <f t="shared" si="5"/>
        <v>32179.620625573363</v>
      </c>
      <c r="N66" s="7"/>
      <c r="O66" s="7">
        <f t="shared" si="6"/>
        <v>7548.8777987331732</v>
      </c>
      <c r="P66" s="9">
        <f t="shared" si="7"/>
        <v>75594.072665161089</v>
      </c>
      <c r="R66" s="7">
        <f t="shared" si="8"/>
        <v>17190.700815319509</v>
      </c>
      <c r="S66" s="9">
        <f t="shared" si="9"/>
        <v>156055.34440800513</v>
      </c>
    </row>
    <row r="67" spans="1:19" ht="15.75" x14ac:dyDescent="0.25">
      <c r="A67" s="11">
        <v>1991</v>
      </c>
      <c r="B67" s="12">
        <v>0.30230000000000001</v>
      </c>
      <c r="C67" s="18">
        <v>0.15</v>
      </c>
      <c r="E67" s="8">
        <f t="shared" si="1"/>
        <v>0.27207000000000003</v>
      </c>
      <c r="F67" s="8">
        <f t="shared" si="2"/>
        <v>1.4999999999999996E-2</v>
      </c>
      <c r="G67" s="6">
        <f t="shared" si="11"/>
        <v>0.28707000000000005</v>
      </c>
      <c r="H67" s="7"/>
      <c r="I67" s="7">
        <f t="shared" si="3"/>
        <v>6968.6182584885846</v>
      </c>
      <c r="J67" s="7">
        <f t="shared" si="10"/>
        <v>31243.597387232738</v>
      </c>
      <c r="K67" s="7"/>
      <c r="L67" s="7">
        <f t="shared" si="4"/>
        <v>3088.6197007645023</v>
      </c>
      <c r="M67" s="9">
        <f t="shared" si="5"/>
        <v>35268.240326337866</v>
      </c>
      <c r="N67" s="7"/>
      <c r="O67" s="7">
        <f t="shared" si="6"/>
        <v>8386.3440758460347</v>
      </c>
      <c r="P67" s="9">
        <f t="shared" si="7"/>
        <v>83980.416741007124</v>
      </c>
      <c r="R67" s="7">
        <f t="shared" si="8"/>
        <v>19318.817713013348</v>
      </c>
      <c r="S67" s="9">
        <f t="shared" si="9"/>
        <v>175374.16212101848</v>
      </c>
    </row>
    <row r="68" spans="1:19" ht="15.75" x14ac:dyDescent="0.25">
      <c r="A68" s="11">
        <v>1992</v>
      </c>
      <c r="B68" s="12">
        <v>7.4899999999999994E-2</v>
      </c>
      <c r="C68" s="18">
        <v>9.3600000000000003E-2</v>
      </c>
      <c r="E68" s="8">
        <f t="shared" si="1"/>
        <v>6.7409999999999998E-2</v>
      </c>
      <c r="F68" s="8">
        <f t="shared" si="2"/>
        <v>9.3599999999999985E-3</v>
      </c>
      <c r="G68" s="6">
        <f t="shared" ref="G68:G97" si="12">SUM(E68:F68)</f>
        <v>7.6769999999999991E-2</v>
      </c>
      <c r="H68" s="7"/>
      <c r="I68" s="7">
        <f t="shared" si="3"/>
        <v>2398.570971417857</v>
      </c>
      <c r="J68" s="7">
        <f t="shared" si="10"/>
        <v>33642.168358650597</v>
      </c>
      <c r="K68" s="7"/>
      <c r="L68" s="7">
        <f t="shared" si="4"/>
        <v>3385.0673117214023</v>
      </c>
      <c r="M68" s="9">
        <f t="shared" si="5"/>
        <v>38653.307638059268</v>
      </c>
      <c r="N68" s="7"/>
      <c r="O68" s="7">
        <f t="shared" si="6"/>
        <v>9316.7181710479599</v>
      </c>
      <c r="P68" s="9">
        <f t="shared" si="7"/>
        <v>93297.134912055088</v>
      </c>
      <c r="R68" s="7">
        <f t="shared" si="8"/>
        <v>21710.384110463136</v>
      </c>
      <c r="S68" s="9">
        <f t="shared" si="9"/>
        <v>197084.54623148163</v>
      </c>
    </row>
    <row r="69" spans="1:19" ht="15.75" x14ac:dyDescent="0.25">
      <c r="A69" s="11">
        <v>1993</v>
      </c>
      <c r="B69" s="12">
        <v>9.9699999999999997E-2</v>
      </c>
      <c r="C69" s="18">
        <v>0.1421</v>
      </c>
      <c r="E69" s="8">
        <f t="shared" ref="E69:E97" si="13">+E$2*B69</f>
        <v>8.9730000000000004E-2</v>
      </c>
      <c r="F69" s="8">
        <f t="shared" ref="F69:F97" si="14">+F$2*C69</f>
        <v>1.4209999999999997E-2</v>
      </c>
      <c r="G69" s="6">
        <f t="shared" si="12"/>
        <v>0.10394</v>
      </c>
      <c r="H69" s="7"/>
      <c r="I69" s="7">
        <f t="shared" ref="I69:I98" si="15">+J68*G69</f>
        <v>3496.7669791981434</v>
      </c>
      <c r="J69" s="7">
        <f t="shared" si="10"/>
        <v>37138.935337848743</v>
      </c>
      <c r="K69" s="7"/>
      <c r="L69" s="7">
        <f t="shared" ref="L69:L100" si="16">+M68*$L$3</f>
        <v>3709.9681459807052</v>
      </c>
      <c r="M69" s="9">
        <f t="shared" ref="M69:M100" si="17">+M68+L69</f>
        <v>42363.275784039972</v>
      </c>
      <c r="N69" s="7"/>
      <c r="O69" s="7">
        <f t="shared" ref="O69:O100" si="18">+P68*$O$3</f>
        <v>10350.307201052747</v>
      </c>
      <c r="P69" s="9">
        <f t="shared" ref="P69:P98" si="19">+P68+O69</f>
        <v>103647.44211310783</v>
      </c>
      <c r="R69" s="7">
        <f t="shared" ref="R69:R100" si="20">+S68*$R$3</f>
        <v>24398.013647923719</v>
      </c>
      <c r="S69" s="9">
        <f t="shared" ref="S69:S98" si="21">+S68+R69</f>
        <v>221482.55987940534</v>
      </c>
    </row>
    <row r="70" spans="1:19" ht="15.75" x14ac:dyDescent="0.25">
      <c r="A70" s="11">
        <v>1994</v>
      </c>
      <c r="B70" s="12">
        <v>1.3299999999999999E-2</v>
      </c>
      <c r="C70" s="18">
        <v>-8.0399999999999999E-2</v>
      </c>
      <c r="E70" s="8">
        <f t="shared" si="13"/>
        <v>1.197E-2</v>
      </c>
      <c r="F70" s="8">
        <f t="shared" si="14"/>
        <v>-8.0399999999999985E-3</v>
      </c>
      <c r="G70" s="6">
        <f t="shared" si="12"/>
        <v>3.9300000000000012E-3</v>
      </c>
      <c r="H70" s="7"/>
      <c r="I70" s="7">
        <f t="shared" si="15"/>
        <v>145.95601587774561</v>
      </c>
      <c r="J70" s="7">
        <f t="shared" ref="J70:J98" si="22">+J69+I70</f>
        <v>37284.891353726489</v>
      </c>
      <c r="K70" s="7"/>
      <c r="L70" s="7">
        <f t="shared" si="16"/>
        <v>4066.0531613453195</v>
      </c>
      <c r="M70" s="9">
        <f t="shared" si="17"/>
        <v>46429.328945385292</v>
      </c>
      <c r="N70" s="7"/>
      <c r="O70" s="7">
        <f t="shared" si="18"/>
        <v>11498.561745601703</v>
      </c>
      <c r="P70" s="9">
        <f t="shared" si="19"/>
        <v>115146.00385870953</v>
      </c>
      <c r="R70" s="7">
        <f t="shared" si="20"/>
        <v>27418.357360033537</v>
      </c>
      <c r="S70" s="9">
        <f t="shared" si="21"/>
        <v>248900.91723943886</v>
      </c>
    </row>
    <row r="71" spans="1:19" ht="15.75" x14ac:dyDescent="0.25">
      <c r="A71" s="11">
        <v>1995</v>
      </c>
      <c r="B71" s="12">
        <v>0.372</v>
      </c>
      <c r="C71" s="18">
        <v>0.23480000000000001</v>
      </c>
      <c r="E71" s="8">
        <f t="shared" si="13"/>
        <v>0.33479999999999999</v>
      </c>
      <c r="F71" s="8">
        <f t="shared" si="14"/>
        <v>2.3479999999999994E-2</v>
      </c>
      <c r="G71" s="6">
        <f t="shared" si="12"/>
        <v>0.35827999999999999</v>
      </c>
      <c r="H71" s="7"/>
      <c r="I71" s="7">
        <f t="shared" si="15"/>
        <v>13358.430874213125</v>
      </c>
      <c r="J71" s="7">
        <f t="shared" si="22"/>
        <v>50643.322227939614</v>
      </c>
      <c r="K71" s="7"/>
      <c r="L71" s="7">
        <f t="shared" si="16"/>
        <v>4456.3154346210531</v>
      </c>
      <c r="M71" s="9">
        <f t="shared" si="17"/>
        <v>50885.644380006343</v>
      </c>
      <c r="N71" s="7"/>
      <c r="O71" s="7">
        <f t="shared" si="18"/>
        <v>12774.202702308863</v>
      </c>
      <c r="P71" s="9">
        <f t="shared" si="19"/>
        <v>127920.20656101839</v>
      </c>
      <c r="R71" s="7">
        <f t="shared" si="20"/>
        <v>30812.603483664367</v>
      </c>
      <c r="S71" s="9">
        <f t="shared" si="21"/>
        <v>279713.5207231032</v>
      </c>
    </row>
    <row r="72" spans="1:19" ht="15.75" x14ac:dyDescent="0.25">
      <c r="A72" s="11">
        <v>1996</v>
      </c>
      <c r="B72" s="12">
        <v>0.2268</v>
      </c>
      <c r="C72" s="18">
        <v>1.43E-2</v>
      </c>
      <c r="E72" s="8">
        <f t="shared" si="13"/>
        <v>0.20412</v>
      </c>
      <c r="F72" s="8">
        <f t="shared" si="14"/>
        <v>1.4299999999999996E-3</v>
      </c>
      <c r="G72" s="6">
        <f t="shared" si="12"/>
        <v>0.20554999999999998</v>
      </c>
      <c r="H72" s="7"/>
      <c r="I72" s="7">
        <f t="shared" si="15"/>
        <v>10409.734883952986</v>
      </c>
      <c r="J72" s="7">
        <f t="shared" si="22"/>
        <v>61053.057111892602</v>
      </c>
      <c r="K72" s="7"/>
      <c r="L72" s="7">
        <f t="shared" si="16"/>
        <v>4884.0353199590818</v>
      </c>
      <c r="M72" s="9">
        <f t="shared" si="17"/>
        <v>55769.679699965425</v>
      </c>
      <c r="N72" s="7"/>
      <c r="O72" s="7">
        <f t="shared" si="18"/>
        <v>14191.362214678098</v>
      </c>
      <c r="P72" s="9">
        <f t="shared" si="19"/>
        <v>142111.56877569651</v>
      </c>
      <c r="R72" s="7">
        <f t="shared" si="20"/>
        <v>34627.03913931203</v>
      </c>
      <c r="S72" s="9">
        <f t="shared" si="21"/>
        <v>314340.55986241525</v>
      </c>
    </row>
    <row r="73" spans="1:19" ht="15.75" x14ac:dyDescent="0.25">
      <c r="A73" s="11">
        <v>1997</v>
      </c>
      <c r="B73" s="12">
        <v>0.33100000000000002</v>
      </c>
      <c r="C73" s="18">
        <v>9.9400000000000002E-2</v>
      </c>
      <c r="E73" s="8">
        <f t="shared" si="13"/>
        <v>0.2979</v>
      </c>
      <c r="F73" s="8">
        <f t="shared" si="14"/>
        <v>9.9399999999999974E-3</v>
      </c>
      <c r="G73" s="6">
        <f t="shared" si="12"/>
        <v>0.30784</v>
      </c>
      <c r="H73" s="7"/>
      <c r="I73" s="7">
        <f t="shared" si="15"/>
        <v>18794.573101325019</v>
      </c>
      <c r="J73" s="7">
        <f t="shared" si="22"/>
        <v>79847.630213217621</v>
      </c>
      <c r="K73" s="7"/>
      <c r="L73" s="7">
        <f t="shared" si="16"/>
        <v>5352.8080219115463</v>
      </c>
      <c r="M73" s="9">
        <f t="shared" si="17"/>
        <v>61122.487721876969</v>
      </c>
      <c r="N73" s="7"/>
      <c r="O73" s="7">
        <f t="shared" si="18"/>
        <v>15765.74023455823</v>
      </c>
      <c r="P73" s="9">
        <f t="shared" si="19"/>
        <v>157877.30901025474</v>
      </c>
      <c r="R73" s="7">
        <f t="shared" si="20"/>
        <v>38913.681545641775</v>
      </c>
      <c r="S73" s="9">
        <f t="shared" si="21"/>
        <v>353254.24140805705</v>
      </c>
    </row>
    <row r="74" spans="1:19" ht="15.75" x14ac:dyDescent="0.25">
      <c r="A74" s="11">
        <v>1998</v>
      </c>
      <c r="B74" s="12">
        <v>0.28339999999999999</v>
      </c>
      <c r="C74" s="18">
        <v>0.1492</v>
      </c>
      <c r="E74" s="8">
        <f t="shared" si="13"/>
        <v>0.25506000000000001</v>
      </c>
      <c r="F74" s="8">
        <f t="shared" si="14"/>
        <v>1.4919999999999996E-2</v>
      </c>
      <c r="G74" s="6">
        <f t="shared" si="12"/>
        <v>0.26998</v>
      </c>
      <c r="H74" s="7"/>
      <c r="I74" s="7">
        <f t="shared" si="15"/>
        <v>21557.263204964493</v>
      </c>
      <c r="J74" s="7">
        <f t="shared" si="22"/>
        <v>101404.89341818211</v>
      </c>
      <c r="K74" s="7"/>
      <c r="L74" s="7">
        <f t="shared" si="16"/>
        <v>5866.5738149659101</v>
      </c>
      <c r="M74" s="9">
        <f t="shared" si="17"/>
        <v>66989.061536842884</v>
      </c>
      <c r="N74" s="7"/>
      <c r="O74" s="7">
        <f t="shared" si="18"/>
        <v>17514.778453507763</v>
      </c>
      <c r="P74" s="9">
        <f t="shared" si="19"/>
        <v>175392.08746376249</v>
      </c>
      <c r="R74" s="7">
        <f t="shared" si="20"/>
        <v>43730.987375021257</v>
      </c>
      <c r="S74" s="9">
        <f t="shared" si="21"/>
        <v>396985.22878307832</v>
      </c>
    </row>
    <row r="75" spans="1:19" ht="15.75" x14ac:dyDescent="0.25">
      <c r="A75" s="11">
        <v>1999</v>
      </c>
      <c r="B75" s="12">
        <v>0.2089</v>
      </c>
      <c r="C75" s="18">
        <v>-8.2500000000000004E-2</v>
      </c>
      <c r="E75" s="8">
        <f t="shared" si="13"/>
        <v>0.18801000000000001</v>
      </c>
      <c r="F75" s="8">
        <f t="shared" si="14"/>
        <v>-8.2499999999999987E-3</v>
      </c>
      <c r="G75" s="6">
        <f t="shared" si="12"/>
        <v>0.17976</v>
      </c>
      <c r="H75" s="7"/>
      <c r="I75" s="7">
        <f t="shared" si="15"/>
        <v>18228.543640852415</v>
      </c>
      <c r="J75" s="7">
        <f t="shared" si="22"/>
        <v>119633.43705903452</v>
      </c>
      <c r="K75" s="7"/>
      <c r="L75" s="7">
        <f t="shared" si="16"/>
        <v>6429.651163568743</v>
      </c>
      <c r="M75" s="9">
        <f t="shared" si="17"/>
        <v>73418.712700411634</v>
      </c>
      <c r="N75" s="7"/>
      <c r="O75" s="7">
        <f t="shared" si="18"/>
        <v>19457.853529961809</v>
      </c>
      <c r="P75" s="9">
        <f t="shared" si="19"/>
        <v>194849.9409937243</v>
      </c>
      <c r="R75" s="7">
        <f t="shared" si="20"/>
        <v>49144.649923477926</v>
      </c>
      <c r="S75" s="9">
        <f t="shared" si="21"/>
        <v>446129.87870655622</v>
      </c>
    </row>
    <row r="76" spans="1:19" ht="15.75" x14ac:dyDescent="0.25">
      <c r="A76" s="11">
        <v>2000</v>
      </c>
      <c r="B76" s="12">
        <v>-9.0300000000000005E-2</v>
      </c>
      <c r="C76" s="18">
        <v>0.1666</v>
      </c>
      <c r="E76" s="8">
        <f t="shared" si="13"/>
        <v>-8.1270000000000009E-2</v>
      </c>
      <c r="F76" s="8">
        <f t="shared" si="14"/>
        <v>1.6659999999999998E-2</v>
      </c>
      <c r="G76" s="6">
        <f t="shared" si="12"/>
        <v>-6.4610000000000015E-2</v>
      </c>
      <c r="H76" s="7"/>
      <c r="I76" s="7">
        <f t="shared" si="15"/>
        <v>-7729.516368384222</v>
      </c>
      <c r="J76" s="7">
        <f t="shared" si="22"/>
        <v>111903.9206906503</v>
      </c>
      <c r="K76" s="7"/>
      <c r="L76" s="7">
        <f t="shared" si="16"/>
        <v>7046.7730210296722</v>
      </c>
      <c r="M76" s="9">
        <f t="shared" si="17"/>
        <v>80465.485721441306</v>
      </c>
      <c r="N76" s="7"/>
      <c r="O76" s="7">
        <f t="shared" si="18"/>
        <v>21616.491752861519</v>
      </c>
      <c r="P76" s="9">
        <f t="shared" si="19"/>
        <v>216466.43274658581</v>
      </c>
      <c r="R76" s="7">
        <f t="shared" si="20"/>
        <v>55228.494966037215</v>
      </c>
      <c r="S76" s="9">
        <f t="shared" si="21"/>
        <v>501358.37367259344</v>
      </c>
    </row>
    <row r="77" spans="1:19" ht="15.75" x14ac:dyDescent="0.25">
      <c r="A77" s="11">
        <v>2001</v>
      </c>
      <c r="B77" s="12">
        <v>-0.11849999999999999</v>
      </c>
      <c r="C77" s="18">
        <v>5.57E-2</v>
      </c>
      <c r="E77" s="8">
        <f t="shared" si="13"/>
        <v>-0.10664999999999999</v>
      </c>
      <c r="F77" s="8">
        <f t="shared" si="14"/>
        <v>5.5699999999999986E-3</v>
      </c>
      <c r="G77" s="6">
        <f t="shared" si="12"/>
        <v>-0.10108</v>
      </c>
      <c r="H77" s="7"/>
      <c r="I77" s="7">
        <f t="shared" si="15"/>
        <v>-11311.248303410932</v>
      </c>
      <c r="J77" s="7">
        <f t="shared" si="22"/>
        <v>100592.67238723936</v>
      </c>
      <c r="K77" s="7"/>
      <c r="L77" s="7">
        <f t="shared" si="16"/>
        <v>7723.1266124163712</v>
      </c>
      <c r="M77" s="9">
        <f t="shared" si="17"/>
        <v>88188.612333857673</v>
      </c>
      <c r="N77" s="7"/>
      <c r="O77" s="7">
        <f t="shared" si="18"/>
        <v>24014.607519889541</v>
      </c>
      <c r="P77" s="9">
        <f t="shared" si="19"/>
        <v>240481.04026647535</v>
      </c>
      <c r="R77" s="7">
        <f t="shared" si="20"/>
        <v>62065.487514164379</v>
      </c>
      <c r="S77" s="9">
        <f t="shared" si="21"/>
        <v>563423.8611867578</v>
      </c>
    </row>
    <row r="78" spans="1:19" ht="15.75" x14ac:dyDescent="0.25">
      <c r="A78" s="11">
        <v>2002</v>
      </c>
      <c r="B78" s="12">
        <v>-0.21970000000000001</v>
      </c>
      <c r="C78" s="18">
        <v>0.1512</v>
      </c>
      <c r="E78" s="8">
        <f t="shared" si="13"/>
        <v>-0.19773000000000002</v>
      </c>
      <c r="F78" s="8">
        <f t="shared" si="14"/>
        <v>1.5119999999999996E-2</v>
      </c>
      <c r="G78" s="6">
        <f t="shared" si="12"/>
        <v>-0.18261000000000002</v>
      </c>
      <c r="H78" s="7"/>
      <c r="I78" s="7">
        <f t="shared" si="15"/>
        <v>-18369.227904633783</v>
      </c>
      <c r="J78" s="7">
        <f t="shared" si="22"/>
        <v>82223.444482605584</v>
      </c>
      <c r="K78" s="7"/>
      <c r="L78" s="7">
        <f t="shared" si="16"/>
        <v>8464.3970358361858</v>
      </c>
      <c r="M78" s="9">
        <f t="shared" si="17"/>
        <v>96653.009369693857</v>
      </c>
      <c r="N78" s="7"/>
      <c r="O78" s="7">
        <f t="shared" si="18"/>
        <v>26678.768272284215</v>
      </c>
      <c r="P78" s="9">
        <f t="shared" si="19"/>
        <v>267159.80853875959</v>
      </c>
      <c r="R78" s="7">
        <f t="shared" si="20"/>
        <v>69748.863204397654</v>
      </c>
      <c r="S78" s="9">
        <f t="shared" si="21"/>
        <v>633172.72439115541</v>
      </c>
    </row>
    <row r="79" spans="1:19" ht="15.75" x14ac:dyDescent="0.25">
      <c r="A79" s="11">
        <v>2003</v>
      </c>
      <c r="B79" s="12">
        <v>0.28360000000000002</v>
      </c>
      <c r="C79" s="18">
        <v>3.8E-3</v>
      </c>
      <c r="E79" s="8">
        <f t="shared" si="13"/>
        <v>0.25524000000000002</v>
      </c>
      <c r="F79" s="8">
        <f t="shared" si="14"/>
        <v>3.7999999999999991E-4</v>
      </c>
      <c r="G79" s="6">
        <f t="shared" si="12"/>
        <v>0.25562000000000001</v>
      </c>
      <c r="H79" s="7"/>
      <c r="I79" s="7">
        <f t="shared" si="15"/>
        <v>21017.956878643639</v>
      </c>
      <c r="J79" s="7">
        <f t="shared" si="22"/>
        <v>103241.40136124923</v>
      </c>
      <c r="K79" s="7"/>
      <c r="L79" s="7">
        <f t="shared" si="16"/>
        <v>9276.8150485954811</v>
      </c>
      <c r="M79" s="9">
        <f t="shared" si="17"/>
        <v>105929.82441828934</v>
      </c>
      <c r="N79" s="7"/>
      <c r="O79" s="7">
        <f t="shared" si="18"/>
        <v>29638.488821303577</v>
      </c>
      <c r="P79" s="9">
        <f t="shared" si="19"/>
        <v>296798.29736006318</v>
      </c>
      <c r="R79" s="7">
        <f t="shared" si="20"/>
        <v>78383.39974684843</v>
      </c>
      <c r="S79" s="9">
        <f t="shared" si="21"/>
        <v>711556.1241380038</v>
      </c>
    </row>
    <row r="80" spans="1:19" ht="15.75" x14ac:dyDescent="0.25">
      <c r="A80" s="11">
        <v>2004</v>
      </c>
      <c r="B80" s="12">
        <v>0.1074</v>
      </c>
      <c r="C80" s="18">
        <v>4.4900000000000002E-2</v>
      </c>
      <c r="E80" s="8">
        <f t="shared" si="13"/>
        <v>9.6659999999999996E-2</v>
      </c>
      <c r="F80" s="8">
        <f t="shared" si="14"/>
        <v>4.4899999999999992E-3</v>
      </c>
      <c r="G80" s="6">
        <f t="shared" si="12"/>
        <v>0.10114999999999999</v>
      </c>
      <c r="H80" s="7"/>
      <c r="I80" s="7">
        <f t="shared" si="15"/>
        <v>10442.867747690358</v>
      </c>
      <c r="J80" s="7">
        <f t="shared" si="22"/>
        <v>113684.26910893958</v>
      </c>
      <c r="K80" s="7"/>
      <c r="L80" s="7">
        <f t="shared" si="16"/>
        <v>10167.209439903818</v>
      </c>
      <c r="M80" s="9">
        <f t="shared" si="17"/>
        <v>116097.03385819316</v>
      </c>
      <c r="N80" s="7"/>
      <c r="O80" s="7">
        <f t="shared" si="18"/>
        <v>32926.558327024504</v>
      </c>
      <c r="P80" s="9">
        <f t="shared" si="19"/>
        <v>329724.85568708769</v>
      </c>
      <c r="R80" s="7">
        <f t="shared" si="20"/>
        <v>88086.845772231347</v>
      </c>
      <c r="S80" s="9">
        <f t="shared" si="21"/>
        <v>799642.96991023514</v>
      </c>
    </row>
    <row r="81" spans="1:19" ht="15.75" x14ac:dyDescent="0.25">
      <c r="A81" s="11">
        <v>2005</v>
      </c>
      <c r="B81" s="12">
        <v>4.8300000000000003E-2</v>
      </c>
      <c r="C81" s="18">
        <v>2.87E-2</v>
      </c>
      <c r="E81" s="8">
        <f t="shared" si="13"/>
        <v>4.3470000000000002E-2</v>
      </c>
      <c r="F81" s="8">
        <f t="shared" si="14"/>
        <v>2.8699999999999993E-3</v>
      </c>
      <c r="G81" s="6">
        <f t="shared" si="12"/>
        <v>4.6339999999999999E-2</v>
      </c>
      <c r="H81" s="7"/>
      <c r="I81" s="7">
        <f t="shared" si="15"/>
        <v>5268.1290305082603</v>
      </c>
      <c r="J81" s="7">
        <f t="shared" si="22"/>
        <v>118952.39813944785</v>
      </c>
      <c r="K81" s="7"/>
      <c r="L81" s="7">
        <f t="shared" si="16"/>
        <v>11143.064430342389</v>
      </c>
      <c r="M81" s="9">
        <f t="shared" si="17"/>
        <v>127240.09828853555</v>
      </c>
      <c r="N81" s="7"/>
      <c r="O81" s="7">
        <f t="shared" si="18"/>
        <v>36579.403551900214</v>
      </c>
      <c r="P81" s="9">
        <f t="shared" si="19"/>
        <v>366304.25923898793</v>
      </c>
      <c r="R81" s="7">
        <f t="shared" si="20"/>
        <v>98991.526562521307</v>
      </c>
      <c r="S81" s="9">
        <f t="shared" si="21"/>
        <v>898634.49647275649</v>
      </c>
    </row>
    <row r="82" spans="1:19" ht="15.75" x14ac:dyDescent="0.25">
      <c r="A82" s="11">
        <v>2006</v>
      </c>
      <c r="B82" s="12">
        <v>0.15609999999999999</v>
      </c>
      <c r="C82" s="18">
        <v>1.9599999999999999E-2</v>
      </c>
      <c r="E82" s="8">
        <f t="shared" si="13"/>
        <v>0.14049</v>
      </c>
      <c r="F82" s="8">
        <f t="shared" si="14"/>
        <v>1.9599999999999995E-3</v>
      </c>
      <c r="G82" s="6">
        <f t="shared" si="12"/>
        <v>0.14244999999999999</v>
      </c>
      <c r="H82" s="7"/>
      <c r="I82" s="7">
        <f t="shared" si="15"/>
        <v>16944.769114964343</v>
      </c>
      <c r="J82" s="7">
        <f t="shared" si="22"/>
        <v>135897.1672544122</v>
      </c>
      <c r="K82" s="7"/>
      <c r="L82" s="7">
        <f t="shared" si="16"/>
        <v>12212.582580568576</v>
      </c>
      <c r="M82" s="9">
        <f t="shared" si="17"/>
        <v>139452.68086910414</v>
      </c>
      <c r="N82" s="7"/>
      <c r="O82" s="7">
        <f t="shared" si="18"/>
        <v>40637.492413367778</v>
      </c>
      <c r="P82" s="9">
        <f t="shared" si="19"/>
        <v>406941.75165235571</v>
      </c>
      <c r="R82" s="7">
        <f t="shared" si="20"/>
        <v>111246.14856248512</v>
      </c>
      <c r="S82" s="9">
        <f t="shared" si="21"/>
        <v>1009880.6450352416</v>
      </c>
    </row>
    <row r="83" spans="1:19" ht="15.75" x14ac:dyDescent="0.25">
      <c r="A83" s="11">
        <v>2007</v>
      </c>
      <c r="B83" s="12">
        <v>5.4800000000000001E-2</v>
      </c>
      <c r="C83" s="18">
        <v>0.1021</v>
      </c>
      <c r="E83" s="8">
        <f t="shared" si="13"/>
        <v>4.9320000000000003E-2</v>
      </c>
      <c r="F83" s="8">
        <f t="shared" si="14"/>
        <v>1.0209999999999997E-2</v>
      </c>
      <c r="G83" s="6">
        <f t="shared" si="12"/>
        <v>5.953E-2</v>
      </c>
      <c r="H83" s="7"/>
      <c r="I83" s="7">
        <f t="shared" si="15"/>
        <v>8089.958366655158</v>
      </c>
      <c r="J83" s="7">
        <f t="shared" si="22"/>
        <v>143987.12562106736</v>
      </c>
      <c r="K83" s="7"/>
      <c r="L83" s="7">
        <f t="shared" si="16"/>
        <v>13384.753738036517</v>
      </c>
      <c r="M83" s="9">
        <f t="shared" si="17"/>
        <v>152837.43460714066</v>
      </c>
      <c r="N83" s="7"/>
      <c r="O83" s="7">
        <f t="shared" si="18"/>
        <v>45145.782306249144</v>
      </c>
      <c r="P83" s="9">
        <f t="shared" si="19"/>
        <v>452087.53395860485</v>
      </c>
      <c r="R83" s="7">
        <f t="shared" si="20"/>
        <v>125017.82728009787</v>
      </c>
      <c r="S83" s="9">
        <f t="shared" si="21"/>
        <v>1134898.4723153394</v>
      </c>
    </row>
    <row r="84" spans="1:19" ht="15.75" x14ac:dyDescent="0.25">
      <c r="A84" s="11">
        <v>2008</v>
      </c>
      <c r="B84" s="12">
        <v>-0.36549999999999999</v>
      </c>
      <c r="C84" s="18">
        <v>0.20100000000000001</v>
      </c>
      <c r="E84" s="8">
        <f t="shared" si="13"/>
        <v>-0.32895000000000002</v>
      </c>
      <c r="F84" s="8">
        <f t="shared" si="14"/>
        <v>2.0099999999999996E-2</v>
      </c>
      <c r="G84" s="6">
        <f t="shared" si="12"/>
        <v>-0.30885000000000001</v>
      </c>
      <c r="H84" s="7"/>
      <c r="I84" s="7">
        <f t="shared" si="15"/>
        <v>-44470.423748066656</v>
      </c>
      <c r="J84" s="7">
        <f t="shared" si="22"/>
        <v>99516.701873000711</v>
      </c>
      <c r="K84" s="7"/>
      <c r="L84" s="7">
        <f t="shared" si="16"/>
        <v>14669.430601266142</v>
      </c>
      <c r="M84" s="9">
        <f t="shared" si="17"/>
        <v>167506.86520840682</v>
      </c>
      <c r="N84" s="7"/>
      <c r="O84" s="7">
        <f t="shared" si="18"/>
        <v>50154.218161669531</v>
      </c>
      <c r="P84" s="9">
        <f t="shared" si="19"/>
        <v>502241.75212027435</v>
      </c>
      <c r="R84" s="7">
        <f t="shared" si="20"/>
        <v>140494.36623019425</v>
      </c>
      <c r="S84" s="9">
        <f t="shared" si="21"/>
        <v>1275392.8385455336</v>
      </c>
    </row>
    <row r="85" spans="1:19" ht="15.75" x14ac:dyDescent="0.25">
      <c r="A85" s="11">
        <v>2009</v>
      </c>
      <c r="B85" s="12">
        <v>0.25940000000000002</v>
      </c>
      <c r="C85" s="18">
        <v>-0.11119999999999999</v>
      </c>
      <c r="E85" s="8">
        <f t="shared" si="13"/>
        <v>0.23346000000000003</v>
      </c>
      <c r="F85" s="8">
        <f t="shared" si="14"/>
        <v>-1.1119999999999996E-2</v>
      </c>
      <c r="G85" s="6">
        <f t="shared" si="12"/>
        <v>0.22234000000000004</v>
      </c>
      <c r="H85" s="7"/>
      <c r="I85" s="7">
        <f t="shared" si="15"/>
        <v>22126.543494442984</v>
      </c>
      <c r="J85" s="7">
        <f t="shared" si="22"/>
        <v>121643.2453674437</v>
      </c>
      <c r="K85" s="7"/>
      <c r="L85" s="7">
        <f t="shared" si="16"/>
        <v>16077.411536817057</v>
      </c>
      <c r="M85" s="9">
        <f t="shared" si="17"/>
        <v>183584.27674522388</v>
      </c>
      <c r="N85" s="7"/>
      <c r="O85" s="7">
        <f t="shared" si="18"/>
        <v>55718.285760221508</v>
      </c>
      <c r="P85" s="9">
        <f t="shared" si="19"/>
        <v>557960.03788049589</v>
      </c>
      <c r="R85" s="7">
        <f t="shared" si="20"/>
        <v>157886.81799916571</v>
      </c>
      <c r="S85" s="9">
        <f t="shared" si="21"/>
        <v>1433279.6565446993</v>
      </c>
    </row>
    <row r="86" spans="1:19" ht="15.75" x14ac:dyDescent="0.25">
      <c r="A86" s="11">
        <v>2010</v>
      </c>
      <c r="B86" s="12">
        <v>0.1482</v>
      </c>
      <c r="C86" s="18">
        <v>8.4599999999999995E-2</v>
      </c>
      <c r="E86" s="8">
        <f t="shared" si="13"/>
        <v>0.13338</v>
      </c>
      <c r="F86" s="8">
        <f t="shared" si="14"/>
        <v>8.459999999999997E-3</v>
      </c>
      <c r="G86" s="6">
        <f t="shared" si="12"/>
        <v>0.14183999999999999</v>
      </c>
      <c r="H86" s="7"/>
      <c r="I86" s="7">
        <f t="shared" si="15"/>
        <v>17253.877922918215</v>
      </c>
      <c r="J86" s="7">
        <f t="shared" si="22"/>
        <v>138897.12329036192</v>
      </c>
      <c r="K86" s="7"/>
      <c r="L86" s="7">
        <f t="shared" si="16"/>
        <v>17620.531345086296</v>
      </c>
      <c r="M86" s="9">
        <f t="shared" si="17"/>
        <v>201204.80809031017</v>
      </c>
      <c r="N86" s="7"/>
      <c r="O86" s="7">
        <f t="shared" si="18"/>
        <v>61899.626429235119</v>
      </c>
      <c r="P86" s="9">
        <f t="shared" si="19"/>
        <v>619859.66430973099</v>
      </c>
      <c r="R86" s="7">
        <f t="shared" si="20"/>
        <v>177432.36235578137</v>
      </c>
      <c r="S86" s="9">
        <f t="shared" si="21"/>
        <v>1610712.0189004806</v>
      </c>
    </row>
    <row r="87" spans="1:19" ht="15.75" x14ac:dyDescent="0.25">
      <c r="A87" s="11">
        <v>2011</v>
      </c>
      <c r="B87" s="12">
        <v>2.1000000000000001E-2</v>
      </c>
      <c r="C87" s="18">
        <v>0.16039999999999999</v>
      </c>
      <c r="E87" s="8">
        <f t="shared" si="13"/>
        <v>1.89E-2</v>
      </c>
      <c r="F87" s="8">
        <f t="shared" si="14"/>
        <v>1.6039999999999995E-2</v>
      </c>
      <c r="G87" s="6">
        <f t="shared" si="12"/>
        <v>3.4939999999999999E-2</v>
      </c>
      <c r="H87" s="7"/>
      <c r="I87" s="7">
        <f t="shared" si="15"/>
        <v>4853.0654877652451</v>
      </c>
      <c r="J87" s="7">
        <f t="shared" si="22"/>
        <v>143750.18877812717</v>
      </c>
      <c r="K87" s="7"/>
      <c r="L87" s="7">
        <f t="shared" si="16"/>
        <v>19311.760737862965</v>
      </c>
      <c r="M87" s="9">
        <f t="shared" si="17"/>
        <v>220516.56882817313</v>
      </c>
      <c r="N87" s="7"/>
      <c r="O87" s="7">
        <f t="shared" si="18"/>
        <v>68766.719934056178</v>
      </c>
      <c r="P87" s="9">
        <f t="shared" si="19"/>
        <v>688626.38424378715</v>
      </c>
      <c r="R87" s="7">
        <f t="shared" si="20"/>
        <v>199397.54065674852</v>
      </c>
      <c r="S87" s="9">
        <f t="shared" si="21"/>
        <v>1810109.559557229</v>
      </c>
    </row>
    <row r="88" spans="1:19" ht="15.75" x14ac:dyDescent="0.25">
      <c r="A88" s="11">
        <v>2012</v>
      </c>
      <c r="B88" s="12">
        <v>0.15890000000000001</v>
      </c>
      <c r="C88" s="18">
        <v>2.9700000000000001E-2</v>
      </c>
      <c r="E88" s="8">
        <f t="shared" si="13"/>
        <v>0.14301000000000003</v>
      </c>
      <c r="F88" s="8">
        <f t="shared" si="14"/>
        <v>2.9699999999999996E-3</v>
      </c>
      <c r="G88" s="6">
        <f t="shared" si="12"/>
        <v>0.14598000000000003</v>
      </c>
      <c r="H88" s="7"/>
      <c r="I88" s="7">
        <f t="shared" si="15"/>
        <v>20984.652557831007</v>
      </c>
      <c r="J88" s="7">
        <f t="shared" si="22"/>
        <v>164734.84133595816</v>
      </c>
      <c r="K88" s="7"/>
      <c r="L88" s="7">
        <f t="shared" si="16"/>
        <v>21165.315363799491</v>
      </c>
      <c r="M88" s="9">
        <f t="shared" si="17"/>
        <v>241681.88419197261</v>
      </c>
      <c r="N88" s="7"/>
      <c r="O88" s="7">
        <f t="shared" si="18"/>
        <v>76395.643128719807</v>
      </c>
      <c r="P88" s="9">
        <f t="shared" si="19"/>
        <v>765022.02737250691</v>
      </c>
      <c r="R88" s="7">
        <f t="shared" si="20"/>
        <v>224081.89065439778</v>
      </c>
      <c r="S88" s="9">
        <f t="shared" si="21"/>
        <v>2034191.4502116269</v>
      </c>
    </row>
    <row r="89" spans="1:19" ht="15.75" x14ac:dyDescent="0.25">
      <c r="A89" s="11">
        <v>2013</v>
      </c>
      <c r="B89" s="12">
        <v>0.32150000000000001</v>
      </c>
      <c r="C89" s="18">
        <v>-9.0999999999999998E-2</v>
      </c>
      <c r="E89" s="8">
        <f t="shared" si="13"/>
        <v>0.28935</v>
      </c>
      <c r="F89" s="8">
        <f t="shared" si="14"/>
        <v>-9.099999999999997E-3</v>
      </c>
      <c r="G89" s="6">
        <f t="shared" si="12"/>
        <v>0.28025</v>
      </c>
      <c r="H89" s="7"/>
      <c r="I89" s="7">
        <f t="shared" si="15"/>
        <v>46166.939284402273</v>
      </c>
      <c r="J89" s="7">
        <f t="shared" si="22"/>
        <v>210901.78062036043</v>
      </c>
      <c r="K89" s="7"/>
      <c r="L89" s="7">
        <f t="shared" si="16"/>
        <v>23196.775298214423</v>
      </c>
      <c r="M89" s="9">
        <f t="shared" si="17"/>
        <v>264878.65949018701</v>
      </c>
      <c r="N89" s="7"/>
      <c r="O89" s="7">
        <f t="shared" si="18"/>
        <v>84870.912770703988</v>
      </c>
      <c r="P89" s="9">
        <f t="shared" si="19"/>
        <v>849892.94014321093</v>
      </c>
      <c r="R89" s="7">
        <f t="shared" si="20"/>
        <v>251822.03127413575</v>
      </c>
      <c r="S89" s="9">
        <f t="shared" si="21"/>
        <v>2286013.4814857626</v>
      </c>
    </row>
    <row r="90" spans="1:19" ht="15.75" x14ac:dyDescent="0.25">
      <c r="A90" s="11">
        <v>2014</v>
      </c>
      <c r="B90" s="12">
        <v>0.13519999999999999</v>
      </c>
      <c r="C90" s="18">
        <v>0.1075</v>
      </c>
      <c r="E90" s="8">
        <f t="shared" si="13"/>
        <v>0.12168</v>
      </c>
      <c r="F90" s="8">
        <f t="shared" si="14"/>
        <v>1.0749999999999997E-2</v>
      </c>
      <c r="G90" s="6">
        <f t="shared" si="12"/>
        <v>0.13242999999999999</v>
      </c>
      <c r="H90" s="7"/>
      <c r="I90" s="7">
        <f t="shared" si="15"/>
        <v>27929.722807554328</v>
      </c>
      <c r="J90" s="7">
        <f t="shared" si="22"/>
        <v>238831.50342791475</v>
      </c>
      <c r="K90" s="7"/>
      <c r="L90" s="7">
        <f t="shared" si="16"/>
        <v>25423.216001599681</v>
      </c>
      <c r="M90" s="9">
        <f t="shared" si="17"/>
        <v>290301.87549178669</v>
      </c>
      <c r="N90" s="7"/>
      <c r="O90" s="7">
        <f t="shared" si="18"/>
        <v>94286.421836856811</v>
      </c>
      <c r="P90" s="9">
        <f t="shared" si="19"/>
        <v>944179.3619800678</v>
      </c>
      <c r="R90" s="7">
        <f t="shared" si="20"/>
        <v>282996.25306551851</v>
      </c>
      <c r="S90" s="9">
        <f t="shared" si="21"/>
        <v>2569009.7345512812</v>
      </c>
    </row>
    <row r="91" spans="1:19" ht="15.75" x14ac:dyDescent="0.25">
      <c r="A91" s="13">
        <v>2015</v>
      </c>
      <c r="B91" s="12">
        <v>1.38E-2</v>
      </c>
      <c r="C91" s="18">
        <v>1.2800000000000001E-2</v>
      </c>
      <c r="E91" s="8">
        <f t="shared" si="13"/>
        <v>1.242E-2</v>
      </c>
      <c r="F91" s="8">
        <f t="shared" si="14"/>
        <v>1.2799999999999997E-3</v>
      </c>
      <c r="G91" s="6">
        <f t="shared" si="12"/>
        <v>1.37E-2</v>
      </c>
      <c r="H91" s="7"/>
      <c r="I91" s="7">
        <f t="shared" si="15"/>
        <v>3271.9915969624321</v>
      </c>
      <c r="J91" s="7">
        <f t="shared" si="22"/>
        <v>242103.49502487719</v>
      </c>
      <c r="K91" s="7"/>
      <c r="L91" s="7">
        <f t="shared" si="16"/>
        <v>27863.351847605576</v>
      </c>
      <c r="M91" s="9">
        <f t="shared" si="17"/>
        <v>318165.2273393923</v>
      </c>
      <c r="N91" s="7"/>
      <c r="O91" s="7">
        <f t="shared" si="18"/>
        <v>104746.47971344032</v>
      </c>
      <c r="P91" s="9">
        <f t="shared" si="19"/>
        <v>1048925.8416935082</v>
      </c>
      <c r="R91" s="7">
        <f t="shared" si="20"/>
        <v>318029.67692663748</v>
      </c>
      <c r="S91" s="9">
        <f t="shared" si="21"/>
        <v>2887039.4114779187</v>
      </c>
    </row>
    <row r="92" spans="1:19" ht="15.75" x14ac:dyDescent="0.25">
      <c r="A92" s="14">
        <v>2016</v>
      </c>
      <c r="B92" s="12">
        <v>0.1177</v>
      </c>
      <c r="C92" s="18">
        <v>6.8999999999999999E-3</v>
      </c>
      <c r="E92" s="8">
        <f t="shared" si="13"/>
        <v>0.10593</v>
      </c>
      <c r="F92" s="8">
        <f t="shared" si="14"/>
        <v>6.8999999999999986E-4</v>
      </c>
      <c r="G92" s="6">
        <f t="shared" si="12"/>
        <v>0.10661999999999999</v>
      </c>
      <c r="H92" s="7"/>
      <c r="I92" s="7">
        <f t="shared" si="15"/>
        <v>25813.074639552404</v>
      </c>
      <c r="J92" s="7">
        <f t="shared" si="22"/>
        <v>267916.56966442958</v>
      </c>
      <c r="K92" s="7"/>
      <c r="L92" s="7">
        <f t="shared" si="16"/>
        <v>30537.69342692972</v>
      </c>
      <c r="M92" s="9">
        <f t="shared" si="17"/>
        <v>348702.920766322</v>
      </c>
      <c r="N92" s="7"/>
      <c r="O92" s="7">
        <f t="shared" si="18"/>
        <v>116366.96778400017</v>
      </c>
      <c r="P92" s="9">
        <f t="shared" si="19"/>
        <v>1165292.8094775083</v>
      </c>
      <c r="R92" s="7">
        <f t="shared" si="20"/>
        <v>357400.05145101727</v>
      </c>
      <c r="S92" s="9">
        <f t="shared" si="21"/>
        <v>3244439.4629289359</v>
      </c>
    </row>
    <row r="93" spans="1:19" ht="15.75" x14ac:dyDescent="0.25">
      <c r="A93" s="14">
        <v>2017</v>
      </c>
      <c r="B93" s="12">
        <v>0.21609999999999999</v>
      </c>
      <c r="C93" s="18">
        <v>2.8000000000000001E-2</v>
      </c>
      <c r="E93" s="8">
        <f t="shared" si="13"/>
        <v>0.19449</v>
      </c>
      <c r="F93" s="8">
        <f t="shared" si="14"/>
        <v>2.7999999999999995E-3</v>
      </c>
      <c r="G93" s="6">
        <f t="shared" si="12"/>
        <v>0.19728999999999999</v>
      </c>
      <c r="H93" s="7"/>
      <c r="I93" s="7">
        <f t="shared" si="15"/>
        <v>52857.260029095312</v>
      </c>
      <c r="J93" s="7">
        <f t="shared" si="22"/>
        <v>320773.82969352487</v>
      </c>
      <c r="K93" s="7"/>
      <c r="L93" s="7">
        <f t="shared" si="16"/>
        <v>33468.719949329599</v>
      </c>
      <c r="M93" s="9">
        <f t="shared" si="17"/>
        <v>382171.64071565162</v>
      </c>
      <c r="N93" s="7"/>
      <c r="O93" s="7">
        <f t="shared" si="18"/>
        <v>129276.62321720021</v>
      </c>
      <c r="P93" s="9">
        <f t="shared" si="19"/>
        <v>1294569.4326947085</v>
      </c>
      <c r="R93" s="7">
        <f t="shared" si="20"/>
        <v>401644.26795507962</v>
      </c>
      <c r="S93" s="9">
        <f t="shared" si="21"/>
        <v>3646083.7308840156</v>
      </c>
    </row>
    <row r="94" spans="1:19" ht="15.75" x14ac:dyDescent="0.25">
      <c r="A94" s="14">
        <v>2018</v>
      </c>
      <c r="B94" s="12">
        <v>-4.2299999999999997E-2</v>
      </c>
      <c r="C94" s="18">
        <v>-2.0000000000000001E-4</v>
      </c>
      <c r="E94" s="8">
        <f t="shared" si="13"/>
        <v>-3.807E-2</v>
      </c>
      <c r="F94" s="8">
        <f t="shared" si="14"/>
        <v>-1.9999999999999995E-5</v>
      </c>
      <c r="G94" s="6">
        <f t="shared" si="12"/>
        <v>-3.8089999999999999E-2</v>
      </c>
      <c r="H94" s="7"/>
      <c r="I94" s="7">
        <f t="shared" si="15"/>
        <v>-12218.275173026363</v>
      </c>
      <c r="J94" s="7">
        <f t="shared" si="22"/>
        <v>308555.5545204985</v>
      </c>
      <c r="K94" s="7"/>
      <c r="L94" s="7">
        <f t="shared" si="16"/>
        <v>36681.068192885919</v>
      </c>
      <c r="M94" s="9">
        <f t="shared" si="17"/>
        <v>418852.70890853752</v>
      </c>
      <c r="N94" s="7"/>
      <c r="O94" s="7">
        <f t="shared" si="18"/>
        <v>143618.46517702096</v>
      </c>
      <c r="P94" s="9">
        <f t="shared" si="19"/>
        <v>1438187.8978717295</v>
      </c>
      <c r="R94" s="7">
        <f t="shared" si="20"/>
        <v>451365.68203119276</v>
      </c>
      <c r="S94" s="9">
        <f t="shared" si="21"/>
        <v>4097449.4129152084</v>
      </c>
    </row>
    <row r="95" spans="1:19" ht="15.75" x14ac:dyDescent="0.25">
      <c r="A95" s="15">
        <v>2019</v>
      </c>
      <c r="B95" s="12">
        <v>0.31209999999999999</v>
      </c>
      <c r="C95" s="18">
        <v>9.64E-2</v>
      </c>
      <c r="E95" s="8">
        <f t="shared" si="13"/>
        <v>0.28088999999999997</v>
      </c>
      <c r="F95" s="8">
        <f t="shared" si="14"/>
        <v>9.6399999999999975E-3</v>
      </c>
      <c r="G95" s="6">
        <f t="shared" si="12"/>
        <v>0.29052999999999995</v>
      </c>
      <c r="H95" s="7"/>
      <c r="I95" s="7">
        <f t="shared" si="15"/>
        <v>89644.64525484042</v>
      </c>
      <c r="J95" s="7">
        <f t="shared" si="22"/>
        <v>398200.19977533893</v>
      </c>
      <c r="K95" s="7"/>
      <c r="L95" s="7">
        <f t="shared" si="16"/>
        <v>40201.739588731965</v>
      </c>
      <c r="M95" s="9">
        <f t="shared" si="17"/>
        <v>459054.44849726948</v>
      </c>
      <c r="N95" s="7"/>
      <c r="O95" s="7">
        <f t="shared" si="18"/>
        <v>159551.37925554096</v>
      </c>
      <c r="P95" s="9">
        <f t="shared" si="19"/>
        <v>1597739.2771272704</v>
      </c>
      <c r="R95" s="7">
        <f t="shared" si="20"/>
        <v>507242.34146986343</v>
      </c>
      <c r="S95" s="9">
        <f t="shared" si="21"/>
        <v>4604691.7543850718</v>
      </c>
    </row>
    <row r="96" spans="1:19" ht="15.75" x14ac:dyDescent="0.25">
      <c r="A96" s="16">
        <v>2020</v>
      </c>
      <c r="B96" s="12">
        <v>0.1802</v>
      </c>
      <c r="C96" s="18">
        <v>0.1133</v>
      </c>
      <c r="E96" s="8">
        <f t="shared" si="13"/>
        <v>0.16217999999999999</v>
      </c>
      <c r="F96" s="8">
        <f t="shared" si="14"/>
        <v>1.1329999999999998E-2</v>
      </c>
      <c r="G96" s="6">
        <f t="shared" si="12"/>
        <v>0.17351</v>
      </c>
      <c r="H96" s="7"/>
      <c r="I96" s="7">
        <f t="shared" si="15"/>
        <v>69091.716663019062</v>
      </c>
      <c r="J96" s="7">
        <f t="shared" si="22"/>
        <v>467291.91643835802</v>
      </c>
      <c r="K96" s="7"/>
      <c r="L96" s="7">
        <f t="shared" si="16"/>
        <v>44060.327181902183</v>
      </c>
      <c r="M96" s="9">
        <f t="shared" si="17"/>
        <v>503114.77567917167</v>
      </c>
      <c r="N96" s="7"/>
      <c r="O96" s="7">
        <f t="shared" si="18"/>
        <v>177251.8776813843</v>
      </c>
      <c r="P96" s="9">
        <f t="shared" si="19"/>
        <v>1774991.1548086547</v>
      </c>
      <c r="R96" s="7">
        <f t="shared" si="20"/>
        <v>570036.23275472794</v>
      </c>
      <c r="S96" s="9">
        <f t="shared" si="21"/>
        <v>5174727.9871397996</v>
      </c>
    </row>
    <row r="97" spans="1:19" ht="15.75" x14ac:dyDescent="0.25">
      <c r="A97" s="14">
        <v>2021</v>
      </c>
      <c r="B97" s="12">
        <v>0.28470000000000001</v>
      </c>
      <c r="C97" s="18">
        <v>-4.4200000000000003E-2</v>
      </c>
      <c r="E97" s="8">
        <f t="shared" si="13"/>
        <v>0.25623000000000001</v>
      </c>
      <c r="F97" s="8">
        <f t="shared" si="14"/>
        <v>-4.4199999999999995E-3</v>
      </c>
      <c r="G97" s="6">
        <f t="shared" si="12"/>
        <v>0.25181000000000003</v>
      </c>
      <c r="H97" s="7"/>
      <c r="I97" s="7">
        <f t="shared" si="15"/>
        <v>117668.77747834295</v>
      </c>
      <c r="J97" s="7">
        <f t="shared" si="22"/>
        <v>584960.69391670101</v>
      </c>
      <c r="K97" s="7"/>
      <c r="L97" s="7">
        <f t="shared" si="16"/>
        <v>48289.264376022009</v>
      </c>
      <c r="M97" s="9">
        <f t="shared" si="17"/>
        <v>551404.04005519371</v>
      </c>
      <c r="N97" s="7"/>
      <c r="O97" s="7">
        <f t="shared" si="18"/>
        <v>196916.05480424146</v>
      </c>
      <c r="P97" s="9">
        <f t="shared" si="19"/>
        <v>1971907.2096128962</v>
      </c>
      <c r="R97" s="7">
        <f t="shared" si="20"/>
        <v>640603.67222421232</v>
      </c>
      <c r="S97" s="9">
        <f t="shared" si="21"/>
        <v>5815331.6593640121</v>
      </c>
    </row>
    <row r="98" spans="1:19" ht="15.75" x14ac:dyDescent="0.25">
      <c r="A98" s="14">
        <v>2022</v>
      </c>
      <c r="B98" s="12">
        <v>-0.1804</v>
      </c>
      <c r="C98" s="18">
        <v>-0.17829999999999999</v>
      </c>
      <c r="E98" s="8">
        <f t="shared" ref="E98:E100" si="23">+E$2*B98</f>
        <v>-0.16236</v>
      </c>
      <c r="F98" s="8">
        <f t="shared" ref="F98:F100" si="24">+F$2*C98</f>
        <v>-1.7829999999999995E-2</v>
      </c>
      <c r="G98" s="6">
        <f t="shared" ref="G98:G100" si="25">SUM(E98:F98)</f>
        <v>-0.18018999999999999</v>
      </c>
      <c r="H98" s="7"/>
      <c r="I98" s="7">
        <f t="shared" si="15"/>
        <v>-105404.06743685035</v>
      </c>
      <c r="J98" s="7">
        <f t="shared" si="22"/>
        <v>479556.62647985067</v>
      </c>
      <c r="K98" s="7"/>
      <c r="L98" s="7">
        <f t="shared" si="16"/>
        <v>52924.097552665458</v>
      </c>
      <c r="M98" s="9">
        <f t="shared" si="17"/>
        <v>604328.13760785921</v>
      </c>
      <c r="N98" s="7"/>
      <c r="O98" s="7">
        <f t="shared" si="18"/>
        <v>218761.75951923037</v>
      </c>
      <c r="P98" s="9">
        <f t="shared" si="19"/>
        <v>2190668.9691321268</v>
      </c>
      <c r="R98" s="7">
        <f t="shared" si="20"/>
        <v>719906.98360347759</v>
      </c>
      <c r="S98" s="9">
        <f t="shared" si="21"/>
        <v>6535238.6429674895</v>
      </c>
    </row>
    <row r="99" spans="1:19" ht="15.75" x14ac:dyDescent="0.25">
      <c r="A99" s="14">
        <v>2023</v>
      </c>
      <c r="B99" s="12">
        <v>0.2606</v>
      </c>
      <c r="C99" s="18">
        <v>3.8800000000000001E-2</v>
      </c>
      <c r="D99" s="8"/>
      <c r="E99" s="8">
        <f t="shared" si="23"/>
        <v>0.23454</v>
      </c>
      <c r="F99" s="8">
        <f t="shared" si="24"/>
        <v>3.8799999999999993E-3</v>
      </c>
      <c r="G99" s="6">
        <f t="shared" si="25"/>
        <v>0.23841999999999999</v>
      </c>
      <c r="H99" s="7"/>
      <c r="I99" s="7">
        <f t="shared" ref="I99:I100" si="26">+J98*G99</f>
        <v>114335.89088532599</v>
      </c>
      <c r="J99" s="7">
        <f t="shared" ref="J99:J100" si="27">+J98+I99</f>
        <v>593892.5173651767</v>
      </c>
      <c r="K99" s="7"/>
      <c r="L99" s="7">
        <f t="shared" si="16"/>
        <v>58003.784856885577</v>
      </c>
      <c r="M99" s="9">
        <f t="shared" si="17"/>
        <v>662331.92246474477</v>
      </c>
      <c r="N99" s="7"/>
      <c r="O99" s="7">
        <f t="shared" si="18"/>
        <v>243031.00869822412</v>
      </c>
      <c r="P99" s="9">
        <f t="shared" ref="P99:P100" si="28">+P98+O99</f>
        <v>2433699.9778303509</v>
      </c>
      <c r="R99" s="7">
        <f t="shared" si="20"/>
        <v>809027.62115241785</v>
      </c>
      <c r="S99" s="9">
        <f t="shared" ref="S99:S100" si="29">+S98+R99</f>
        <v>7344266.2641199073</v>
      </c>
    </row>
    <row r="100" spans="1:19" ht="15.75" x14ac:dyDescent="0.25">
      <c r="A100" s="17">
        <v>2024</v>
      </c>
      <c r="B100" s="12">
        <v>0.24879999999999999</v>
      </c>
      <c r="C100" s="18">
        <v>-1.6400000000000001E-2</v>
      </c>
      <c r="D100" s="8"/>
      <c r="E100" s="8">
        <f t="shared" si="23"/>
        <v>0.22392000000000001</v>
      </c>
      <c r="F100" s="8">
        <f t="shared" si="24"/>
        <v>-1.6399999999999997E-3</v>
      </c>
      <c r="G100" s="6">
        <f t="shared" si="25"/>
        <v>0.22228000000000001</v>
      </c>
      <c r="H100" s="7"/>
      <c r="I100" s="7">
        <f t="shared" si="26"/>
        <v>132010.42875993147</v>
      </c>
      <c r="J100" s="7">
        <f t="shared" si="27"/>
        <v>725902.94612510817</v>
      </c>
      <c r="K100" s="7"/>
      <c r="L100" s="7">
        <f t="shared" si="16"/>
        <v>63571.023660363251</v>
      </c>
      <c r="M100" s="9">
        <f t="shared" si="17"/>
        <v>725902.94612510805</v>
      </c>
      <c r="N100" s="7"/>
      <c r="O100" s="7">
        <f t="shared" si="18"/>
        <v>269992.66836525977</v>
      </c>
      <c r="P100" s="9">
        <f t="shared" si="28"/>
        <v>2703692.6461956105</v>
      </c>
      <c r="R100" s="7">
        <f t="shared" si="20"/>
        <v>909180.91738925374</v>
      </c>
      <c r="S100" s="9">
        <f t="shared" si="29"/>
        <v>8253447.1815091614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Bewley</dc:creator>
  <cp:lastModifiedBy>Brian Bewley</cp:lastModifiedBy>
  <dcterms:created xsi:type="dcterms:W3CDTF">2025-02-10T14:39:38Z</dcterms:created>
  <dcterms:modified xsi:type="dcterms:W3CDTF">2025-02-10T15:10:18Z</dcterms:modified>
</cp:coreProperties>
</file>