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78298F67-8D61-B045-BA79-5CABC8B84225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lc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B61" i="1"/>
  <c r="B60" i="1"/>
  <c r="B43" i="1"/>
  <c r="B42" i="1"/>
  <c r="B41" i="1"/>
  <c r="B58" i="1" l="1"/>
  <c r="B57" i="1"/>
  <c r="B56" i="1"/>
  <c r="F54" i="1"/>
  <c r="D54" i="1"/>
  <c r="C54" i="1"/>
  <c r="A54" i="1"/>
  <c r="B36" i="1"/>
  <c r="B40" i="1"/>
  <c r="B39" i="1"/>
  <c r="B38" i="1"/>
  <c r="B37" i="1"/>
  <c r="F35" i="1"/>
  <c r="D35" i="1"/>
  <c r="C35" i="1"/>
  <c r="A35" i="1"/>
  <c r="B21" i="1"/>
  <c r="F12" i="1"/>
  <c r="F36" i="1" s="1"/>
  <c r="D12" i="1"/>
  <c r="D36" i="1" s="1"/>
  <c r="C12" i="1"/>
  <c r="C36" i="1" s="1"/>
  <c r="A12" i="1"/>
  <c r="A36" i="1" s="1"/>
</calcChain>
</file>

<file path=xl/sharedStrings.xml><?xml version="1.0" encoding="utf-8"?>
<sst xmlns="http://schemas.openxmlformats.org/spreadsheetml/2006/main" count="200" uniqueCount="73">
  <si>
    <t>name</t>
  </si>
  <si>
    <t>reference product</t>
  </si>
  <si>
    <t>amount</t>
  </si>
  <si>
    <t>unit</t>
  </si>
  <si>
    <t>location</t>
  </si>
  <si>
    <t>database</t>
  </si>
  <si>
    <t>type</t>
  </si>
  <si>
    <t>comment</t>
  </si>
  <si>
    <t>Activity</t>
  </si>
  <si>
    <t>Exchanges</t>
  </si>
  <si>
    <t>electricity, medium voltage</t>
  </si>
  <si>
    <t>GLO</t>
  </si>
  <si>
    <t>RER</t>
  </si>
  <si>
    <t>copper, cathode</t>
  </si>
  <si>
    <t>kilogram</t>
  </si>
  <si>
    <t>kilowatt hour</t>
  </si>
  <si>
    <t>square meter</t>
  </si>
  <si>
    <t>production</t>
  </si>
  <si>
    <t>technosphere</t>
  </si>
  <si>
    <t>market for copper, cathode</t>
  </si>
  <si>
    <t>Europe without Switzerland</t>
  </si>
  <si>
    <t>production amount</t>
  </si>
  <si>
    <t>electricity, high voltage</t>
  </si>
  <si>
    <t>categories</t>
  </si>
  <si>
    <t>heat pump, high temp</t>
  </si>
  <si>
    <t>heat pump production, industrial, water-water, 100 kW</t>
  </si>
  <si>
    <t>source</t>
  </si>
  <si>
    <t>Lukas Zeilerbauer, Felix Hubmann, Stefan Puschnigg, Johannes Lindorfer, Life cycle assessment and shadow cost of steam produced by an industrial-sized high-temperature heat pump, Sustainable Production and Consumption, Volume 40, 2023, https://doi.org/10.1016/j.spc.2023.06.016.</t>
  </si>
  <si>
    <t>heat pump, water-water, 100kW</t>
  </si>
  <si>
    <t>Modelled after a Viking HeatBooster HBS 4 system, which has a nominal heat supply capacity of 250 kW (Viking Heat Engines, 2019). Additionally, the system featured an additional, custom-designed flash tank for steam generation, as the Viking HeatBooster HBS 4 system is not able to produce steam when run as a stand-alone system. In contrast to a regular water-to-water high-temperature heat pump this setup employs an extra circuit composed of circulation pump, flash valve and flash tank to generate steam. The energy LCI was derived assuming a lifetime of 15 years for the machinery and an annual operating time of 8000 h. Total mass: 3031 kg.</t>
  </si>
  <si>
    <t>market group for electricity, medium voltage</t>
  </si>
  <si>
    <t>megajoule</t>
  </si>
  <si>
    <t>heat, district or industrial, natural gas</t>
  </si>
  <si>
    <t>market for heat, district or industrial, natural gas</t>
  </si>
  <si>
    <t>CA-QC</t>
  </si>
  <si>
    <t>RoW</t>
  </si>
  <si>
    <t>lubricating oil</t>
  </si>
  <si>
    <t>market for lubricating oil</t>
  </si>
  <si>
    <t>polyvinyl chloride, unspecified polymerisation, weighted average</t>
  </si>
  <si>
    <t>market for polyvinyl chloride, unspecified polymerisation, weighted average</t>
  </si>
  <si>
    <t>reinforcing steel</t>
  </si>
  <si>
    <t>market for reinforcing steel</t>
  </si>
  <si>
    <t>steel, low-alloyed, hot rolled</t>
  </si>
  <si>
    <t>market for steel, low-alloyed, hot rolled</t>
  </si>
  <si>
    <t>tetrafluoroethane, R134a</t>
  </si>
  <si>
    <t>market for tetrafluoroethane, R134a</t>
  </si>
  <si>
    <t>tube insulation, elastomere</t>
  </si>
  <si>
    <t>market for tube insulation, elastomere</t>
  </si>
  <si>
    <t>waste plastic, mixture</t>
  </si>
  <si>
    <t>market group for waste plastic, mixture</t>
  </si>
  <si>
    <t>1,1,1,2-Tetrafluoroethane</t>
  </si>
  <si>
    <t>cubic meter</t>
  </si>
  <si>
    <t>Water</t>
  </si>
  <si>
    <t>air</t>
  </si>
  <si>
    <t>water</t>
  </si>
  <si>
    <t>Water, unspecified natural origin</t>
  </si>
  <si>
    <t>biosphere</t>
  </si>
  <si>
    <t>steam heat production, water-water heat pump, industrial, 100kW</t>
  </si>
  <si>
    <t>market group for electricity, high voltage</t>
  </si>
  <si>
    <t>heat upgrading</t>
  </si>
  <si>
    <t>water circulation</t>
  </si>
  <si>
    <t>Modelled after a Viking HeatBooster HBS 4 system, which has a nominal heat supply capacity of 250 kW (Viking Heat Engines, 2019). Additionally, the system featured an additional, custom-designed flash tank for steam generation, as the Viking HeatBooster HBS 4 system is not able to produce steam when run as a stand-alone system. In contrast to a regular water-to-water high-temperature heat pump this setup employs an extra circuit composed of circulation pump, flash valve and flash tank to generate steam. The energy LCI was derived assuming a lifetime of 15 years for the machinery and an annual operating time of 8000 h. Total mass: 3031 kg. Water used for steam generation is recirculated, hence it is not considered as a net use. Steam delivered at 2 bar.
Thermal Power Output(MW): 0.1
Heat Source in(°C): 80
Heat Source out(°C): 74
Heat sink in(°C): 124
Heat sink out(°C): 121
Steam Temperature(°C): 121
Electricity demand: Circulation Pump(MWh/a): 36
Electricity demand: Circulation Pump(MWh/15a): 540
Electricity demand: Upgrading(MWh/a): 232
Electricity demand: Upgrading(MWh/15a): 3480
COP (System)(/): 2.97
Steam Output(GJ/a): 2880
Steam Output(TJ/15a): 43.2</t>
  </si>
  <si>
    <t>heat production, water-water heat pump, industrial, 100kW</t>
  </si>
  <si>
    <t>Modelled after a Viking HeatBooster HBS 4 system, which has a nominal heat supply capacity of 250 kW (Viking Heat Engines, 2019). Additionally, the system featured an additional, custom-designed flash tank for steam generation, as the Viking HeatBooster HBS 4 system is not able to produce steam when run as a stand-alone system. In contrast to a regular water-to-water high-temperature heat pump this setup employs an extra circuit composed of circulation pump, flash valve and flash tank to generate steam. The energy LCI was derived assuming a lifetime of 15 years for the machinery and an annual operating time of 8000 h. Total mass: 3031 kg. Water used for steam generation is recirculated, hence it is not considered as a net use. Steam delivered at 2 bar. Since not steam is generated for this dataset, we set the electricity for water circulation to zero.
Thermal Power Output(MW): 0.1
Heat Source in(°C): 80
Heat Source out(°C): 74
Heat sink in(°C): 124
Heat sink out(°C): 121
Steam Temperature(°C): 121
Electricity demand: Circulation Pump(MWh/a): 36
Electricity demand: Circulation Pump(MWh/15a): 540
Electricity demand: Upgrading(MWh/a): 232
Electricity demand: Upgrading(MWh/15a): 3480
COP (System)(/): 2.97
Steam Output(GJ/a): 2880
Steam Output(TJ/15a): 43.2</t>
  </si>
  <si>
    <t>steam heat, water-water heat pump, industrial, 100kW</t>
  </si>
  <si>
    <t>heat, water-water heat pump, industrial, 100kW</t>
  </si>
  <si>
    <t>air::urban air close to ground</t>
  </si>
  <si>
    <t>natural resource::in water</t>
  </si>
  <si>
    <t>Occupation, industrial area</t>
  </si>
  <si>
    <t>square meter-year</t>
  </si>
  <si>
    <t>natural resource::land</t>
  </si>
  <si>
    <t>Transformation, from industrial area</t>
  </si>
  <si>
    <t>Transformation, to industrial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</si>
</sst>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2" fillId="0" borderId="0"/>
  </cellStyleXfs>
  <cellXfs count="28">
    <xf numFmtId="0" fontId="0" fillId="0" borderId="0" xfId="0"/>
    <xf numFmtId="2" fontId="0" fillId="0" borderId="0" xfId="0" applyNumberFormat="1"/>
    <xf numFmtId="0" fontId="1" fillId="0" borderId="0" xfId="0" applyFont="1" applyBorder="1"/>
    <xf numFmtId="0" fontId="0" fillId="0" borderId="0" xfId="0" applyBorder="1"/>
    <xf numFmtId="0" fontId="1" fillId="0" borderId="0" xfId="2" applyFont="1" applyBorder="1"/>
    <xf numFmtId="11" fontId="4" fillId="0" borderId="0" xfId="0" applyNumberFormat="1" applyFont="1" applyBorder="1"/>
    <xf numFmtId="0" fontId="2" fillId="0" borderId="0" xfId="3" applyBorder="1"/>
    <xf numFmtId="0" fontId="5" fillId="0" borderId="0" xfId="0" applyFont="1" applyBorder="1"/>
    <xf numFmtId="0" fontId="2" fillId="0" borderId="0" xfId="0" applyFont="1" applyBorder="1"/>
    <xf numFmtId="0" fontId="2" fillId="0" borderId="0" xfId="2" applyBorder="1"/>
    <xf numFmtId="11" fontId="2" fillId="0" borderId="0" xfId="2" applyNumberFormat="1" applyBorder="1" applyAlignment="1">
      <alignment horizontal="left"/>
    </xf>
    <xf numFmtId="11" fontId="0" fillId="0" borderId="0" xfId="2" applyNumberFormat="1" applyFont="1" applyBorder="1" applyAlignment="1">
      <alignment horizontal="left"/>
    </xf>
    <xf numFmtId="11" fontId="2" fillId="0" borderId="0" xfId="1" applyNumberFormat="1" applyFont="1" applyFill="1" applyBorder="1"/>
    <xf numFmtId="11" fontId="5" fillId="0" borderId="0" xfId="0" applyNumberFormat="1" applyFont="1" applyBorder="1"/>
    <xf numFmtId="0" fontId="4" fillId="0" borderId="0" xfId="0" applyFont="1" applyBorder="1"/>
    <xf numFmtId="11" fontId="1" fillId="0" borderId="0" xfId="0" applyNumberFormat="1" applyFont="1" applyBorder="1"/>
    <xf numFmtId="0" fontId="1" fillId="0" borderId="0" xfId="3" applyFont="1" applyBorder="1"/>
    <xf numFmtId="11" fontId="0" fillId="0" borderId="0" xfId="0" applyNumberFormat="1" applyBorder="1"/>
    <xf numFmtId="0" fontId="0" fillId="0" borderId="0" xfId="0" applyFill="1" applyBorder="1"/>
    <xf numFmtId="0" fontId="5" fillId="0" borderId="0" xfId="0" applyFont="1" applyFill="1" applyBorder="1"/>
    <xf numFmtId="0" fontId="0" fillId="0" borderId="0" xfId="0" applyFont="1" applyBorder="1"/>
    <xf numFmtId="0" fontId="2" fillId="0" borderId="0" xfId="2" applyFont="1" applyBorder="1"/>
    <xf numFmtId="11" fontId="0" fillId="0" borderId="0" xfId="0" applyNumberFormat="1" applyFont="1" applyBorder="1"/>
    <xf numFmtId="0" fontId="2" fillId="0" borderId="0" xfId="3" applyFont="1" applyBorder="1"/>
    <xf numFmtId="0" fontId="0" fillId="0" borderId="0" xfId="0" applyFont="1" applyFill="1" applyBorder="1"/>
    <xf numFmtId="0" fontId="6" fillId="0" borderId="0" xfId="1" applyFont="1" applyFill="1" applyAlignment="1"/>
    <xf numFmtId="11" fontId="6" fillId="0" borderId="0" xfId="1" applyNumberFormat="1" applyFont="1" applyFill="1" applyAlignment="1"/>
    <xf numFmtId="0" fontId="6" fillId="0" borderId="0" xfId="0" applyFont="1"/>
  </cellXfs>
  <cellStyles count="4">
    <cellStyle name="Neutral" xfId="1" builtinId="28"/>
    <cellStyle name="Normal" xfId="0" builtinId="0"/>
    <cellStyle name="Normal 11 3" xfId="2" xr:uid="{926B8F84-56CF-9742-923C-58976E27515A}"/>
    <cellStyle name="Normal 2" xfId="3" xr:uid="{7CB59D07-984D-0E43-A918-35C20EB1329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2"/>
  <sheetViews>
    <sheetView tabSelected="1" topLeftCell="A38" workbookViewId="0">
      <selection activeCell="D62" sqref="D62"/>
    </sheetView>
  </sheetViews>
  <sheetFormatPr baseColWidth="10" defaultColWidth="8.83203125" defaultRowHeight="15" x14ac:dyDescent="0.2"/>
  <cols>
    <col min="1" max="1" width="39" style="3" customWidth="1"/>
    <col min="2" max="2" width="30.6640625" style="3" customWidth="1"/>
    <col min="3" max="3" width="8.83203125" style="3"/>
    <col min="4" max="4" width="19.83203125" style="3" customWidth="1"/>
    <col min="5" max="10" width="8.83203125" style="3"/>
    <col min="11" max="12" width="11.83203125" style="3" bestFit="1" customWidth="1"/>
    <col min="13" max="16384" width="8.83203125" style="3"/>
  </cols>
  <sheetData>
    <row r="1" spans="1:13" x14ac:dyDescent="0.2">
      <c r="A1" s="2" t="s">
        <v>5</v>
      </c>
      <c r="B1" s="2" t="s">
        <v>24</v>
      </c>
    </row>
    <row r="3" spans="1:13" x14ac:dyDescent="0.2">
      <c r="A3" s="4" t="s">
        <v>8</v>
      </c>
      <c r="B3" s="5" t="s">
        <v>25</v>
      </c>
      <c r="C3" s="6"/>
      <c r="D3" s="7"/>
      <c r="E3" s="7"/>
      <c r="F3" s="7"/>
      <c r="G3" s="7"/>
      <c r="H3" s="7"/>
      <c r="I3" s="7"/>
      <c r="K3" s="8"/>
    </row>
    <row r="4" spans="1:13" x14ac:dyDescent="0.2">
      <c r="A4" s="9" t="s">
        <v>21</v>
      </c>
      <c r="B4" s="10">
        <v>1</v>
      </c>
      <c r="C4" s="7"/>
      <c r="D4" s="7"/>
      <c r="E4" s="7"/>
      <c r="F4" s="7"/>
      <c r="G4" s="7"/>
      <c r="H4" s="7"/>
      <c r="I4" s="7"/>
      <c r="K4" s="8"/>
    </row>
    <row r="5" spans="1:13" x14ac:dyDescent="0.2">
      <c r="A5" s="9" t="s">
        <v>7</v>
      </c>
      <c r="B5" s="11" t="s">
        <v>29</v>
      </c>
      <c r="C5" s="7"/>
      <c r="D5" s="7"/>
      <c r="E5" s="7"/>
      <c r="F5" s="7"/>
      <c r="G5" s="7"/>
      <c r="H5" s="7"/>
      <c r="I5" s="7"/>
      <c r="K5" s="8"/>
    </row>
    <row r="6" spans="1:13" x14ac:dyDescent="0.2">
      <c r="A6" s="9" t="s">
        <v>26</v>
      </c>
      <c r="B6" s="11" t="s">
        <v>27</v>
      </c>
      <c r="C6" s="7"/>
      <c r="D6" s="7"/>
      <c r="E6" s="7"/>
      <c r="F6" s="7"/>
      <c r="G6" s="7"/>
      <c r="H6" s="7"/>
      <c r="I6" s="7"/>
      <c r="K6" s="8"/>
    </row>
    <row r="7" spans="1:13" x14ac:dyDescent="0.2">
      <c r="A7" s="9" t="s">
        <v>1</v>
      </c>
      <c r="B7" s="12" t="s">
        <v>28</v>
      </c>
      <c r="C7" s="7"/>
      <c r="D7" s="7"/>
      <c r="E7" s="7"/>
      <c r="F7" s="7"/>
      <c r="G7" s="7"/>
      <c r="H7" s="7"/>
      <c r="I7" s="7"/>
      <c r="K7" s="8"/>
    </row>
    <row r="8" spans="1:13" x14ac:dyDescent="0.2">
      <c r="A8" s="9" t="s">
        <v>4</v>
      </c>
      <c r="B8" s="11" t="s">
        <v>12</v>
      </c>
      <c r="C8" s="7"/>
      <c r="D8" s="7"/>
      <c r="E8" s="7"/>
      <c r="F8" s="7"/>
      <c r="G8" s="7"/>
      <c r="H8" s="7"/>
      <c r="I8" s="7"/>
      <c r="K8" s="8"/>
    </row>
    <row r="9" spans="1:13" x14ac:dyDescent="0.2">
      <c r="A9" s="9" t="s">
        <v>3</v>
      </c>
      <c r="B9" s="13" t="s">
        <v>3</v>
      </c>
      <c r="C9" s="7"/>
      <c r="D9" s="7"/>
      <c r="E9" s="7"/>
      <c r="F9" s="7"/>
      <c r="G9" s="7"/>
      <c r="H9" s="14"/>
      <c r="I9" s="14"/>
      <c r="K9" s="8"/>
    </row>
    <row r="10" spans="1:13" x14ac:dyDescent="0.2">
      <c r="A10" s="14" t="s">
        <v>9</v>
      </c>
      <c r="B10" s="5"/>
      <c r="C10" s="14"/>
      <c r="D10" s="14"/>
      <c r="E10" s="14"/>
      <c r="F10" s="14"/>
      <c r="G10" s="14"/>
      <c r="H10" s="6"/>
      <c r="I10" s="6"/>
      <c r="K10" s="8"/>
    </row>
    <row r="11" spans="1:13" x14ac:dyDescent="0.2">
      <c r="A11" s="2" t="s">
        <v>0</v>
      </c>
      <c r="B11" s="15" t="s">
        <v>2</v>
      </c>
      <c r="C11" s="2" t="s">
        <v>4</v>
      </c>
      <c r="D11" s="2" t="s">
        <v>3</v>
      </c>
      <c r="E11" s="2" t="s">
        <v>6</v>
      </c>
      <c r="F11" s="2" t="s">
        <v>1</v>
      </c>
      <c r="G11" s="2" t="s">
        <v>23</v>
      </c>
      <c r="H11" s="16" t="s">
        <v>7</v>
      </c>
      <c r="I11" s="2"/>
      <c r="J11" s="16"/>
      <c r="K11" s="16"/>
      <c r="L11" s="16"/>
    </row>
    <row r="12" spans="1:13" x14ac:dyDescent="0.2">
      <c r="A12" s="17" t="str">
        <f>B3</f>
        <v>heat pump production, industrial, water-water, 100 kW</v>
      </c>
      <c r="B12" s="17">
        <v>1</v>
      </c>
      <c r="C12" s="17" t="str">
        <f>B8</f>
        <v>RER</v>
      </c>
      <c r="D12" s="17" t="str">
        <f>B9</f>
        <v>unit</v>
      </c>
      <c r="E12" s="3" t="s">
        <v>17</v>
      </c>
      <c r="F12" s="17" t="str">
        <f>B7</f>
        <v>heat pump, water-water, 100kW</v>
      </c>
      <c r="G12" s="6"/>
      <c r="H12" s="6"/>
      <c r="K12" s="8"/>
    </row>
    <row r="13" spans="1:13" x14ac:dyDescent="0.2">
      <c r="A13" s="7" t="s">
        <v>19</v>
      </c>
      <c r="B13" s="7">
        <v>521</v>
      </c>
      <c r="C13" s="7" t="s">
        <v>11</v>
      </c>
      <c r="D13" s="13" t="s">
        <v>14</v>
      </c>
      <c r="E13" s="19" t="s">
        <v>18</v>
      </c>
      <c r="F13" s="7" t="s">
        <v>13</v>
      </c>
      <c r="G13" s="7"/>
      <c r="H13" s="20"/>
      <c r="I13" s="20"/>
      <c r="J13" s="20"/>
      <c r="M13" s="14"/>
    </row>
    <row r="14" spans="1:13" x14ac:dyDescent="0.2">
      <c r="A14" s="20" t="s">
        <v>30</v>
      </c>
      <c r="B14" s="21">
        <v>3315</v>
      </c>
      <c r="C14" s="20" t="s">
        <v>20</v>
      </c>
      <c r="D14" s="22" t="s">
        <v>15</v>
      </c>
      <c r="E14" s="19" t="s">
        <v>18</v>
      </c>
      <c r="F14" s="20" t="s">
        <v>10</v>
      </c>
      <c r="G14" s="23"/>
      <c r="H14" s="20"/>
      <c r="I14" s="20"/>
      <c r="J14" s="20"/>
    </row>
    <row r="15" spans="1:13" x14ac:dyDescent="0.2">
      <c r="A15" s="20" t="s">
        <v>33</v>
      </c>
      <c r="B15" s="20">
        <v>31500</v>
      </c>
      <c r="C15" s="20" t="s">
        <v>34</v>
      </c>
      <c r="D15" s="20" t="s">
        <v>31</v>
      </c>
      <c r="E15" s="19" t="s">
        <v>18</v>
      </c>
      <c r="F15" s="20" t="s">
        <v>32</v>
      </c>
      <c r="G15" s="20"/>
      <c r="H15" s="20"/>
      <c r="I15" s="20"/>
      <c r="J15" s="20"/>
    </row>
    <row r="16" spans="1:13" x14ac:dyDescent="0.2">
      <c r="A16" s="20" t="s">
        <v>37</v>
      </c>
      <c r="B16" s="20">
        <v>40</v>
      </c>
      <c r="C16" s="20" t="s">
        <v>35</v>
      </c>
      <c r="D16" s="20" t="s">
        <v>14</v>
      </c>
      <c r="E16" s="19" t="s">
        <v>18</v>
      </c>
      <c r="F16" s="20" t="s">
        <v>36</v>
      </c>
      <c r="G16" s="20"/>
      <c r="H16" s="20"/>
      <c r="I16" s="20"/>
      <c r="J16" s="20"/>
    </row>
    <row r="17" spans="1:13" x14ac:dyDescent="0.2">
      <c r="A17" s="20" t="s">
        <v>39</v>
      </c>
      <c r="B17" s="20">
        <v>24</v>
      </c>
      <c r="C17" s="20" t="s">
        <v>35</v>
      </c>
      <c r="D17" s="20" t="s">
        <v>14</v>
      </c>
      <c r="E17" s="19" t="s">
        <v>18</v>
      </c>
      <c r="F17" s="20" t="s">
        <v>38</v>
      </c>
      <c r="G17" s="20"/>
      <c r="H17" s="20"/>
      <c r="I17" s="20"/>
      <c r="J17" s="20"/>
      <c r="M17" s="2"/>
    </row>
    <row r="18" spans="1:13" x14ac:dyDescent="0.2">
      <c r="A18" s="20" t="s">
        <v>41</v>
      </c>
      <c r="B18" s="20">
        <v>1776</v>
      </c>
      <c r="C18" s="20" t="s">
        <v>11</v>
      </c>
      <c r="D18" s="20" t="s">
        <v>14</v>
      </c>
      <c r="E18" s="19" t="s">
        <v>18</v>
      </c>
      <c r="F18" s="20" t="s">
        <v>40</v>
      </c>
      <c r="G18" s="20"/>
      <c r="H18" s="20"/>
      <c r="I18" s="20"/>
      <c r="J18" s="20"/>
    </row>
    <row r="19" spans="1:13" x14ac:dyDescent="0.2">
      <c r="A19" s="20" t="s">
        <v>43</v>
      </c>
      <c r="B19" s="20">
        <v>474</v>
      </c>
      <c r="C19" s="20" t="s">
        <v>11</v>
      </c>
      <c r="D19" s="20" t="s">
        <v>14</v>
      </c>
      <c r="E19" s="19" t="s">
        <v>18</v>
      </c>
      <c r="F19" s="20" t="s">
        <v>42</v>
      </c>
      <c r="G19" s="20"/>
      <c r="H19" s="20"/>
      <c r="I19" s="20"/>
      <c r="J19" s="20"/>
    </row>
    <row r="20" spans="1:13" x14ac:dyDescent="0.2">
      <c r="A20" s="20" t="s">
        <v>47</v>
      </c>
      <c r="B20" s="20">
        <v>237</v>
      </c>
      <c r="C20" s="20" t="s">
        <v>11</v>
      </c>
      <c r="D20" s="20" t="s">
        <v>14</v>
      </c>
      <c r="E20" s="19" t="s">
        <v>18</v>
      </c>
      <c r="F20" s="20" t="s">
        <v>46</v>
      </c>
      <c r="G20" s="20"/>
      <c r="H20" s="20"/>
      <c r="I20" s="20"/>
      <c r="J20" s="20"/>
    </row>
    <row r="21" spans="1:13" x14ac:dyDescent="0.2">
      <c r="A21" s="20" t="s">
        <v>49</v>
      </c>
      <c r="B21" s="20">
        <f>-1*B17</f>
        <v>-24</v>
      </c>
      <c r="C21" s="20" t="s">
        <v>20</v>
      </c>
      <c r="D21" s="20" t="s">
        <v>14</v>
      </c>
      <c r="E21" s="19" t="s">
        <v>18</v>
      </c>
      <c r="F21" s="20" t="s">
        <v>48</v>
      </c>
      <c r="G21" s="20"/>
      <c r="H21" s="20"/>
      <c r="I21" s="20"/>
      <c r="J21" s="20"/>
    </row>
    <row r="22" spans="1:13" x14ac:dyDescent="0.2">
      <c r="A22" s="20" t="s">
        <v>52</v>
      </c>
      <c r="B22" s="20">
        <v>2.5063200000000001</v>
      </c>
      <c r="C22" s="20"/>
      <c r="D22" s="20" t="s">
        <v>51</v>
      </c>
      <c r="E22" s="19" t="s">
        <v>56</v>
      </c>
      <c r="F22" s="20"/>
      <c r="G22" s="20" t="s">
        <v>53</v>
      </c>
      <c r="H22" s="20"/>
      <c r="I22" s="20"/>
      <c r="J22" s="20"/>
    </row>
    <row r="23" spans="1:13" x14ac:dyDescent="0.2">
      <c r="A23" s="20" t="s">
        <v>52</v>
      </c>
      <c r="B23" s="20">
        <v>14.202480000000001</v>
      </c>
      <c r="C23" s="20"/>
      <c r="D23" s="20" t="s">
        <v>51</v>
      </c>
      <c r="E23" s="19" t="s">
        <v>56</v>
      </c>
      <c r="F23" s="20"/>
      <c r="G23" s="20" t="s">
        <v>54</v>
      </c>
      <c r="H23" s="20"/>
      <c r="I23" s="20"/>
      <c r="J23" s="20"/>
    </row>
    <row r="24" spans="1:13" x14ac:dyDescent="0.2">
      <c r="A24" s="20" t="s">
        <v>55</v>
      </c>
      <c r="B24" s="20">
        <v>16.7088</v>
      </c>
      <c r="C24" s="20"/>
      <c r="D24" s="20" t="s">
        <v>51</v>
      </c>
      <c r="E24" s="19" t="s">
        <v>56</v>
      </c>
      <c r="F24" s="20"/>
      <c r="G24" s="20" t="s">
        <v>67</v>
      </c>
      <c r="H24" s="20"/>
      <c r="I24" s="20"/>
      <c r="J24" s="20"/>
    </row>
    <row r="26" spans="1:13" x14ac:dyDescent="0.2">
      <c r="A26" s="4" t="s">
        <v>8</v>
      </c>
      <c r="B26" s="5" t="s">
        <v>57</v>
      </c>
      <c r="C26" s="6"/>
      <c r="D26" s="7"/>
      <c r="E26" s="7"/>
      <c r="F26" s="7"/>
      <c r="G26" s="7"/>
      <c r="H26" s="7"/>
      <c r="I26" s="7"/>
      <c r="K26" s="8"/>
    </row>
    <row r="27" spans="1:13" x14ac:dyDescent="0.2">
      <c r="A27" s="9" t="s">
        <v>21</v>
      </c>
      <c r="B27" s="10">
        <v>1</v>
      </c>
      <c r="C27" s="7"/>
      <c r="D27" s="7"/>
      <c r="E27" s="7"/>
      <c r="F27" s="7"/>
      <c r="G27" s="7"/>
      <c r="H27" s="7"/>
      <c r="I27" s="7"/>
      <c r="K27" s="8"/>
    </row>
    <row r="28" spans="1:13" x14ac:dyDescent="0.2">
      <c r="A28" s="9" t="s">
        <v>7</v>
      </c>
      <c r="B28" s="11" t="s">
        <v>61</v>
      </c>
      <c r="C28" s="7"/>
      <c r="D28" s="7"/>
      <c r="E28" s="7"/>
      <c r="F28" s="7"/>
      <c r="G28" s="7"/>
      <c r="H28" s="7"/>
      <c r="I28" s="7"/>
      <c r="K28" s="8"/>
    </row>
    <row r="29" spans="1:13" x14ac:dyDescent="0.2">
      <c r="A29" s="9" t="s">
        <v>26</v>
      </c>
      <c r="B29" s="11" t="s">
        <v>27</v>
      </c>
      <c r="C29" s="7"/>
      <c r="D29" s="7"/>
      <c r="E29" s="7"/>
      <c r="F29" s="7"/>
      <c r="G29" s="7"/>
      <c r="H29" s="7"/>
      <c r="I29" s="7"/>
      <c r="K29" s="8"/>
    </row>
    <row r="30" spans="1:13" x14ac:dyDescent="0.2">
      <c r="A30" s="9" t="s">
        <v>1</v>
      </c>
      <c r="B30" s="12" t="s">
        <v>64</v>
      </c>
      <c r="C30" s="7"/>
      <c r="D30" s="7"/>
      <c r="E30" s="7"/>
      <c r="F30" s="7"/>
      <c r="G30" s="7"/>
      <c r="H30" s="7"/>
      <c r="I30" s="7"/>
      <c r="K30" s="8"/>
    </row>
    <row r="31" spans="1:13" x14ac:dyDescent="0.2">
      <c r="A31" s="9" t="s">
        <v>4</v>
      </c>
      <c r="B31" s="11" t="s">
        <v>12</v>
      </c>
      <c r="C31" s="7"/>
      <c r="D31" s="7"/>
      <c r="E31" s="7"/>
      <c r="F31" s="7"/>
      <c r="G31" s="7"/>
      <c r="H31" s="7"/>
      <c r="I31" s="7"/>
      <c r="K31" s="8"/>
    </row>
    <row r="32" spans="1:13" x14ac:dyDescent="0.2">
      <c r="A32" s="9" t="s">
        <v>3</v>
      </c>
      <c r="B32" s="13" t="s">
        <v>31</v>
      </c>
      <c r="C32" s="7"/>
      <c r="D32" s="7"/>
      <c r="E32" s="7"/>
      <c r="F32" s="7"/>
      <c r="G32" s="7"/>
      <c r="H32" s="14"/>
      <c r="I32" s="14"/>
      <c r="K32" s="8"/>
    </row>
    <row r="33" spans="1:18" x14ac:dyDescent="0.2">
      <c r="A33" s="14" t="s">
        <v>9</v>
      </c>
      <c r="B33" s="5"/>
      <c r="C33" s="14"/>
      <c r="D33" s="14"/>
      <c r="E33" s="14"/>
      <c r="F33" s="14"/>
      <c r="G33" s="14"/>
      <c r="H33" s="6"/>
      <c r="I33" s="6"/>
      <c r="K33" s="8"/>
    </row>
    <row r="34" spans="1:18" x14ac:dyDescent="0.2">
      <c r="A34" s="2" t="s">
        <v>0</v>
      </c>
      <c r="B34" s="15" t="s">
        <v>2</v>
      </c>
      <c r="C34" s="2" t="s">
        <v>4</v>
      </c>
      <c r="D34" s="2" t="s">
        <v>3</v>
      </c>
      <c r="E34" s="2" t="s">
        <v>6</v>
      </c>
      <c r="F34" s="2" t="s">
        <v>1</v>
      </c>
      <c r="G34" s="2" t="s">
        <v>23</v>
      </c>
      <c r="H34" s="16" t="s">
        <v>7</v>
      </c>
      <c r="I34" s="2"/>
      <c r="J34" s="16"/>
      <c r="K34" s="16"/>
      <c r="L34" s="16"/>
    </row>
    <row r="35" spans="1:18" x14ac:dyDescent="0.2">
      <c r="A35" s="17" t="str">
        <f>B26</f>
        <v>steam heat production, water-water heat pump, industrial, 100kW</v>
      </c>
      <c r="B35" s="17">
        <v>1</v>
      </c>
      <c r="C35" s="17" t="str">
        <f>B31</f>
        <v>RER</v>
      </c>
      <c r="D35" s="17" t="str">
        <f>B32</f>
        <v>megajoule</v>
      </c>
      <c r="E35" s="3" t="s">
        <v>17</v>
      </c>
      <c r="F35" s="17" t="str">
        <f>B30</f>
        <v>steam heat, water-water heat pump, industrial, 100kW</v>
      </c>
      <c r="G35" s="6"/>
      <c r="H35" s="6"/>
      <c r="K35" s="8"/>
    </row>
    <row r="36" spans="1:18" x14ac:dyDescent="0.2">
      <c r="A36" s="17" t="str">
        <f>A12</f>
        <v>heat pump production, industrial, water-water, 100 kW</v>
      </c>
      <c r="B36" s="17">
        <f>1/(2880*1000*15)</f>
        <v>2.3148148148148148E-8</v>
      </c>
      <c r="C36" s="17" t="str">
        <f>C12</f>
        <v>RER</v>
      </c>
      <c r="D36" s="17" t="str">
        <f>D12</f>
        <v>unit</v>
      </c>
      <c r="E36" s="19" t="s">
        <v>18</v>
      </c>
      <c r="F36" s="17" t="str">
        <f>F12</f>
        <v>heat pump, water-water, 100kW</v>
      </c>
      <c r="G36" s="6"/>
      <c r="H36" s="6"/>
      <c r="K36" s="8"/>
    </row>
    <row r="37" spans="1:18" x14ac:dyDescent="0.2">
      <c r="A37" s="20" t="s">
        <v>45</v>
      </c>
      <c r="B37" s="24">
        <f>1.73/1000000</f>
        <v>1.73E-6</v>
      </c>
      <c r="C37" s="20" t="s">
        <v>11</v>
      </c>
      <c r="D37" s="20" t="s">
        <v>14</v>
      </c>
      <c r="E37" s="19" t="s">
        <v>18</v>
      </c>
      <c r="F37" s="20" t="s">
        <v>44</v>
      </c>
      <c r="G37" s="20"/>
      <c r="H37" s="20"/>
      <c r="I37" s="20"/>
      <c r="J37" s="20"/>
    </row>
    <row r="38" spans="1:18" x14ac:dyDescent="0.2">
      <c r="A38" s="20" t="s">
        <v>50</v>
      </c>
      <c r="B38" s="24">
        <f>0.015/1000000</f>
        <v>1.4999999999999999E-8</v>
      </c>
      <c r="C38" s="20"/>
      <c r="D38" s="20" t="s">
        <v>14</v>
      </c>
      <c r="E38" s="19" t="s">
        <v>56</v>
      </c>
      <c r="F38" s="20"/>
      <c r="G38" s="20" t="s">
        <v>66</v>
      </c>
      <c r="H38" s="20"/>
      <c r="I38" s="20"/>
      <c r="J38" s="20"/>
    </row>
    <row r="39" spans="1:18" x14ac:dyDescent="0.2">
      <c r="A39" s="3" t="s">
        <v>58</v>
      </c>
      <c r="B39" s="3">
        <f>(290/3.6)/1000</f>
        <v>8.0555555555555561E-2</v>
      </c>
      <c r="C39" s="3" t="s">
        <v>12</v>
      </c>
      <c r="D39" s="20" t="s">
        <v>15</v>
      </c>
      <c r="E39" s="19" t="s">
        <v>18</v>
      </c>
      <c r="F39" s="24" t="s">
        <v>22</v>
      </c>
      <c r="H39" s="18" t="s">
        <v>59</v>
      </c>
    </row>
    <row r="40" spans="1:18" x14ac:dyDescent="0.2">
      <c r="A40" s="3" t="s">
        <v>58</v>
      </c>
      <c r="B40" s="3">
        <f>(45/3.6)/1000</f>
        <v>1.2500000000000001E-2</v>
      </c>
      <c r="C40" s="3" t="s">
        <v>12</v>
      </c>
      <c r="D40" s="20" t="s">
        <v>15</v>
      </c>
      <c r="E40" s="19" t="s">
        <v>18</v>
      </c>
      <c r="F40" s="24" t="s">
        <v>22</v>
      </c>
      <c r="H40" s="18" t="s">
        <v>60</v>
      </c>
    </row>
    <row r="41" spans="1:18" s="27" customFormat="1" ht="16" x14ac:dyDescent="0.2">
      <c r="A41" s="25" t="s">
        <v>68</v>
      </c>
      <c r="B41" s="26">
        <f>20/(2880*1000)</f>
        <v>6.9444444444444448E-6</v>
      </c>
      <c r="C41" s="25"/>
      <c r="D41" s="25" t="s">
        <v>69</v>
      </c>
      <c r="F41" s="25" t="s">
        <v>56</v>
      </c>
      <c r="G41" s="25" t="s">
        <v>70</v>
      </c>
      <c r="H41" s="25"/>
      <c r="J41"/>
      <c r="K41" s="1"/>
      <c r="L41" s="1"/>
      <c r="M41" s="1"/>
      <c r="N41" s="1"/>
      <c r="O41" s="1"/>
      <c r="P41" s="1"/>
      <c r="Q41" s="1"/>
      <c r="R41"/>
    </row>
    <row r="42" spans="1:18" s="27" customFormat="1" ht="16" x14ac:dyDescent="0.2">
      <c r="A42" s="25" t="s">
        <v>71</v>
      </c>
      <c r="B42" s="26">
        <f>20/(2880*1000*15)</f>
        <v>4.6296296296296297E-7</v>
      </c>
      <c r="C42" s="25"/>
      <c r="D42" s="25" t="s">
        <v>16</v>
      </c>
      <c r="F42" s="25" t="s">
        <v>56</v>
      </c>
      <c r="G42" s="25" t="s">
        <v>70</v>
      </c>
      <c r="H42" s="25"/>
      <c r="J42"/>
      <c r="K42" s="1"/>
      <c r="L42" s="1"/>
      <c r="M42" s="1"/>
      <c r="N42" s="1"/>
      <c r="O42" s="1"/>
      <c r="P42" s="1"/>
      <c r="Q42" s="1"/>
      <c r="R42"/>
    </row>
    <row r="43" spans="1:18" s="27" customFormat="1" ht="16" x14ac:dyDescent="0.2">
      <c r="A43" s="25" t="s">
        <v>72</v>
      </c>
      <c r="B43" s="26">
        <f>20/(2880*1000*15)</f>
        <v>4.6296296296296297E-7</v>
      </c>
      <c r="C43" s="25"/>
      <c r="D43" s="25" t="s">
        <v>16</v>
      </c>
      <c r="F43" s="25" t="s">
        <v>56</v>
      </c>
      <c r="G43" s="25" t="s">
        <v>70</v>
      </c>
      <c r="H43" s="25"/>
      <c r="J43"/>
      <c r="K43" s="1"/>
      <c r="L43" s="1"/>
      <c r="M43" s="1"/>
      <c r="N43" s="1"/>
      <c r="O43" s="1"/>
      <c r="P43" s="1"/>
      <c r="Q43" s="1"/>
      <c r="R43"/>
    </row>
    <row r="44" spans="1:18" x14ac:dyDescent="0.2">
      <c r="A44" s="2"/>
      <c r="B44" s="2"/>
    </row>
    <row r="45" spans="1:18" x14ac:dyDescent="0.2">
      <c r="A45" s="4" t="s">
        <v>8</v>
      </c>
      <c r="B45" s="5" t="s">
        <v>62</v>
      </c>
      <c r="C45" s="6"/>
      <c r="D45" s="7"/>
      <c r="E45" s="7"/>
      <c r="F45" s="7"/>
      <c r="G45" s="7"/>
      <c r="H45" s="7"/>
      <c r="I45" s="7"/>
      <c r="K45" s="8"/>
    </row>
    <row r="46" spans="1:18" x14ac:dyDescent="0.2">
      <c r="A46" s="9" t="s">
        <v>21</v>
      </c>
      <c r="B46" s="10">
        <v>1</v>
      </c>
      <c r="C46" s="7"/>
      <c r="D46" s="7"/>
      <c r="E46" s="7"/>
      <c r="F46" s="7"/>
      <c r="G46" s="7"/>
      <c r="H46" s="7"/>
      <c r="I46" s="7"/>
      <c r="K46" s="8"/>
    </row>
    <row r="47" spans="1:18" x14ac:dyDescent="0.2">
      <c r="A47" s="9" t="s">
        <v>7</v>
      </c>
      <c r="B47" s="11" t="s">
        <v>63</v>
      </c>
      <c r="C47" s="7"/>
      <c r="D47" s="7"/>
      <c r="E47" s="7"/>
      <c r="F47" s="7"/>
      <c r="G47" s="7"/>
      <c r="H47" s="7"/>
      <c r="I47" s="7"/>
      <c r="K47" s="8"/>
    </row>
    <row r="48" spans="1:18" x14ac:dyDescent="0.2">
      <c r="A48" s="9" t="s">
        <v>26</v>
      </c>
      <c r="B48" s="11" t="s">
        <v>27</v>
      </c>
      <c r="C48" s="7"/>
      <c r="D48" s="7"/>
      <c r="E48" s="7"/>
      <c r="F48" s="7"/>
      <c r="G48" s="7"/>
      <c r="H48" s="7"/>
      <c r="I48" s="7"/>
      <c r="K48" s="8"/>
    </row>
    <row r="49" spans="1:18" x14ac:dyDescent="0.2">
      <c r="A49" s="9" t="s">
        <v>1</v>
      </c>
      <c r="B49" s="12" t="s">
        <v>65</v>
      </c>
      <c r="C49" s="7"/>
      <c r="D49" s="7"/>
      <c r="E49" s="7"/>
      <c r="F49" s="7"/>
      <c r="G49" s="7"/>
      <c r="H49" s="7"/>
      <c r="I49" s="7"/>
      <c r="K49" s="8"/>
    </row>
    <row r="50" spans="1:18" x14ac:dyDescent="0.2">
      <c r="A50" s="9" t="s">
        <v>4</v>
      </c>
      <c r="B50" s="11" t="s">
        <v>12</v>
      </c>
      <c r="C50" s="7"/>
      <c r="D50" s="7"/>
      <c r="E50" s="7"/>
      <c r="F50" s="7"/>
      <c r="G50" s="7"/>
      <c r="H50" s="7"/>
      <c r="I50" s="7"/>
      <c r="K50" s="8"/>
    </row>
    <row r="51" spans="1:18" x14ac:dyDescent="0.2">
      <c r="A51" s="9" t="s">
        <v>3</v>
      </c>
      <c r="B51" s="13" t="s">
        <v>31</v>
      </c>
      <c r="C51" s="7"/>
      <c r="D51" s="7"/>
      <c r="E51" s="7"/>
      <c r="F51" s="7"/>
      <c r="G51" s="7"/>
      <c r="H51" s="14"/>
      <c r="I51" s="14"/>
      <c r="K51" s="8"/>
    </row>
    <row r="52" spans="1:18" x14ac:dyDescent="0.2">
      <c r="A52" s="14" t="s">
        <v>9</v>
      </c>
      <c r="B52" s="5"/>
      <c r="C52" s="14"/>
      <c r="D52" s="14"/>
      <c r="E52" s="14"/>
      <c r="F52" s="14"/>
      <c r="G52" s="14"/>
      <c r="H52" s="6"/>
      <c r="I52" s="6"/>
      <c r="K52" s="8"/>
    </row>
    <row r="53" spans="1:18" x14ac:dyDescent="0.2">
      <c r="A53" s="2" t="s">
        <v>0</v>
      </c>
      <c r="B53" s="15" t="s">
        <v>2</v>
      </c>
      <c r="C53" s="2" t="s">
        <v>4</v>
      </c>
      <c r="D53" s="2" t="s">
        <v>3</v>
      </c>
      <c r="E53" s="2" t="s">
        <v>6</v>
      </c>
      <c r="F53" s="2" t="s">
        <v>1</v>
      </c>
      <c r="G53" s="2" t="s">
        <v>23</v>
      </c>
      <c r="H53" s="16" t="s">
        <v>7</v>
      </c>
      <c r="I53" s="2"/>
      <c r="J53" s="16"/>
      <c r="K53" s="16"/>
      <c r="L53" s="16"/>
    </row>
    <row r="54" spans="1:18" x14ac:dyDescent="0.2">
      <c r="A54" s="17" t="str">
        <f>B45</f>
        <v>heat production, water-water heat pump, industrial, 100kW</v>
      </c>
      <c r="B54" s="17">
        <v>1</v>
      </c>
      <c r="C54" s="17" t="str">
        <f>B50</f>
        <v>RER</v>
      </c>
      <c r="D54" s="17" t="str">
        <f>B51</f>
        <v>megajoule</v>
      </c>
      <c r="E54" s="3" t="s">
        <v>17</v>
      </c>
      <c r="F54" s="17" t="str">
        <f>B49</f>
        <v>heat, water-water heat pump, industrial, 100kW</v>
      </c>
      <c r="G54" s="6"/>
      <c r="H54" s="6"/>
      <c r="K54" s="8"/>
    </row>
    <row r="55" spans="1:18" x14ac:dyDescent="0.2">
      <c r="A55" s="17" t="s">
        <v>25</v>
      </c>
      <c r="B55" s="17">
        <v>2.3148148148148148E-8</v>
      </c>
      <c r="C55" s="17" t="s">
        <v>12</v>
      </c>
      <c r="D55" s="17" t="s">
        <v>3</v>
      </c>
      <c r="E55" s="19" t="s">
        <v>18</v>
      </c>
      <c r="F55" s="17" t="s">
        <v>28</v>
      </c>
      <c r="G55" s="6"/>
      <c r="H55" s="6"/>
      <c r="K55" s="8"/>
    </row>
    <row r="56" spans="1:18" x14ac:dyDescent="0.2">
      <c r="A56" s="20" t="s">
        <v>45</v>
      </c>
      <c r="B56" s="24">
        <f>1.73/1000000</f>
        <v>1.73E-6</v>
      </c>
      <c r="C56" s="20" t="s">
        <v>11</v>
      </c>
      <c r="D56" s="20" t="s">
        <v>14</v>
      </c>
      <c r="E56" s="19" t="s">
        <v>18</v>
      </c>
      <c r="F56" s="20" t="s">
        <v>44</v>
      </c>
      <c r="G56" s="20"/>
      <c r="H56" s="20"/>
      <c r="I56" s="20"/>
      <c r="J56" s="20"/>
    </row>
    <row r="57" spans="1:18" x14ac:dyDescent="0.2">
      <c r="A57" s="20" t="s">
        <v>50</v>
      </c>
      <c r="B57" s="24">
        <f>0.015/1000000</f>
        <v>1.4999999999999999E-8</v>
      </c>
      <c r="C57" s="20"/>
      <c r="D57" s="20" t="s">
        <v>14</v>
      </c>
      <c r="E57" s="19" t="s">
        <v>56</v>
      </c>
      <c r="F57" s="20"/>
      <c r="G57" s="20" t="s">
        <v>66</v>
      </c>
      <c r="H57" s="20"/>
      <c r="I57" s="20"/>
      <c r="J57" s="20"/>
    </row>
    <row r="58" spans="1:18" x14ac:dyDescent="0.2">
      <c r="A58" s="3" t="s">
        <v>58</v>
      </c>
      <c r="B58" s="3">
        <f>(290/3.6)/1000</f>
        <v>8.0555555555555561E-2</v>
      </c>
      <c r="C58" s="3" t="s">
        <v>12</v>
      </c>
      <c r="D58" s="20" t="s">
        <v>15</v>
      </c>
      <c r="E58" s="19" t="s">
        <v>18</v>
      </c>
      <c r="F58" s="24" t="s">
        <v>22</v>
      </c>
      <c r="H58" s="18" t="s">
        <v>59</v>
      </c>
    </row>
    <row r="59" spans="1:18" x14ac:dyDescent="0.2">
      <c r="A59" s="3" t="s">
        <v>58</v>
      </c>
      <c r="B59" s="3">
        <v>0</v>
      </c>
      <c r="C59" s="3" t="s">
        <v>12</v>
      </c>
      <c r="D59" s="20" t="s">
        <v>15</v>
      </c>
      <c r="E59" s="19" t="s">
        <v>18</v>
      </c>
      <c r="F59" s="24" t="s">
        <v>22</v>
      </c>
      <c r="H59" s="18" t="s">
        <v>60</v>
      </c>
    </row>
    <row r="60" spans="1:18" s="27" customFormat="1" ht="16" x14ac:dyDescent="0.2">
      <c r="A60" s="25" t="s">
        <v>68</v>
      </c>
      <c r="B60" s="26">
        <f>20/(2880*1000)</f>
        <v>6.9444444444444448E-6</v>
      </c>
      <c r="C60" s="25"/>
      <c r="D60" s="25" t="s">
        <v>69</v>
      </c>
      <c r="F60" s="25" t="s">
        <v>56</v>
      </c>
      <c r="G60" s="25" t="s">
        <v>70</v>
      </c>
      <c r="H60" s="25"/>
      <c r="J60"/>
      <c r="K60" s="1"/>
      <c r="L60" s="1"/>
      <c r="M60" s="1"/>
      <c r="N60" s="1"/>
      <c r="O60" s="1"/>
      <c r="P60" s="1"/>
      <c r="Q60" s="1"/>
      <c r="R60"/>
    </row>
    <row r="61" spans="1:18" s="27" customFormat="1" ht="16" x14ac:dyDescent="0.2">
      <c r="A61" s="25" t="s">
        <v>71</v>
      </c>
      <c r="B61" s="26">
        <f>20/(2880*1000*15)</f>
        <v>4.6296296296296297E-7</v>
      </c>
      <c r="C61" s="25"/>
      <c r="D61" s="25" t="s">
        <v>16</v>
      </c>
      <c r="F61" s="25" t="s">
        <v>56</v>
      </c>
      <c r="G61" s="25" t="s">
        <v>70</v>
      </c>
      <c r="H61" s="25"/>
      <c r="J61"/>
      <c r="K61" s="1"/>
      <c r="L61" s="1"/>
      <c r="M61" s="1"/>
      <c r="N61" s="1"/>
      <c r="O61" s="1"/>
      <c r="P61" s="1"/>
      <c r="Q61" s="1"/>
      <c r="R61"/>
    </row>
    <row r="62" spans="1:18" s="27" customFormat="1" ht="16" x14ac:dyDescent="0.2">
      <c r="A62" s="25" t="s">
        <v>72</v>
      </c>
      <c r="B62" s="26">
        <f>20/(2880*1000*15)</f>
        <v>4.6296296296296297E-7</v>
      </c>
      <c r="C62" s="25"/>
      <c r="D62" s="25" t="s">
        <v>16</v>
      </c>
      <c r="F62" s="25" t="s">
        <v>56</v>
      </c>
      <c r="G62" s="25" t="s">
        <v>70</v>
      </c>
      <c r="H62" s="25"/>
      <c r="J62"/>
      <c r="K62" s="1"/>
      <c r="L62" s="1"/>
      <c r="M62" s="1"/>
      <c r="N62" s="1"/>
      <c r="O62" s="1"/>
      <c r="P62" s="1"/>
      <c r="Q62" s="1"/>
      <c r="R62"/>
    </row>
    <row r="63" spans="1:18" x14ac:dyDescent="0.2">
      <c r="B63" s="2"/>
    </row>
    <row r="69" spans="1:2" x14ac:dyDescent="0.2">
      <c r="A69" s="2"/>
      <c r="B69" s="2"/>
    </row>
    <row r="85" spans="1:7" x14ac:dyDescent="0.2">
      <c r="A85" s="2"/>
      <c r="B85" s="2"/>
    </row>
    <row r="92" spans="1:7" x14ac:dyDescent="0.2">
      <c r="A92" s="2"/>
      <c r="B92" s="2"/>
      <c r="C92" s="2"/>
      <c r="D92" s="2"/>
      <c r="E92" s="2"/>
      <c r="F92" s="2"/>
      <c r="G92" s="2"/>
    </row>
    <row r="100" spans="1:7" x14ac:dyDescent="0.2">
      <c r="A100" s="2"/>
      <c r="B100" s="2"/>
    </row>
    <row r="107" spans="1:7" x14ac:dyDescent="0.2">
      <c r="A107" s="2"/>
      <c r="B107" s="2"/>
      <c r="C107" s="2"/>
      <c r="D107" s="2"/>
      <c r="E107" s="2"/>
      <c r="F107" s="2"/>
      <c r="G107" s="2"/>
    </row>
    <row r="124" spans="1:2" x14ac:dyDescent="0.2">
      <c r="A124" s="2"/>
      <c r="B124" s="2"/>
    </row>
    <row r="131" spans="1:7" x14ac:dyDescent="0.2">
      <c r="A131" s="2"/>
      <c r="B131" s="2"/>
      <c r="C131" s="2"/>
      <c r="D131" s="2"/>
      <c r="E131" s="2"/>
      <c r="F131" s="2"/>
      <c r="G131" s="2"/>
    </row>
    <row r="141" spans="1:7" x14ac:dyDescent="0.2">
      <c r="A141" s="2"/>
      <c r="B141" s="2"/>
    </row>
    <row r="148" spans="1:7" x14ac:dyDescent="0.2">
      <c r="A148" s="2"/>
      <c r="B148" s="2"/>
      <c r="C148" s="2"/>
      <c r="D148" s="2"/>
      <c r="E148" s="2"/>
      <c r="F148" s="2"/>
      <c r="G148" s="2"/>
    </row>
    <row r="158" spans="1:7" x14ac:dyDescent="0.2">
      <c r="A158" s="2"/>
      <c r="B158" s="2"/>
    </row>
    <row r="165" spans="1:7" x14ac:dyDescent="0.2">
      <c r="A165" s="2"/>
      <c r="B165" s="2"/>
      <c r="C165" s="2"/>
      <c r="D165" s="2"/>
      <c r="E165" s="2"/>
      <c r="F165" s="2"/>
      <c r="G165" s="2"/>
    </row>
    <row r="175" spans="1:7" x14ac:dyDescent="0.2">
      <c r="A175" s="2"/>
      <c r="B175" s="2"/>
    </row>
    <row r="182" spans="1:7" x14ac:dyDescent="0.2">
      <c r="A182" s="2"/>
      <c r="B182" s="2"/>
      <c r="C182" s="2"/>
      <c r="D182" s="2"/>
      <c r="E182" s="2"/>
      <c r="F182" s="2"/>
      <c r="G182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Romain Sacchi</cp:lastModifiedBy>
  <dcterms:created xsi:type="dcterms:W3CDTF">2023-09-24T13:37:23Z</dcterms:created>
  <dcterms:modified xsi:type="dcterms:W3CDTF">2025-07-22T12:42:36Z</dcterms:modified>
</cp:coreProperties>
</file>