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d684bb17cd76d54/Desktop/"/>
    </mc:Choice>
  </mc:AlternateContent>
  <xr:revisionPtr revIDLastSave="286" documentId="8_{31DDE9DD-7992-4AB3-BD33-59638CD3593D}" xr6:coauthVersionLast="45" xr6:coauthVersionMax="45" xr10:uidLastSave="{F120B459-76BA-4A45-ADF9-370E5B115A24}"/>
  <bookViews>
    <workbookView xWindow="-108" yWindow="-108" windowWidth="23256" windowHeight="12576" activeTab="2" xr2:uid="{0579DE85-A108-4F6C-A612-66556211C6B1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4" i="3" l="1"/>
  <c r="I11" i="3"/>
  <c r="I14" i="3" s="1"/>
  <c r="I15" i="3" s="1"/>
  <c r="F2" i="3"/>
  <c r="F3" i="3" s="1"/>
  <c r="G3" i="3" s="1"/>
  <c r="C2" i="3"/>
  <c r="C3" i="3" s="1"/>
  <c r="D25" i="2"/>
  <c r="L25" i="2"/>
  <c r="K25" i="2"/>
  <c r="J25" i="2"/>
  <c r="F25" i="2"/>
  <c r="C4" i="3" l="1"/>
  <c r="D3" i="3"/>
  <c r="I16" i="3"/>
  <c r="J15" i="3"/>
  <c r="F4" i="3"/>
  <c r="F5" i="3" s="1"/>
  <c r="F6" i="3" s="1"/>
  <c r="F7" i="3" s="1"/>
  <c r="F8" i="3" s="1"/>
  <c r="F9" i="3" s="1"/>
  <c r="G7" i="3"/>
  <c r="K24" i="2"/>
  <c r="F10" i="3" l="1"/>
  <c r="G9" i="3"/>
  <c r="J16" i="3"/>
  <c r="I17" i="3"/>
  <c r="G4" i="3"/>
  <c r="G6" i="3"/>
  <c r="G5" i="3"/>
  <c r="G8" i="3"/>
  <c r="C5" i="3"/>
  <c r="D4" i="3"/>
  <c r="J24" i="2"/>
  <c r="E23" i="2"/>
  <c r="L24" i="2"/>
  <c r="J17" i="3" l="1"/>
  <c r="I18" i="3"/>
  <c r="C6" i="3"/>
  <c r="D5" i="3"/>
  <c r="F11" i="3"/>
  <c r="G10" i="3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3" i="2"/>
  <c r="E3" i="2"/>
  <c r="F3" i="2" s="1"/>
  <c r="B3" i="2"/>
  <c r="B4" i="2" s="1"/>
  <c r="D4" i="2" s="1"/>
  <c r="D5" i="1"/>
  <c r="D4" i="1"/>
  <c r="S5" i="1"/>
  <c r="T5" i="1" s="1"/>
  <c r="AT5" i="1"/>
  <c r="AY5" i="1" s="1"/>
  <c r="B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D25" i="1" s="1"/>
  <c r="AT6" i="1"/>
  <c r="AT7" i="1" s="1"/>
  <c r="AT8" i="1" s="1"/>
  <c r="AT9" i="1" s="1"/>
  <c r="AT10" i="1" s="1"/>
  <c r="I19" i="3" l="1"/>
  <c r="J18" i="3"/>
  <c r="F12" i="3"/>
  <c r="G11" i="3"/>
  <c r="C7" i="3"/>
  <c r="D6" i="3"/>
  <c r="K3" i="2"/>
  <c r="L3" i="2" s="1"/>
  <c r="D3" i="2"/>
  <c r="E4" i="2"/>
  <c r="AY6" i="1"/>
  <c r="AT11" i="1"/>
  <c r="AY10" i="1"/>
  <c r="S6" i="1"/>
  <c r="S7" i="1" s="1"/>
  <c r="S8" i="1" s="1"/>
  <c r="S9" i="1" s="1"/>
  <c r="S10" i="1" s="1"/>
  <c r="T10" i="1" s="1"/>
  <c r="AY9" i="1"/>
  <c r="D18" i="1"/>
  <c r="AY8" i="1"/>
  <c r="D10" i="1"/>
  <c r="AY7" i="1"/>
  <c r="D9" i="1"/>
  <c r="E5" i="2"/>
  <c r="K5" i="2" s="1"/>
  <c r="L5" i="2" s="1"/>
  <c r="B5" i="2"/>
  <c r="D12" i="1"/>
  <c r="D20" i="1"/>
  <c r="D19" i="1"/>
  <c r="D11" i="1"/>
  <c r="D8" i="1"/>
  <c r="D17" i="1"/>
  <c r="D24" i="1"/>
  <c r="D16" i="1"/>
  <c r="D23" i="1"/>
  <c r="D15" i="1"/>
  <c r="D7" i="1"/>
  <c r="D22" i="1"/>
  <c r="D14" i="1"/>
  <c r="D6" i="1"/>
  <c r="D21" i="1"/>
  <c r="D13" i="1"/>
  <c r="C26" i="1"/>
  <c r="D26" i="1" s="1"/>
  <c r="AX25" i="1"/>
  <c r="T8" i="1"/>
  <c r="AM25" i="1"/>
  <c r="AQ25" i="1"/>
  <c r="AJ25" i="1"/>
  <c r="AE25" i="1"/>
  <c r="AA25" i="1"/>
  <c r="X25" i="1"/>
  <c r="I25" i="1"/>
  <c r="P25" i="1"/>
  <c r="L25" i="1"/>
  <c r="C8" i="3" l="1"/>
  <c r="D7" i="3"/>
  <c r="F13" i="3"/>
  <c r="G12" i="3"/>
  <c r="I20" i="3"/>
  <c r="J19" i="3"/>
  <c r="F4" i="2"/>
  <c r="K4" i="2"/>
  <c r="L4" i="2" s="1"/>
  <c r="T6" i="1"/>
  <c r="T7" i="1"/>
  <c r="T9" i="1"/>
  <c r="S11" i="1"/>
  <c r="V10" i="1"/>
  <c r="AT12" i="1"/>
  <c r="AY11" i="1"/>
  <c r="E6" i="2"/>
  <c r="K6" i="2" s="1"/>
  <c r="L6" i="2" s="1"/>
  <c r="F5" i="2"/>
  <c r="B6" i="2"/>
  <c r="D5" i="2"/>
  <c r="I21" i="3" l="1"/>
  <c r="J20" i="3"/>
  <c r="F14" i="3"/>
  <c r="G13" i="3"/>
  <c r="C9" i="3"/>
  <c r="D8" i="3"/>
  <c r="S12" i="1"/>
  <c r="V11" i="1"/>
  <c r="T11" i="1"/>
  <c r="AT13" i="1"/>
  <c r="AY12" i="1"/>
  <c r="F6" i="2"/>
  <c r="E7" i="2"/>
  <c r="K7" i="2" s="1"/>
  <c r="L7" i="2" s="1"/>
  <c r="B7" i="2"/>
  <c r="D6" i="2"/>
  <c r="AH25" i="1"/>
  <c r="E25" i="1"/>
  <c r="C10" i="3" l="1"/>
  <c r="D9" i="3"/>
  <c r="F15" i="3"/>
  <c r="G14" i="3"/>
  <c r="L14" i="3"/>
  <c r="I22" i="3"/>
  <c r="J21" i="3"/>
  <c r="AT14" i="1"/>
  <c r="AY13" i="1"/>
  <c r="S13" i="1"/>
  <c r="V12" i="1"/>
  <c r="T12" i="1"/>
  <c r="F7" i="2"/>
  <c r="E8" i="2"/>
  <c r="K8" i="2" s="1"/>
  <c r="L8" i="2" s="1"/>
  <c r="D7" i="2"/>
  <c r="B8" i="2"/>
  <c r="J25" i="1"/>
  <c r="M25" i="1"/>
  <c r="I23" i="3" l="1"/>
  <c r="J22" i="3"/>
  <c r="F16" i="3"/>
  <c r="G15" i="3"/>
  <c r="K15" i="3"/>
  <c r="L15" i="3" s="1"/>
  <c r="C11" i="3"/>
  <c r="D10" i="3"/>
  <c r="S14" i="1"/>
  <c r="V13" i="1"/>
  <c r="T13" i="1"/>
  <c r="AT15" i="1"/>
  <c r="AY14" i="1"/>
  <c r="E9" i="2"/>
  <c r="K9" i="2" s="1"/>
  <c r="L9" i="2" s="1"/>
  <c r="F8" i="2"/>
  <c r="D8" i="2"/>
  <c r="B9" i="2"/>
  <c r="C12" i="3" l="1"/>
  <c r="D11" i="3"/>
  <c r="F17" i="3"/>
  <c r="K16" i="3"/>
  <c r="L16" i="3" s="1"/>
  <c r="G16" i="3"/>
  <c r="I24" i="3"/>
  <c r="J23" i="3"/>
  <c r="AT16" i="1"/>
  <c r="AY15" i="1"/>
  <c r="S15" i="1"/>
  <c r="V14" i="1"/>
  <c r="T14" i="1"/>
  <c r="E10" i="2"/>
  <c r="K10" i="2" s="1"/>
  <c r="L10" i="2" s="1"/>
  <c r="F9" i="2"/>
  <c r="B10" i="2"/>
  <c r="D9" i="2"/>
  <c r="AQ24" i="1"/>
  <c r="AM24" i="1"/>
  <c r="AJ24" i="1"/>
  <c r="AE24" i="1"/>
  <c r="AA24" i="1"/>
  <c r="X24" i="1"/>
  <c r="AB24" i="1"/>
  <c r="P24" i="1"/>
  <c r="L24" i="1"/>
  <c r="J24" i="1"/>
  <c r="I24" i="1"/>
  <c r="M24" i="1"/>
  <c r="I25" i="3" l="1"/>
  <c r="J24" i="3"/>
  <c r="F18" i="3"/>
  <c r="G17" i="3"/>
  <c r="K17" i="3"/>
  <c r="L17" i="3" s="1"/>
  <c r="C13" i="3"/>
  <c r="D12" i="3"/>
  <c r="AS25" i="1"/>
  <c r="Q25" i="1"/>
  <c r="R25" i="1"/>
  <c r="AF25" i="1"/>
  <c r="S16" i="1"/>
  <c r="V15" i="1"/>
  <c r="T15" i="1"/>
  <c r="AT17" i="1"/>
  <c r="AY16" i="1"/>
  <c r="F10" i="2"/>
  <c r="E11" i="2"/>
  <c r="K11" i="2" s="1"/>
  <c r="L11" i="2" s="1"/>
  <c r="B11" i="2"/>
  <c r="D10" i="2"/>
  <c r="Y24" i="1"/>
  <c r="C14" i="3" l="1"/>
  <c r="D13" i="3"/>
  <c r="F19" i="3"/>
  <c r="G18" i="3"/>
  <c r="K18" i="3"/>
  <c r="L18" i="3" s="1"/>
  <c r="I26" i="3"/>
  <c r="J25" i="3"/>
  <c r="AT18" i="1"/>
  <c r="AY17" i="1"/>
  <c r="S17" i="1"/>
  <c r="V16" i="1"/>
  <c r="T16" i="1"/>
  <c r="F11" i="2"/>
  <c r="E12" i="2"/>
  <c r="K12" i="2" s="1"/>
  <c r="L12" i="2" s="1"/>
  <c r="B12" i="2"/>
  <c r="D11" i="2"/>
  <c r="AQ23" i="1"/>
  <c r="AM23" i="1"/>
  <c r="AJ23" i="1"/>
  <c r="AE23" i="1"/>
  <c r="AB23" i="1"/>
  <c r="AA23" i="1"/>
  <c r="X23" i="1"/>
  <c r="Y23" i="1"/>
  <c r="P23" i="1"/>
  <c r="L23" i="1"/>
  <c r="I23" i="1"/>
  <c r="E23" i="1"/>
  <c r="M23" i="1"/>
  <c r="I27" i="3" l="1"/>
  <c r="J26" i="3"/>
  <c r="F20" i="3"/>
  <c r="G19" i="3"/>
  <c r="K19" i="3"/>
  <c r="L19" i="3" s="1"/>
  <c r="C15" i="3"/>
  <c r="D14" i="3"/>
  <c r="AS24" i="1"/>
  <c r="S18" i="1"/>
  <c r="V17" i="1"/>
  <c r="T17" i="1"/>
  <c r="AT19" i="1"/>
  <c r="AY18" i="1"/>
  <c r="F12" i="2"/>
  <c r="E13" i="2"/>
  <c r="K13" i="2" s="1"/>
  <c r="L13" i="2" s="1"/>
  <c r="B13" i="2"/>
  <c r="D12" i="2"/>
  <c r="AG24" i="1"/>
  <c r="AF24" i="1"/>
  <c r="Q24" i="1"/>
  <c r="R24" i="1"/>
  <c r="J23" i="1"/>
  <c r="C16" i="3" l="1"/>
  <c r="D15" i="3"/>
  <c r="F21" i="3"/>
  <c r="G20" i="3"/>
  <c r="K20" i="3"/>
  <c r="L20" i="3" s="1"/>
  <c r="I28" i="3"/>
  <c r="J27" i="3"/>
  <c r="AT20" i="1"/>
  <c r="AT21" i="1" s="1"/>
  <c r="AT22" i="1" s="1"/>
  <c r="AT23" i="1" s="1"/>
  <c r="AK19" i="1"/>
  <c r="S19" i="1"/>
  <c r="V18" i="1"/>
  <c r="AV18" i="1"/>
  <c r="AW18" i="1" s="1"/>
  <c r="E14" i="2"/>
  <c r="K14" i="2" s="1"/>
  <c r="L14" i="2" s="1"/>
  <c r="F13" i="2"/>
  <c r="B14" i="2"/>
  <c r="D13" i="2"/>
  <c r="AY19" i="1"/>
  <c r="AX22" i="1"/>
  <c r="AQ22" i="1"/>
  <c r="AN20" i="1"/>
  <c r="AN21" i="1"/>
  <c r="AN22" i="1"/>
  <c r="AN19" i="1"/>
  <c r="AM22" i="1"/>
  <c r="AK22" i="1"/>
  <c r="AK21" i="1"/>
  <c r="AK20" i="1"/>
  <c r="AJ22" i="1"/>
  <c r="AE22" i="1"/>
  <c r="AA22" i="1"/>
  <c r="X22" i="1"/>
  <c r="AB22" i="1"/>
  <c r="I22" i="1"/>
  <c r="I21" i="1"/>
  <c r="I20" i="1"/>
  <c r="P22" i="1"/>
  <c r="L22" i="1"/>
  <c r="E22" i="1"/>
  <c r="M21" i="1"/>
  <c r="I29" i="3" l="1"/>
  <c r="J28" i="3"/>
  <c r="F22" i="3"/>
  <c r="G21" i="3"/>
  <c r="K21" i="3"/>
  <c r="L21" i="3" s="1"/>
  <c r="C17" i="3"/>
  <c r="D16" i="3"/>
  <c r="S20" i="1"/>
  <c r="V19" i="1"/>
  <c r="AV19" i="1"/>
  <c r="AW19" i="1" s="1"/>
  <c r="AS23" i="1"/>
  <c r="AR23" i="1"/>
  <c r="AY22" i="1"/>
  <c r="AT24" i="1"/>
  <c r="AX23" i="1"/>
  <c r="AN23" i="1"/>
  <c r="AY23" i="1"/>
  <c r="AK23" i="1"/>
  <c r="AZ23" i="1"/>
  <c r="F14" i="2"/>
  <c r="E15" i="2"/>
  <c r="K15" i="2" s="1"/>
  <c r="L15" i="2" s="1"/>
  <c r="B15" i="2"/>
  <c r="D14" i="2"/>
  <c r="AF23" i="1"/>
  <c r="AG23" i="1"/>
  <c r="Y22" i="1"/>
  <c r="J21" i="1"/>
  <c r="R23" i="1"/>
  <c r="Q23" i="1"/>
  <c r="AJ21" i="1"/>
  <c r="AY21" i="1"/>
  <c r="AM21" i="1"/>
  <c r="AQ21" i="1"/>
  <c r="P21" i="1"/>
  <c r="L21" i="1"/>
  <c r="C18" i="3" l="1"/>
  <c r="D17" i="3"/>
  <c r="F23" i="3"/>
  <c r="G22" i="3"/>
  <c r="K22" i="3"/>
  <c r="L22" i="3" s="1"/>
  <c r="I30" i="3"/>
  <c r="J29" i="3"/>
  <c r="AU25" i="1"/>
  <c r="AY25" i="1"/>
  <c r="AN25" i="1"/>
  <c r="AX24" i="1"/>
  <c r="AK25" i="1"/>
  <c r="AZ25" i="1"/>
  <c r="AK24" i="1"/>
  <c r="AH24" i="1"/>
  <c r="AY24" i="1"/>
  <c r="AN24" i="1"/>
  <c r="AR25" i="1"/>
  <c r="AZ24" i="1"/>
  <c r="AR24" i="1"/>
  <c r="AS22" i="1"/>
  <c r="AR22" i="1"/>
  <c r="S21" i="1"/>
  <c r="V20" i="1"/>
  <c r="AV20" i="1"/>
  <c r="AW20" i="1" s="1"/>
  <c r="F15" i="2"/>
  <c r="E16" i="2"/>
  <c r="K16" i="2" s="1"/>
  <c r="L16" i="2" s="1"/>
  <c r="D15" i="2"/>
  <c r="B16" i="2"/>
  <c r="Q22" i="1"/>
  <c r="AA21" i="1"/>
  <c r="X21" i="1"/>
  <c r="AE21" i="1"/>
  <c r="I31" i="3" l="1"/>
  <c r="J30" i="3"/>
  <c r="F24" i="3"/>
  <c r="G23" i="3"/>
  <c r="K23" i="3"/>
  <c r="L23" i="3" s="1"/>
  <c r="C19" i="3"/>
  <c r="D18" i="3"/>
  <c r="S22" i="1"/>
  <c r="V21" i="1"/>
  <c r="AV21" i="1"/>
  <c r="AW21" i="1" s="1"/>
  <c r="E17" i="2"/>
  <c r="K17" i="2" s="1"/>
  <c r="L17" i="2" s="1"/>
  <c r="F16" i="2"/>
  <c r="D16" i="2"/>
  <c r="B17" i="2"/>
  <c r="AF22" i="1"/>
  <c r="AG22" i="1"/>
  <c r="Y21" i="1"/>
  <c r="AB21" i="1"/>
  <c r="T21" i="1"/>
  <c r="AX20" i="1"/>
  <c r="AX17" i="1"/>
  <c r="AQ20" i="1"/>
  <c r="AM20" i="1"/>
  <c r="AJ20" i="1"/>
  <c r="AY20" i="1"/>
  <c r="AA20" i="1"/>
  <c r="X20" i="1"/>
  <c r="AE20" i="1"/>
  <c r="Y20" i="1"/>
  <c r="T20" i="1"/>
  <c r="L20" i="1"/>
  <c r="P20" i="1"/>
  <c r="R21" i="1" s="1"/>
  <c r="C20" i="3" l="1"/>
  <c r="D19" i="3"/>
  <c r="F25" i="3"/>
  <c r="G24" i="3"/>
  <c r="K24" i="3"/>
  <c r="L24" i="3" s="1"/>
  <c r="I32" i="3"/>
  <c r="J31" i="3"/>
  <c r="AS21" i="1"/>
  <c r="AR21" i="1"/>
  <c r="S23" i="1"/>
  <c r="V22" i="1"/>
  <c r="AV22" i="1"/>
  <c r="AW22" i="1" s="1"/>
  <c r="T22" i="1"/>
  <c r="E18" i="2"/>
  <c r="K18" i="2" s="1"/>
  <c r="L18" i="2" s="1"/>
  <c r="F17" i="2"/>
  <c r="B18" i="2"/>
  <c r="D17" i="2"/>
  <c r="AG21" i="1"/>
  <c r="AB20" i="1"/>
  <c r="AF21" i="1"/>
  <c r="Q21" i="1"/>
  <c r="AB19" i="1"/>
  <c r="X19" i="1"/>
  <c r="AA19" i="1"/>
  <c r="AA18" i="1"/>
  <c r="I33" i="3" l="1"/>
  <c r="J32" i="3"/>
  <c r="F26" i="3"/>
  <c r="G25" i="3"/>
  <c r="K25" i="3"/>
  <c r="L25" i="3" s="1"/>
  <c r="C21" i="3"/>
  <c r="D20" i="3"/>
  <c r="S24" i="1"/>
  <c r="V23" i="1"/>
  <c r="AV23" i="1"/>
  <c r="AW23" i="1" s="1"/>
  <c r="T23" i="1"/>
  <c r="F18" i="2"/>
  <c r="E19" i="2"/>
  <c r="K19" i="2" s="1"/>
  <c r="L19" i="2" s="1"/>
  <c r="B19" i="2"/>
  <c r="D18" i="2"/>
  <c r="AX19" i="1"/>
  <c r="AQ19" i="1"/>
  <c r="AQ18" i="1"/>
  <c r="AM19" i="1"/>
  <c r="AJ19" i="1"/>
  <c r="AE19" i="1"/>
  <c r="L19" i="1"/>
  <c r="I19" i="1"/>
  <c r="P19" i="1"/>
  <c r="C22" i="3" l="1"/>
  <c r="D21" i="3"/>
  <c r="F27" i="3"/>
  <c r="G26" i="3"/>
  <c r="K26" i="3"/>
  <c r="L26" i="3" s="1"/>
  <c r="I34" i="3"/>
  <c r="J33" i="3"/>
  <c r="AR19" i="1"/>
  <c r="AR20" i="1"/>
  <c r="S25" i="1"/>
  <c r="V24" i="1"/>
  <c r="AV24" i="1"/>
  <c r="AW24" i="1" s="1"/>
  <c r="T24" i="1"/>
  <c r="F19" i="2"/>
  <c r="E20" i="2"/>
  <c r="K20" i="2" s="1"/>
  <c r="L20" i="2" s="1"/>
  <c r="B20" i="2"/>
  <c r="D19" i="2"/>
  <c r="AF20" i="1"/>
  <c r="AG20" i="1"/>
  <c r="AS19" i="1"/>
  <c r="AS20" i="1"/>
  <c r="Q20" i="1"/>
  <c r="AX18" i="1"/>
  <c r="AE18" i="1"/>
  <c r="AE17" i="1"/>
  <c r="P18" i="1"/>
  <c r="P17" i="1"/>
  <c r="L18" i="1"/>
  <c r="I18" i="1"/>
  <c r="K34" i="3" l="1"/>
  <c r="L34" i="3" s="1"/>
  <c r="J34" i="3"/>
  <c r="F28" i="3"/>
  <c r="G27" i="3"/>
  <c r="K27" i="3"/>
  <c r="L27" i="3" s="1"/>
  <c r="C23" i="3"/>
  <c r="D22" i="3"/>
  <c r="T26" i="1"/>
  <c r="AV25" i="1"/>
  <c r="AW25" i="1" s="1"/>
  <c r="U25" i="1"/>
  <c r="T25" i="1"/>
  <c r="F20" i="2"/>
  <c r="E21" i="2"/>
  <c r="K21" i="2" s="1"/>
  <c r="L21" i="2" s="1"/>
  <c r="B21" i="2"/>
  <c r="D20" i="2"/>
  <c r="AF19" i="1"/>
  <c r="AG19" i="1"/>
  <c r="Q18" i="1"/>
  <c r="AF18" i="1"/>
  <c r="Q19" i="1"/>
  <c r="Y19" i="1"/>
  <c r="T19" i="1"/>
  <c r="T18" i="1"/>
  <c r="R18" i="1"/>
  <c r="C24" i="3" l="1"/>
  <c r="D23" i="3"/>
  <c r="F29" i="3"/>
  <c r="G28" i="3"/>
  <c r="K28" i="3"/>
  <c r="L28" i="3" s="1"/>
  <c r="V25" i="1"/>
  <c r="Y25" i="1"/>
  <c r="AB25" i="1"/>
  <c r="AG25" i="1"/>
  <c r="E22" i="2"/>
  <c r="K22" i="2" s="1"/>
  <c r="L22" i="2" s="1"/>
  <c r="F21" i="2"/>
  <c r="B22" i="2"/>
  <c r="D21" i="2"/>
  <c r="J18" i="1"/>
  <c r="M18" i="1"/>
  <c r="AZ18" i="1"/>
  <c r="F30" i="3" l="1"/>
  <c r="G29" i="3"/>
  <c r="K29" i="3"/>
  <c r="L29" i="3" s="1"/>
  <c r="C25" i="3"/>
  <c r="D24" i="3"/>
  <c r="F22" i="2"/>
  <c r="K23" i="2"/>
  <c r="L23" i="2" s="1"/>
  <c r="B23" i="2"/>
  <c r="D22" i="2"/>
  <c r="E14" i="1"/>
  <c r="E15" i="1"/>
  <c r="E16" i="1"/>
  <c r="E13" i="1"/>
  <c r="C26" i="3" l="1"/>
  <c r="D25" i="3"/>
  <c r="F31" i="3"/>
  <c r="G30" i="3"/>
  <c r="K30" i="3"/>
  <c r="L30" i="3" s="1"/>
  <c r="F23" i="2"/>
  <c r="F24" i="2"/>
  <c r="D24" i="2"/>
  <c r="D23" i="2"/>
  <c r="E17" i="1"/>
  <c r="E12" i="1"/>
  <c r="F32" i="3" l="1"/>
  <c r="G31" i="3"/>
  <c r="K31" i="3"/>
  <c r="L31" i="3" s="1"/>
  <c r="C27" i="3"/>
  <c r="D26" i="3"/>
  <c r="E18" i="1"/>
  <c r="C28" i="3" l="1"/>
  <c r="D27" i="3"/>
  <c r="F33" i="3"/>
  <c r="G32" i="3"/>
  <c r="K32" i="3"/>
  <c r="L32" i="3" s="1"/>
  <c r="E19" i="1"/>
  <c r="E11" i="1"/>
  <c r="E5" i="1"/>
  <c r="E6" i="1"/>
  <c r="E7" i="1"/>
  <c r="E8" i="1"/>
  <c r="E9" i="1"/>
  <c r="E10" i="1"/>
  <c r="E34" i="3" l="1"/>
  <c r="G34" i="3"/>
  <c r="G33" i="3"/>
  <c r="K33" i="3"/>
  <c r="L33" i="3" s="1"/>
  <c r="C29" i="3"/>
  <c r="D28" i="3"/>
  <c r="E20" i="1"/>
  <c r="C30" i="3" l="1"/>
  <c r="D29" i="3"/>
  <c r="AZ19" i="1"/>
  <c r="M19" i="1"/>
  <c r="J19" i="1"/>
  <c r="R19" i="1"/>
  <c r="J20" i="1"/>
  <c r="C31" i="3" l="1"/>
  <c r="D30" i="3"/>
  <c r="AZ20" i="1"/>
  <c r="M20" i="1"/>
  <c r="R20" i="1"/>
  <c r="C32" i="3" l="1"/>
  <c r="D31" i="3"/>
  <c r="AZ21" i="1"/>
  <c r="AX21" i="1"/>
  <c r="C33" i="3" l="1"/>
  <c r="D32" i="3"/>
  <c r="AZ22" i="1"/>
  <c r="E21" i="1"/>
  <c r="C34" i="3" l="1"/>
  <c r="D34" i="3" s="1"/>
  <c r="D33" i="3"/>
  <c r="J22" i="1"/>
  <c r="M22" i="1"/>
  <c r="R22" i="1"/>
  <c r="E24" i="1"/>
  <c r="E26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5CE0BD-C81F-42B1-B111-E1C15FECD08F}" keepAlive="1" name="Query - Table 0" description="Connection to the 'Table 0' query in the workbook." type="5" refreshedVersion="6" background="1" saveData="1">
    <dbPr connection="Provider=Microsoft.Mashup.OleDb.1;Data Source=$Workbook$;Location=Table 0;Extended Properties=&quot;&quot;" command="SELECT * FROM [Table 0]"/>
  </connection>
</connections>
</file>

<file path=xl/sharedStrings.xml><?xml version="1.0" encoding="utf-8"?>
<sst xmlns="http://schemas.openxmlformats.org/spreadsheetml/2006/main" count="141" uniqueCount="49">
  <si>
    <t>Daily Change</t>
  </si>
  <si>
    <t>Date</t>
  </si>
  <si>
    <t>Total</t>
  </si>
  <si>
    <t>18-44</t>
  </si>
  <si>
    <t>65-75</t>
  </si>
  <si>
    <t>75+</t>
  </si>
  <si>
    <t>Deaths</t>
  </si>
  <si>
    <t>45-64</t>
  </si>
  <si>
    <t>65-74</t>
  </si>
  <si>
    <t>0-17</t>
  </si>
  <si>
    <t>%change</t>
  </si>
  <si>
    <t>Elderly Sum</t>
  </si>
  <si>
    <t>Hospitalization Rate</t>
  </si>
  <si>
    <t>Eld. Hosp. rate</t>
  </si>
  <si>
    <t>-</t>
  </si>
  <si>
    <t>%daily (18-44)</t>
  </si>
  <si>
    <t>%daily (65+)</t>
  </si>
  <si>
    <t>65+</t>
  </si>
  <si>
    <t>%daily (45-64)</t>
  </si>
  <si>
    <t>%total (45-64)</t>
  </si>
  <si>
    <t>%total (65+)</t>
  </si>
  <si>
    <t>(18-44) %daily case</t>
  </si>
  <si>
    <t>(45-64) %daily case</t>
  </si>
  <si>
    <t>65+ %daily</t>
  </si>
  <si>
    <t>Total Case Growth</t>
  </si>
  <si>
    <t>Total Hospitalizations</t>
  </si>
  <si>
    <t>Non-Hospitalized</t>
  </si>
  <si>
    <t>(45-64) Growth</t>
  </si>
  <si>
    <t>65+ Growth</t>
  </si>
  <si>
    <t>Death Rate</t>
  </si>
  <si>
    <t>18-44 Growth</t>
  </si>
  <si>
    <t>%daily cases</t>
  </si>
  <si>
    <t>Daily Hospitalizations</t>
  </si>
  <si>
    <t>Daily Deaths</t>
  </si>
  <si>
    <t>Hospitalization Growth (daily)</t>
  </si>
  <si>
    <t>Death to Hosp</t>
  </si>
  <si>
    <t>Daily Survival Rate</t>
  </si>
  <si>
    <t>Daily/Total</t>
  </si>
  <si>
    <t>Daily Deaths/Total</t>
  </si>
  <si>
    <t>Hosp Growth</t>
  </si>
  <si>
    <t>Daily Hosps</t>
  </si>
  <si>
    <t>Total Hosp</t>
  </si>
  <si>
    <t>Total Cases</t>
  </si>
  <si>
    <t>Total Deaths</t>
  </si>
  <si>
    <t>DATE</t>
  </si>
  <si>
    <t>Daily Cases</t>
  </si>
  <si>
    <t>Hosp</t>
  </si>
  <si>
    <t>Death to Hosp Rate</t>
  </si>
  <si>
    <t>Survival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</si>
</sst>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8"/>
      <color rgb="FF000000"/>
      <name val="&amp;quot"/>
    </font>
    <font>
      <sz val="8"/>
      <color rgb="FF000000"/>
      <name val="&amp;quot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E5E5E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8" tint="0.59999389629810485"/>
        <bgColor indexed="65"/>
      </patternFill>
    </fill>
  </fills>
  <borders count="14">
    <border>
      <left/>
      <right/>
      <top/>
      <bottom/>
      <diagonal/>
    </border>
    <border>
      <left/>
      <right style="medium">
        <color rgb="FFC0C0C0"/>
      </right>
      <top/>
      <bottom style="medium">
        <color rgb="FFC0C0C0"/>
      </bottom>
      <diagonal/>
    </border>
    <border>
      <left style="medium">
        <color rgb="FFC0C0C0"/>
      </left>
      <right style="medium">
        <color rgb="FFC0C0C0"/>
      </right>
      <top/>
      <bottom style="medium">
        <color rgb="FFC0C0C0"/>
      </bottom>
      <diagonal/>
    </border>
    <border>
      <left style="medium">
        <color rgb="FFC0C0C0"/>
      </left>
      <right/>
      <top/>
      <bottom style="medium">
        <color rgb="FFC0C0C0"/>
      </bottom>
      <diagonal/>
    </border>
    <border>
      <left/>
      <right style="medium">
        <color rgb="FFC0C0C0"/>
      </right>
      <top style="medium">
        <color rgb="FFC0C0C0"/>
      </top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/>
      <diagonal/>
    </border>
    <border>
      <left style="medium">
        <color rgb="FFC0C0C0"/>
      </left>
      <right/>
      <top style="medium">
        <color rgb="FFC0C0C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4">
    <xf numFmtId="0" fontId="0" fillId="0" borderId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7" borderId="0" applyNumberFormat="0" applyBorder="0" applyAlignment="0" applyProtection="0"/>
    <xf numFmtId="0" fontId="4" fillId="8" borderId="0" applyNumberFormat="0" applyBorder="0" applyAlignment="0" applyProtection="0"/>
    <xf numFmtId="0" fontId="5" fillId="9" borderId="0" applyNumberFormat="0" applyBorder="0" applyAlignment="0" applyProtection="0"/>
    <xf numFmtId="0" fontId="4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9" fontId="5" fillId="0" borderId="0" applyFont="0" applyFill="0" applyBorder="0" applyAlignment="0" applyProtection="0"/>
    <xf numFmtId="0" fontId="5" fillId="15" borderId="0" applyNumberFormat="0" applyBorder="0" applyAlignment="0" applyProtection="0"/>
  </cellStyleXfs>
  <cellXfs count="6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" fontId="1" fillId="2" borderId="2" xfId="0" applyNumberFormat="1" applyFont="1" applyFill="1" applyBorder="1" applyAlignment="1">
      <alignment horizontal="center" vertical="center"/>
    </xf>
    <xf numFmtId="16" fontId="1" fillId="2" borderId="3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right" vertical="center"/>
    </xf>
    <xf numFmtId="0" fontId="2" fillId="3" borderId="6" xfId="0" applyFont="1" applyFill="1" applyBorder="1" applyAlignment="1">
      <alignment horizontal="right" vertical="center"/>
    </xf>
    <xf numFmtId="0" fontId="0" fillId="0" borderId="0" xfId="0" applyFont="1"/>
    <xf numFmtId="16" fontId="3" fillId="4" borderId="0" xfId="1" applyNumberFormat="1" applyAlignment="1">
      <alignment horizontal="center"/>
    </xf>
    <xf numFmtId="1" fontId="3" fillId="4" borderId="0" xfId="1" applyNumberFormat="1" applyAlignment="1">
      <alignment horizontal="center"/>
    </xf>
    <xf numFmtId="0" fontId="3" fillId="4" borderId="0" xfId="1" applyAlignment="1">
      <alignment horizontal="center"/>
    </xf>
    <xf numFmtId="9" fontId="3" fillId="4" borderId="0" xfId="1" applyNumberFormat="1" applyAlignment="1">
      <alignment horizontal="center"/>
    </xf>
    <xf numFmtId="0" fontId="7" fillId="9" borderId="0" xfId="6" applyFont="1" applyAlignment="1">
      <alignment horizontal="center"/>
    </xf>
    <xf numFmtId="0" fontId="7" fillId="7" borderId="0" xfId="4" applyFont="1" applyAlignment="1">
      <alignment horizontal="center"/>
    </xf>
    <xf numFmtId="0" fontId="7" fillId="14" borderId="0" xfId="11" applyFont="1" applyAlignment="1">
      <alignment horizontal="center"/>
    </xf>
    <xf numFmtId="0" fontId="7" fillId="11" borderId="0" xfId="8" applyFont="1" applyAlignment="1">
      <alignment horizontal="center"/>
    </xf>
    <xf numFmtId="0" fontId="7" fillId="12" borderId="0" xfId="9" applyFont="1" applyAlignment="1">
      <alignment horizontal="center"/>
    </xf>
    <xf numFmtId="16" fontId="8" fillId="8" borderId="0" xfId="5" applyNumberFormat="1" applyFont="1"/>
    <xf numFmtId="0" fontId="8" fillId="8" borderId="0" xfId="5" applyFont="1" applyAlignment="1">
      <alignment horizontal="center"/>
    </xf>
    <xf numFmtId="0" fontId="8" fillId="5" borderId="0" xfId="2" applyFont="1" applyAlignment="1">
      <alignment horizontal="center"/>
    </xf>
    <xf numFmtId="9" fontId="8" fillId="8" borderId="0" xfId="5" applyNumberFormat="1" applyFont="1" applyAlignment="1">
      <alignment horizontal="center"/>
    </xf>
    <xf numFmtId="0" fontId="8" fillId="6" borderId="0" xfId="3" applyNumberFormat="1" applyFont="1" applyAlignment="1">
      <alignment horizontal="center"/>
    </xf>
    <xf numFmtId="0" fontId="8" fillId="6" borderId="0" xfId="3" applyFont="1" applyAlignment="1">
      <alignment horizontal="center"/>
    </xf>
    <xf numFmtId="0" fontId="8" fillId="10" borderId="0" xfId="7" applyFont="1" applyAlignment="1">
      <alignment horizontal="center"/>
    </xf>
    <xf numFmtId="0" fontId="6" fillId="13" borderId="0" xfId="10" applyFont="1" applyAlignment="1">
      <alignment horizontal="center"/>
    </xf>
    <xf numFmtId="9" fontId="8" fillId="10" borderId="0" xfId="7" applyNumberFormat="1" applyFont="1" applyAlignment="1">
      <alignment horizontal="center"/>
    </xf>
    <xf numFmtId="9" fontId="6" fillId="13" borderId="0" xfId="10" applyNumberFormat="1" applyFont="1" applyAlignment="1">
      <alignment horizontal="center"/>
    </xf>
    <xf numFmtId="9" fontId="8" fillId="6" borderId="0" xfId="3" applyNumberFormat="1" applyFont="1" applyAlignment="1">
      <alignment horizontal="center"/>
    </xf>
    <xf numFmtId="0" fontId="5" fillId="13" borderId="0" xfId="10"/>
    <xf numFmtId="9" fontId="5" fillId="13" borderId="0" xfId="10" applyNumberFormat="1"/>
    <xf numFmtId="9" fontId="0" fillId="0" borderId="0" xfId="12" applyFont="1"/>
    <xf numFmtId="9" fontId="10" fillId="13" borderId="0" xfId="10" applyNumberFormat="1" applyFont="1" applyAlignment="1">
      <alignment horizontal="center"/>
    </xf>
    <xf numFmtId="0" fontId="10" fillId="13" borderId="0" xfId="10" applyFont="1" applyAlignment="1">
      <alignment horizontal="center"/>
    </xf>
    <xf numFmtId="0" fontId="8" fillId="10" borderId="0" xfId="7" applyNumberFormat="1" applyFont="1" applyAlignment="1">
      <alignment horizontal="center"/>
    </xf>
    <xf numFmtId="9" fontId="9" fillId="6" borderId="0" xfId="3" applyNumberFormat="1" applyFont="1" applyAlignment="1">
      <alignment horizontal="center"/>
    </xf>
    <xf numFmtId="16" fontId="8" fillId="8" borderId="0" xfId="5" applyNumberFormat="1" applyFont="1" applyAlignment="1">
      <alignment horizontal="center"/>
    </xf>
    <xf numFmtId="0" fontId="9" fillId="10" borderId="0" xfId="7" applyNumberFormat="1" applyFont="1" applyAlignment="1">
      <alignment horizontal="center"/>
    </xf>
    <xf numFmtId="0" fontId="6" fillId="13" borderId="0" xfId="10" applyNumberFormat="1" applyFont="1" applyAlignment="1">
      <alignment horizontal="center"/>
    </xf>
    <xf numFmtId="1" fontId="6" fillId="13" borderId="0" xfId="10" applyNumberFormat="1" applyFont="1" applyAlignment="1">
      <alignment horizontal="center"/>
    </xf>
    <xf numFmtId="9" fontId="0" fillId="0" borderId="0" xfId="0" applyNumberFormat="1"/>
    <xf numFmtId="1" fontId="8" fillId="5" borderId="0" xfId="2" applyNumberFormat="1" applyFont="1" applyAlignment="1">
      <alignment horizontal="center"/>
    </xf>
    <xf numFmtId="9" fontId="6" fillId="13" borderId="0" xfId="12" applyFont="1" applyFill="1" applyAlignment="1">
      <alignment horizontal="center"/>
    </xf>
    <xf numFmtId="9" fontId="8" fillId="5" borderId="0" xfId="12" applyFont="1" applyFill="1" applyAlignment="1">
      <alignment horizontal="center"/>
    </xf>
    <xf numFmtId="9" fontId="8" fillId="10" borderId="0" xfId="12" applyFont="1" applyFill="1" applyAlignment="1">
      <alignment horizontal="center"/>
    </xf>
    <xf numFmtId="16" fontId="5" fillId="15" borderId="0" xfId="13" applyNumberFormat="1" applyAlignment="1">
      <alignment horizontal="center"/>
    </xf>
    <xf numFmtId="1" fontId="5" fillId="15" borderId="0" xfId="13" applyNumberFormat="1" applyAlignment="1">
      <alignment horizontal="center"/>
    </xf>
    <xf numFmtId="0" fontId="5" fillId="15" borderId="0" xfId="13" applyAlignment="1">
      <alignment horizontal="center"/>
    </xf>
    <xf numFmtId="0" fontId="8" fillId="8" borderId="0" xfId="5" applyFont="1" applyAlignment="1">
      <alignment horizontal="center" vertical="center" wrapText="1"/>
    </xf>
    <xf numFmtId="0" fontId="8" fillId="10" borderId="0" xfId="7" applyFont="1" applyAlignment="1">
      <alignment horizontal="center" vertical="center" wrapText="1"/>
    </xf>
    <xf numFmtId="14" fontId="8" fillId="8" borderId="0" xfId="5" applyNumberFormat="1" applyFont="1" applyAlignment="1">
      <alignment horizontal="center" vertical="center" wrapText="1"/>
    </xf>
    <xf numFmtId="0" fontId="8" fillId="5" borderId="0" xfId="2" applyFont="1" applyAlignment="1">
      <alignment horizontal="center" vertical="center" wrapText="1"/>
    </xf>
    <xf numFmtId="0" fontId="6" fillId="13" borderId="0" xfId="10" applyFont="1" applyAlignment="1">
      <alignment horizontal="center" vertical="center" wrapText="1"/>
    </xf>
    <xf numFmtId="9" fontId="6" fillId="13" borderId="0" xfId="10" applyNumberFormat="1" applyFont="1" applyAlignment="1">
      <alignment horizontal="center" vertical="center" wrapText="1"/>
    </xf>
    <xf numFmtId="9" fontId="8" fillId="8" borderId="0" xfId="5" applyNumberFormat="1" applyFont="1" applyAlignment="1">
      <alignment horizontal="center" vertical="center" wrapText="1"/>
    </xf>
    <xf numFmtId="9" fontId="8" fillId="10" borderId="0" xfId="7" applyNumberFormat="1" applyFont="1" applyAlignment="1">
      <alignment horizontal="center" vertical="center" wrapText="1"/>
    </xf>
    <xf numFmtId="0" fontId="7" fillId="9" borderId="9" xfId="6" applyFont="1" applyBorder="1" applyAlignment="1">
      <alignment horizontal="center" vertical="center" wrapText="1"/>
    </xf>
    <xf numFmtId="0" fontId="7" fillId="11" borderId="9" xfId="8" applyFont="1" applyBorder="1" applyAlignment="1">
      <alignment horizontal="center" vertical="center" wrapText="1"/>
    </xf>
    <xf numFmtId="0" fontId="7" fillId="14" borderId="10" xfId="11" applyFont="1" applyBorder="1" applyAlignment="1">
      <alignment horizontal="center" vertical="center" wrapText="1"/>
    </xf>
    <xf numFmtId="0" fontId="7" fillId="9" borderId="7" xfId="6" applyFont="1" applyBorder="1" applyAlignment="1">
      <alignment horizontal="center" vertical="center" wrapText="1"/>
    </xf>
    <xf numFmtId="0" fontId="7" fillId="7" borderId="7" xfId="4" applyFont="1" applyBorder="1" applyAlignment="1">
      <alignment horizontal="center" vertical="center" wrapText="1"/>
    </xf>
    <xf numFmtId="0" fontId="7" fillId="12" borderId="8" xfId="9" applyFont="1" applyBorder="1" applyAlignment="1">
      <alignment horizontal="center" vertical="center" wrapText="1"/>
    </xf>
    <xf numFmtId="0" fontId="7" fillId="12" borderId="10" xfId="9" applyFont="1" applyBorder="1" applyAlignment="1">
      <alignment horizontal="center" vertical="center" wrapText="1"/>
    </xf>
    <xf numFmtId="0" fontId="6" fillId="13" borderId="0" xfId="10" applyFont="1" applyBorder="1" applyAlignment="1">
      <alignment horizontal="center" vertical="center" wrapText="1"/>
    </xf>
    <xf numFmtId="0" fontId="7" fillId="12" borderId="11" xfId="9" applyFont="1" applyBorder="1" applyAlignment="1">
      <alignment horizontal="center" vertical="center" wrapText="1"/>
    </xf>
    <xf numFmtId="0" fontId="7" fillId="14" borderId="12" xfId="11" applyFont="1" applyBorder="1" applyAlignment="1">
      <alignment horizontal="center" vertical="center" wrapText="1"/>
    </xf>
    <xf numFmtId="0" fontId="7" fillId="11" borderId="13" xfId="8" applyFont="1" applyBorder="1" applyAlignment="1">
      <alignment horizontal="center" vertical="center" wrapText="1"/>
    </xf>
    <xf numFmtId="0" fontId="0" fillId="0" borderId="0" xfId="0" applyBorder="1"/>
  </cellXfs>
  <cellStyles count="14">
    <cellStyle name="40% - Accent1" xfId="4" builtinId="31"/>
    <cellStyle name="40% - Accent2" xfId="6" builtinId="35"/>
    <cellStyle name="40% - Accent3" xfId="8" builtinId="39"/>
    <cellStyle name="40% - Accent4" xfId="9" builtinId="43"/>
    <cellStyle name="40% - Accent5" xfId="13" builtinId="47"/>
    <cellStyle name="40% - Accent6" xfId="11" builtinId="51"/>
    <cellStyle name="60% - Accent4" xfId="10" builtinId="44"/>
    <cellStyle name="Accent1" xfId="2" builtinId="29"/>
    <cellStyle name="Accent2" xfId="5" builtinId="33"/>
    <cellStyle name="Accent3" xfId="7" builtinId="37"/>
    <cellStyle name="Accent6" xfId="3" builtinId="49"/>
    <cellStyle name="Neutral" xfId="1" builtinId="28"/>
    <cellStyle name="Normal" xfId="0" builtinId="0"/>
    <cellStyle name="Percent" xfId="1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411142786364762E-2"/>
          <c:y val="0.15454361839154487"/>
          <c:w val="0.88556887285667285"/>
          <c:h val="0.72653889974248986"/>
        </c:manualLayout>
      </c:layout>
      <c:lineChart>
        <c:grouping val="standard"/>
        <c:varyColors val="0"/>
        <c:ser>
          <c:idx val="0"/>
          <c:order val="0"/>
          <c:tx>
            <c:strRef>
              <c:f>Sheet1!$AY$3</c:f>
              <c:strCache>
                <c:ptCount val="1"/>
                <c:pt idx="0">
                  <c:v>Hospitalization Growth (daily)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Sheet1!$A$5:$A$25</c:f>
              <c:numCache>
                <c:formatCode>d\-mmm</c:formatCode>
                <c:ptCount val="21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</c:numCache>
            </c:numRef>
          </c:cat>
          <c:val>
            <c:numRef>
              <c:f>Sheet1!$AY$5:$AY$25</c:f>
              <c:numCache>
                <c:formatCode>0%</c:formatCode>
                <c:ptCount val="21"/>
                <c:pt idx="0">
                  <c:v>0.42657342657342656</c:v>
                </c:pt>
                <c:pt idx="1">
                  <c:v>0.59313725490196079</c:v>
                </c:pt>
                <c:pt idx="2">
                  <c:v>0.44615384615384618</c:v>
                </c:pt>
                <c:pt idx="3">
                  <c:v>0.4</c:v>
                </c:pt>
                <c:pt idx="4">
                  <c:v>0.45440729483282677</c:v>
                </c:pt>
                <c:pt idx="5">
                  <c:v>0.33960292580982238</c:v>
                </c:pt>
                <c:pt idx="6">
                  <c:v>0.30499219968798752</c:v>
                </c:pt>
                <c:pt idx="7">
                  <c:v>0.28511655708308425</c:v>
                </c:pt>
                <c:pt idx="8">
                  <c:v>0.2558139534883721</c:v>
                </c:pt>
                <c:pt idx="9">
                  <c:v>0.2011111111111111</c:v>
                </c:pt>
                <c:pt idx="10">
                  <c:v>0.17483811285846437</c:v>
                </c:pt>
                <c:pt idx="11">
                  <c:v>0.2015748031496063</c:v>
                </c:pt>
                <c:pt idx="12">
                  <c:v>0.15661861074705111</c:v>
                </c:pt>
                <c:pt idx="13">
                  <c:v>0.1457979225684608</c:v>
                </c:pt>
                <c:pt idx="14">
                  <c:v>0.13021262567990768</c:v>
                </c:pt>
                <c:pt idx="15">
                  <c:v>0.11535656992854018</c:v>
                </c:pt>
                <c:pt idx="16">
                  <c:v>8.6166317991631797E-2</c:v>
                </c:pt>
                <c:pt idx="17">
                  <c:v>8.3182857830745152E-2</c:v>
                </c:pt>
                <c:pt idx="18">
                  <c:v>7.1571460324516556E-2</c:v>
                </c:pt>
                <c:pt idx="19">
                  <c:v>1.0475005185646131E-2</c:v>
                </c:pt>
                <c:pt idx="20">
                  <c:v>3.2844093195114441E-3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08-45F0-9A21-1A4285C81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265887"/>
        <c:axId val="421684959"/>
      </c:lineChart>
      <c:dateAx>
        <c:axId val="4172658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684959"/>
        <c:crosses val="autoZero"/>
        <c:auto val="1"/>
        <c:lblOffset val="100"/>
        <c:baseTimeUnit val="days"/>
      </c:dateAx>
      <c:valAx>
        <c:axId val="42168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26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Total Cases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Sheet3!$A$2:$A$34</c:f>
              <c:numCache>
                <c:formatCode>m/d/yyyy</c:formatCode>
                <c:ptCount val="33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</c:numCache>
            </c:numRef>
          </c:cat>
          <c:val>
            <c:numRef>
              <c:f>Sheet3!$C$2:$C$34</c:f>
              <c:numCache>
                <c:formatCode>General</c:formatCode>
                <c:ptCount val="33"/>
                <c:pt idx="0">
                  <c:v>1</c:v>
                </c:pt>
                <c:pt idx="1">
                  <c:v>3</c:v>
                </c:pt>
                <c:pt idx="2">
                  <c:v>13</c:v>
                </c:pt>
                <c:pt idx="3">
                  <c:v>15</c:v>
                </c:pt>
                <c:pt idx="4">
                  <c:v>23</c:v>
                </c:pt>
                <c:pt idx="5">
                  <c:v>36</c:v>
                </c:pt>
                <c:pt idx="6">
                  <c:v>56</c:v>
                </c:pt>
                <c:pt idx="7">
                  <c:v>109</c:v>
                </c:pt>
                <c:pt idx="8">
                  <c:v>179</c:v>
                </c:pt>
                <c:pt idx="9">
                  <c:v>335</c:v>
                </c:pt>
                <c:pt idx="10">
                  <c:v>691</c:v>
                </c:pt>
                <c:pt idx="11">
                  <c:v>1303</c:v>
                </c:pt>
                <c:pt idx="12">
                  <c:v>1931</c:v>
                </c:pt>
                <c:pt idx="13">
                  <c:v>2937</c:v>
                </c:pt>
                <c:pt idx="14">
                  <c:v>4969</c:v>
                </c:pt>
                <c:pt idx="15">
                  <c:v>7301</c:v>
                </c:pt>
                <c:pt idx="16">
                  <c:v>10087</c:v>
                </c:pt>
                <c:pt idx="17">
                  <c:v>13546</c:v>
                </c:pt>
                <c:pt idx="18">
                  <c:v>17242</c:v>
                </c:pt>
                <c:pt idx="19">
                  <c:v>19419</c:v>
                </c:pt>
                <c:pt idx="20">
                  <c:v>21467</c:v>
                </c:pt>
                <c:pt idx="21">
                  <c:v>24552</c:v>
                </c:pt>
                <c:pt idx="22">
                  <c:v>28060</c:v>
                </c:pt>
                <c:pt idx="23">
                  <c:v>31874</c:v>
                </c:pt>
                <c:pt idx="24">
                  <c:v>35790</c:v>
                </c:pt>
                <c:pt idx="25">
                  <c:v>39336</c:v>
                </c:pt>
                <c:pt idx="26">
                  <c:v>41697</c:v>
                </c:pt>
                <c:pt idx="27">
                  <c:v>44287</c:v>
                </c:pt>
                <c:pt idx="28">
                  <c:v>48329</c:v>
                </c:pt>
                <c:pt idx="29">
                  <c:v>51425</c:v>
                </c:pt>
                <c:pt idx="30">
                  <c:v>54186</c:v>
                </c:pt>
                <c:pt idx="31">
                  <c:v>56223</c:v>
                </c:pt>
                <c:pt idx="32">
                  <c:v>56286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13-4648-A447-5A4BD5421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503216"/>
        <c:axId val="4601616"/>
      </c:barChart>
      <c:dateAx>
        <c:axId val="155032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616"/>
        <c:crosses val="autoZero"/>
        <c:auto val="1"/>
        <c:lblOffset val="100"/>
        <c:baseTimeUnit val="days"/>
      </c:dateAx>
      <c:valAx>
        <c:axId val="460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Sheet3!$L$1</c:f>
              <c:strCache>
                <c:ptCount val="1"/>
                <c:pt idx="0">
                  <c:v>Survival Rate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Sheet3!$A$14:$A$34</c:f>
              <c:numCache>
                <c:formatCode>m/d/yyyy</c:formatCode>
                <c:ptCount val="21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</c:numCache>
            </c:numRef>
          </c:cat>
          <c:val>
            <c:numRef>
              <c:f>Sheet3!$L$14:$L$34</c:f>
              <c:numCache>
                <c:formatCode>0%</c:formatCode>
                <c:ptCount val="21"/>
                <c:pt idx="0">
                  <c:v>0.9938775510204082</c:v>
                </c:pt>
                <c:pt idx="1">
                  <c:v>0.98821796759941094</c:v>
                </c:pt>
                <c:pt idx="2">
                  <c:v>0.98265306122448981</c:v>
                </c:pt>
                <c:pt idx="3">
                  <c:v>0.98160919540229885</c:v>
                </c:pt>
                <c:pt idx="4">
                  <c:v>0.97349823321554774</c:v>
                </c:pt>
                <c:pt idx="5">
                  <c:v>0.96840659340659341</c:v>
                </c:pt>
                <c:pt idx="6">
                  <c:v>0.95907928388746799</c:v>
                </c:pt>
                <c:pt idx="7">
                  <c:v>0.95587340231284235</c:v>
                </c:pt>
                <c:pt idx="8">
                  <c:v>0.95101088646967336</c:v>
                </c:pt>
                <c:pt idx="9">
                  <c:v>0.94310344827586201</c:v>
                </c:pt>
                <c:pt idx="10">
                  <c:v>0.93609927764400813</c:v>
                </c:pt>
                <c:pt idx="11">
                  <c:v>0.92799742847958855</c:v>
                </c:pt>
                <c:pt idx="12">
                  <c:v>0.91546304163126591</c:v>
                </c:pt>
                <c:pt idx="13">
                  <c:v>0.90446744068652196</c:v>
                </c:pt>
                <c:pt idx="14">
                  <c:v>0.89130686422039584</c:v>
                </c:pt>
                <c:pt idx="15">
                  <c:v>0.88029212531752754</c:v>
                </c:pt>
                <c:pt idx="16">
                  <c:v>0.87219644238205718</c:v>
                </c:pt>
                <c:pt idx="17">
                  <c:v>0.86175031708642869</c:v>
                </c:pt>
                <c:pt idx="18">
                  <c:v>0.85290822921154674</c:v>
                </c:pt>
                <c:pt idx="19">
                  <c:v>0.84314729476019801</c:v>
                </c:pt>
                <c:pt idx="20">
                  <c:v>0.84163898117386493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DC-409A-BB36-A291CB949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348528"/>
        <c:axId val="704817024"/>
      </c:lineChart>
      <c:dateAx>
        <c:axId val="7073485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817024"/>
        <c:crosses val="autoZero"/>
        <c:auto val="1"/>
        <c:lblOffset val="100"/>
        <c:baseTimeUnit val="days"/>
      </c:dateAx>
      <c:valAx>
        <c:axId val="70481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34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Sheet1!$AW$3</c:f>
              <c:strCache>
                <c:ptCount val="1"/>
                <c:pt idx="0">
                  <c:v>Daily Survival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Sheet1!$A$17:$A$24</c:f>
              <c:numCache>
                <c:formatCode>d\-mmm</c:formatCode>
                <c:ptCount val="8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43918</c:v>
                </c:pt>
                <c:pt idx="5">
                  <c:v>43919</c:v>
                </c:pt>
                <c:pt idx="6">
                  <c:v>43920</c:v>
                </c:pt>
                <c:pt idx="7">
                  <c:v>43921</c:v>
                </c:pt>
              </c:numCache>
            </c:numRef>
          </c:cat>
          <c:val>
            <c:numRef>
              <c:f>Sheet1!$AW$17:$AW$25</c:f>
              <c:numCache>
                <c:formatCode>0%</c:formatCode>
                <c:ptCount val="9"/>
                <c:pt idx="1">
                  <c:v>0.94379429701664741</c:v>
                </c:pt>
                <c:pt idx="2">
                  <c:v>0.9355403237567449</c:v>
                </c:pt>
                <c:pt idx="3">
                  <c:v>0.9239016736401674</c:v>
                </c:pt>
                <c:pt idx="4">
                  <c:v>0.9128445889009269</c:v>
                </c:pt>
                <c:pt idx="5">
                  <c:v>0.9030895754612136</c:v>
                </c:pt>
                <c:pt idx="6">
                  <c:v>0.89286455092304506</c:v>
                </c:pt>
                <c:pt idx="7">
                  <c:v>0.87847685517807661</c:v>
                </c:pt>
                <c:pt idx="8">
                  <c:v>0.8637340153452685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9-41C7-A9F3-84ED992C6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5905568"/>
        <c:axId val="1627719840"/>
      </c:lineChart>
      <c:dateAx>
        <c:axId val="1625905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719840"/>
        <c:crosses val="autoZero"/>
        <c:auto val="1"/>
        <c:lblOffset val="100"/>
        <c:baseTimeUnit val="days"/>
      </c:dateAx>
      <c:valAx>
        <c:axId val="162771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90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Sheet1!$T$3</c:f>
              <c:strCache>
                <c:ptCount val="1"/>
                <c:pt idx="0">
                  <c:v>Death Rate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Sheet1!$A$10:$A$26</c:f>
              <c:numCache>
                <c:formatCode>d\-mmm</c:formatCode>
                <c:ptCount val="17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</c:numCache>
            </c:numRef>
          </c:cat>
          <c:val>
            <c:numRef>
              <c:f>Sheet1!$T$10:$T$26</c:f>
              <c:numCache>
                <c:formatCode>0%</c:formatCode>
                <c:ptCount val="17"/>
                <c:pt idx="0">
                  <c:v>1</c:v>
                </c:pt>
                <c:pt idx="1">
                  <c:v>0.3888888888888889</c:v>
                </c:pt>
                <c:pt idx="2">
                  <c:v>0.84</c:v>
                </c:pt>
                <c:pt idx="3">
                  <c:v>0.5</c:v>
                </c:pt>
                <c:pt idx="4">
                  <c:v>0.62318840579710144</c:v>
                </c:pt>
                <c:pt idx="5">
                  <c:v>0.29464285714285715</c:v>
                </c:pt>
                <c:pt idx="6">
                  <c:v>0.30344827586206896</c:v>
                </c:pt>
                <c:pt idx="7">
                  <c:v>0.3968253968253968</c:v>
                </c:pt>
                <c:pt idx="8">
                  <c:v>0.29166666666666669</c:v>
                </c:pt>
                <c:pt idx="9">
                  <c:v>0.29618768328445749</c:v>
                </c:pt>
                <c:pt idx="10">
                  <c:v>0.31674208144796379</c:v>
                </c:pt>
                <c:pt idx="11">
                  <c:v>0.24398625429553264</c:v>
                </c:pt>
                <c:pt idx="12">
                  <c:v>0.20441988950276244</c:v>
                </c:pt>
                <c:pt idx="13">
                  <c:v>0.18463302752293578</c:v>
                </c:pt>
                <c:pt idx="14">
                  <c:v>0.14617618586640851</c:v>
                </c:pt>
                <c:pt idx="15">
                  <c:v>0.125</c:v>
                </c:pt>
                <c:pt idx="16">
                  <c:v>4.8798798798798795E-2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35-428F-A3BE-760780266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7686512"/>
        <c:axId val="1142769600"/>
      </c:lineChart>
      <c:dateAx>
        <c:axId val="11476865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769600"/>
        <c:crosses val="autoZero"/>
        <c:auto val="1"/>
        <c:lblOffset val="100"/>
        <c:baseTimeUnit val="days"/>
      </c:dateAx>
      <c:valAx>
        <c:axId val="114276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68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Daily Change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Sheet1!$A$4:$A$26</c:f>
              <c:numCache>
                <c:formatCode>d\-mmm</c:formatCode>
                <c:ptCount val="23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</c:numCache>
            </c:numRef>
          </c:cat>
          <c:val>
            <c:numRef>
              <c:f>Sheet1!$C$4:$C$26</c:f>
              <c:numCache>
                <c:formatCode>General</c:formatCode>
                <c:ptCount val="23"/>
                <c:pt idx="0">
                  <c:v>156</c:v>
                </c:pt>
                <c:pt idx="1">
                  <c:v>355</c:v>
                </c:pt>
                <c:pt idx="2">
                  <c:v>610</c:v>
                </c:pt>
                <c:pt idx="3">
                  <c:v>627</c:v>
                </c:pt>
                <c:pt idx="4">
                  <c:v>1004</c:v>
                </c:pt>
                <c:pt idx="5">
                  <c:v>2025</c:v>
                </c:pt>
                <c:pt idx="6">
                  <c:v>2314</c:v>
                </c:pt>
                <c:pt idx="7">
                  <c:v>2746</c:v>
                </c:pt>
                <c:pt idx="8">
                  <c:v>3431</c:v>
                </c:pt>
                <c:pt idx="9">
                  <c:v>3644</c:v>
                </c:pt>
                <c:pt idx="10">
                  <c:v>2127</c:v>
                </c:pt>
                <c:pt idx="11">
                  <c:v>2005</c:v>
                </c:pt>
                <c:pt idx="12">
                  <c:v>2996</c:v>
                </c:pt>
                <c:pt idx="13">
                  <c:v>3374</c:v>
                </c:pt>
                <c:pt idx="14">
                  <c:v>3436</c:v>
                </c:pt>
                <c:pt idx="15">
                  <c:v>3292</c:v>
                </c:pt>
                <c:pt idx="16">
                  <c:v>3067</c:v>
                </c:pt>
                <c:pt idx="17" formatCode="0">
                  <c:v>2085</c:v>
                </c:pt>
                <c:pt idx="18">
                  <c:v>2237</c:v>
                </c:pt>
                <c:pt idx="19">
                  <c:v>3000</c:v>
                </c:pt>
                <c:pt idx="20">
                  <c:v>953</c:v>
                </c:pt>
                <c:pt idx="21">
                  <c:v>43</c:v>
                </c:pt>
                <c:pt idx="22">
                  <c:v>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C7-4C8C-944A-4158A280A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2225328"/>
        <c:axId val="1136300832"/>
      </c:barChart>
      <c:dateAx>
        <c:axId val="12822253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300832"/>
        <c:crosses val="autoZero"/>
        <c:auto val="1"/>
        <c:lblOffset val="100"/>
        <c:baseTimeUnit val="days"/>
      </c:dateAx>
      <c:valAx>
        <c:axId val="113630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22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Sheet1!$A$4:$A$26</c:f>
              <c:numCache>
                <c:formatCode>d\-mmm</c:formatCode>
                <c:ptCount val="23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</c:numCache>
            </c:numRef>
          </c:cat>
          <c:val>
            <c:numRef>
              <c:f>Sheet1!$B$4:$B$26</c:f>
              <c:numCache>
                <c:formatCode>General</c:formatCode>
                <c:ptCount val="23"/>
                <c:pt idx="0">
                  <c:v>143</c:v>
                </c:pt>
                <c:pt idx="1">
                  <c:v>498</c:v>
                </c:pt>
                <c:pt idx="2">
                  <c:v>1108</c:v>
                </c:pt>
                <c:pt idx="3">
                  <c:v>1735</c:v>
                </c:pt>
                <c:pt idx="4">
                  <c:v>2739</c:v>
                </c:pt>
                <c:pt idx="5">
                  <c:v>4764</c:v>
                </c:pt>
                <c:pt idx="6">
                  <c:v>7078</c:v>
                </c:pt>
                <c:pt idx="7">
                  <c:v>9824</c:v>
                </c:pt>
                <c:pt idx="8">
                  <c:v>13255</c:v>
                </c:pt>
                <c:pt idx="9">
                  <c:v>16899</c:v>
                </c:pt>
                <c:pt idx="10">
                  <c:v>19026</c:v>
                </c:pt>
                <c:pt idx="11">
                  <c:v>21031</c:v>
                </c:pt>
                <c:pt idx="12">
                  <c:v>24027</c:v>
                </c:pt>
                <c:pt idx="13">
                  <c:v>27401</c:v>
                </c:pt>
                <c:pt idx="14">
                  <c:v>30837</c:v>
                </c:pt>
                <c:pt idx="15">
                  <c:v>34129</c:v>
                </c:pt>
                <c:pt idx="16">
                  <c:v>37196</c:v>
                </c:pt>
                <c:pt idx="17">
                  <c:v>39281</c:v>
                </c:pt>
                <c:pt idx="18">
                  <c:v>41518</c:v>
                </c:pt>
                <c:pt idx="19">
                  <c:v>44518</c:v>
                </c:pt>
                <c:pt idx="20">
                  <c:v>45471</c:v>
                </c:pt>
                <c:pt idx="21">
                  <c:v>45514</c:v>
                </c:pt>
                <c:pt idx="22">
                  <c:v>45707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D9-4B7D-9337-EFABC334B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809856"/>
        <c:axId val="1278312480"/>
      </c:lineChart>
      <c:dateAx>
        <c:axId val="127880985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312480"/>
        <c:crosses val="autoZero"/>
        <c:auto val="1"/>
        <c:lblOffset val="100"/>
        <c:baseTimeUnit val="days"/>
      </c:dateAx>
      <c:valAx>
        <c:axId val="12783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80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Total Case Growth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Sheet1!$A$9:$A$24</c:f>
              <c:numCache>
                <c:formatCode>d\-mmm</c:formatCode>
                <c:ptCount val="16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</c:numCache>
            </c:numRef>
          </c:cat>
          <c:val>
            <c:numRef>
              <c:f>Sheet1!$E$9:$E$24</c:f>
              <c:numCache>
                <c:formatCode>0%</c:formatCode>
                <c:ptCount val="16"/>
                <c:pt idx="0">
                  <c:v>0.73932092004381156</c:v>
                </c:pt>
                <c:pt idx="1">
                  <c:v>0.48572628043660787</c:v>
                </c:pt>
                <c:pt idx="2">
                  <c:v>0.38796270132805877</c:v>
                </c:pt>
                <c:pt idx="3">
                  <c:v>0.34924674267100975</c:v>
                </c:pt>
                <c:pt idx="4">
                  <c:v>0.2749151263674085</c:v>
                </c:pt>
                <c:pt idx="5">
                  <c:v>0.12586543582460499</c:v>
                </c:pt>
                <c:pt idx="6">
                  <c:v>0.10538210869336698</c:v>
                </c:pt>
                <c:pt idx="7">
                  <c:v>0.14245637392420712</c:v>
                </c:pt>
                <c:pt idx="8">
                  <c:v>0.14042535480917301</c:v>
                </c:pt>
                <c:pt idx="9">
                  <c:v>0.12539688332542609</c:v>
                </c:pt>
                <c:pt idx="10">
                  <c:v>0.1067548723935532</c:v>
                </c:pt>
                <c:pt idx="11">
                  <c:v>8.9864924257962442E-2</c:v>
                </c:pt>
                <c:pt idx="12">
                  <c:v>5.6054414453167008E-2</c:v>
                </c:pt>
                <c:pt idx="13">
                  <c:v>5.6948652020060588E-2</c:v>
                </c:pt>
                <c:pt idx="14">
                  <c:v>7.2257815887085117E-2</c:v>
                </c:pt>
                <c:pt idx="15">
                  <c:v>2.140707129700346E-2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3D-448A-AB39-26CA77A61B02}"/>
            </c:ext>
          </c:extLst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Death Rate</c:v>
                </c:pt>
              </c:strCache>
            </c:strRef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Sheet1!$A$9:$A$24</c:f>
              <c:numCache>
                <c:formatCode>d\-mmm</c:formatCode>
                <c:ptCount val="16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</c:numCache>
            </c:numRef>
          </c:cat>
          <c:val>
            <c:numRef>
              <c:f>Sheet1!$F$9:$F$24</c:f>
              <c:numCache>
                <c:formatCode>0%</c:formatCode>
                <c:ptCount val="16"/>
                <c:pt idx="0">
                  <c:v>1.25</c:v>
                </c:pt>
                <c:pt idx="1">
                  <c:v>1</c:v>
                </c:pt>
                <c:pt idx="2">
                  <c:v>0.3888888888888889</c:v>
                </c:pt>
                <c:pt idx="3">
                  <c:v>0.84</c:v>
                </c:pt>
                <c:pt idx="4">
                  <c:v>0.5</c:v>
                </c:pt>
                <c:pt idx="5">
                  <c:v>0.62318840579710144</c:v>
                </c:pt>
                <c:pt idx="6">
                  <c:v>0.29464285714285715</c:v>
                </c:pt>
                <c:pt idx="7">
                  <c:v>0.30344827586206896</c:v>
                </c:pt>
                <c:pt idx="8">
                  <c:v>0.3968253968253968</c:v>
                </c:pt>
                <c:pt idx="9">
                  <c:v>0.29166666666666669</c:v>
                </c:pt>
                <c:pt idx="10">
                  <c:v>0.29618768328445749</c:v>
                </c:pt>
                <c:pt idx="11">
                  <c:v>0.31674208144796379</c:v>
                </c:pt>
                <c:pt idx="12">
                  <c:v>0.24398625429553264</c:v>
                </c:pt>
                <c:pt idx="13">
                  <c:v>0.20441988950276244</c:v>
                </c:pt>
                <c:pt idx="14">
                  <c:v>0.18463302752293578</c:v>
                </c:pt>
                <c:pt idx="15">
                  <c:v>0.14617618586640851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3D-448A-AB39-26CA77A61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999760"/>
        <c:axId val="354286496"/>
      </c:lineChart>
      <c:dateAx>
        <c:axId val="3599997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286496"/>
        <c:crosses val="autoZero"/>
        <c:auto val="1"/>
        <c:lblOffset val="100"/>
        <c:baseTimeUnit val="days"/>
      </c:dateAx>
      <c:valAx>
        <c:axId val="35428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9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Daily Deaths - NYC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Daily Deaths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Sheet2!$A$2:$A$23</c:f>
              <c:numCache>
                <c:formatCode>d\-mmm</c:formatCode>
                <c:ptCount val="22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</c:numCache>
            </c:numRef>
          </c:cat>
          <c:val>
            <c:numRef>
              <c:f>Sheet2!$G$2:$G$23</c:f>
              <c:numCache>
                <c:formatCode>General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9</c:v>
                </c:pt>
                <c:pt idx="6">
                  <c:v>7</c:v>
                </c:pt>
                <c:pt idx="7">
                  <c:v>21</c:v>
                </c:pt>
                <c:pt idx="8">
                  <c:v>23</c:v>
                </c:pt>
                <c:pt idx="9">
                  <c:v>43</c:v>
                </c:pt>
                <c:pt idx="10">
                  <c:v>33</c:v>
                </c:pt>
                <c:pt idx="11">
                  <c:v>44</c:v>
                </c:pt>
                <c:pt idx="12">
                  <c:v>75</c:v>
                </c:pt>
                <c:pt idx="13">
                  <c:v>77</c:v>
                </c:pt>
                <c:pt idx="14">
                  <c:v>101</c:v>
                </c:pt>
                <c:pt idx="15">
                  <c:v>140</c:v>
                </c:pt>
                <c:pt idx="16">
                  <c:v>142</c:v>
                </c:pt>
                <c:pt idx="17">
                  <c:v>148</c:v>
                </c:pt>
                <c:pt idx="18">
                  <c:v>161</c:v>
                </c:pt>
                <c:pt idx="19">
                  <c:v>151</c:v>
                </c:pt>
                <c:pt idx="20">
                  <c:v>148</c:v>
                </c:pt>
                <c:pt idx="21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F-426D-BE1F-DC2A416E27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81684784"/>
        <c:axId val="1326169088"/>
      </c:barChart>
      <c:dateAx>
        <c:axId val="58168478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169088"/>
        <c:crosses val="autoZero"/>
        <c:auto val="1"/>
        <c:lblOffset val="100"/>
        <c:baseTimeUnit val="days"/>
      </c:dateAx>
      <c:valAx>
        <c:axId val="1326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68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Sheet2!$L$1:$L$2</c:f>
              <c:strCache>
                <c:ptCount val="2"/>
                <c:pt idx="0">
                  <c:v>Daily Survival Rate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Sheet2!$A$3:$A$25</c:f>
              <c:numCache>
                <c:formatCode>d\-mmm</c:formatCode>
                <c:ptCount val="23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</c:numCache>
            </c:numRef>
          </c:cat>
          <c:val>
            <c:numRef>
              <c:f>Sheet2!$L$3:$L$25</c:f>
              <c:numCache>
                <c:formatCode>0%</c:formatCode>
                <c:ptCount val="23"/>
                <c:pt idx="0">
                  <c:v>0.99019607843137258</c:v>
                </c:pt>
                <c:pt idx="1">
                  <c:v>0.99384615384615382</c:v>
                </c:pt>
                <c:pt idx="2">
                  <c:v>0.99574468085106382</c:v>
                </c:pt>
                <c:pt idx="3">
                  <c:v>0.99392097264437695</c:v>
                </c:pt>
                <c:pt idx="4">
                  <c:v>0.99059561128526641</c:v>
                </c:pt>
                <c:pt idx="5">
                  <c:v>0.98595943837753508</c:v>
                </c:pt>
                <c:pt idx="6">
                  <c:v>0.98505678421996412</c:v>
                </c:pt>
                <c:pt idx="7">
                  <c:v>0.97860465116279072</c:v>
                </c:pt>
                <c:pt idx="8">
                  <c:v>0.97444444444444445</c:v>
                </c:pt>
                <c:pt idx="9">
                  <c:v>0.96546407647240207</c:v>
                </c:pt>
                <c:pt idx="10">
                  <c:v>0.96194225721784776</c:v>
                </c:pt>
                <c:pt idx="11">
                  <c:v>0.95871559633027525</c:v>
                </c:pt>
                <c:pt idx="12">
                  <c:v>0.95014164305949012</c:v>
                </c:pt>
                <c:pt idx="13">
                  <c:v>0.94379429701664741</c:v>
                </c:pt>
                <c:pt idx="14">
                  <c:v>0.9355403237567449</c:v>
                </c:pt>
                <c:pt idx="15">
                  <c:v>0.9239016736401674</c:v>
                </c:pt>
                <c:pt idx="16">
                  <c:v>0.9128445889009269</c:v>
                </c:pt>
                <c:pt idx="17">
                  <c:v>0.9030895754612136</c:v>
                </c:pt>
                <c:pt idx="18">
                  <c:v>0.89286455092304506</c:v>
                </c:pt>
                <c:pt idx="19">
                  <c:v>0.87847685517807661</c:v>
                </c:pt>
                <c:pt idx="20">
                  <c:v>0.8637340153452685</c:v>
                </c:pt>
                <c:pt idx="21">
                  <c:v>0.85250236071765817</c:v>
                </c:pt>
                <c:pt idx="22">
                  <c:v>0.84095749212028281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48-409B-94C0-BD5741381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945871"/>
        <c:axId val="675114207"/>
      </c:lineChart>
      <c:dateAx>
        <c:axId val="75394587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14207"/>
        <c:crosses val="autoZero"/>
        <c:auto val="1"/>
        <c:lblOffset val="100"/>
        <c:baseTimeUnit val="days"/>
      </c:dateAx>
      <c:valAx>
        <c:axId val="6751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4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Daily Cases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Sheet3!$A$2:$A$34</c:f>
              <c:numCache>
                <c:formatCode>m/d/yyyy</c:formatCode>
                <c:ptCount val="33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</c:numCache>
            </c:numRef>
          </c:cat>
          <c:val>
            <c:numRef>
              <c:f>Sheet3!$B$2:$B$34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10</c:v>
                </c:pt>
                <c:pt idx="3">
                  <c:v>2</c:v>
                </c:pt>
                <c:pt idx="4">
                  <c:v>8</c:v>
                </c:pt>
                <c:pt idx="5">
                  <c:v>13</c:v>
                </c:pt>
                <c:pt idx="6">
                  <c:v>20</c:v>
                </c:pt>
                <c:pt idx="7">
                  <c:v>53</c:v>
                </c:pt>
                <c:pt idx="8">
                  <c:v>70</c:v>
                </c:pt>
                <c:pt idx="9">
                  <c:v>156</c:v>
                </c:pt>
                <c:pt idx="10">
                  <c:v>356</c:v>
                </c:pt>
                <c:pt idx="11">
                  <c:v>612</c:v>
                </c:pt>
                <c:pt idx="12">
                  <c:v>628</c:v>
                </c:pt>
                <c:pt idx="13">
                  <c:v>1006</c:v>
                </c:pt>
                <c:pt idx="14">
                  <c:v>2032</c:v>
                </c:pt>
                <c:pt idx="15">
                  <c:v>2332</c:v>
                </c:pt>
                <c:pt idx="16">
                  <c:v>2786</c:v>
                </c:pt>
                <c:pt idx="17">
                  <c:v>3459</c:v>
                </c:pt>
                <c:pt idx="18">
                  <c:v>3696</c:v>
                </c:pt>
                <c:pt idx="19">
                  <c:v>2177</c:v>
                </c:pt>
                <c:pt idx="20">
                  <c:v>2048</c:v>
                </c:pt>
                <c:pt idx="21">
                  <c:v>3085</c:v>
                </c:pt>
                <c:pt idx="22">
                  <c:v>3508</c:v>
                </c:pt>
                <c:pt idx="23">
                  <c:v>3814</c:v>
                </c:pt>
                <c:pt idx="24">
                  <c:v>3916</c:v>
                </c:pt>
                <c:pt idx="25">
                  <c:v>3546</c:v>
                </c:pt>
                <c:pt idx="26">
                  <c:v>2361</c:v>
                </c:pt>
                <c:pt idx="27">
                  <c:v>2590</c:v>
                </c:pt>
                <c:pt idx="28">
                  <c:v>4042</c:v>
                </c:pt>
                <c:pt idx="29">
                  <c:v>3096</c:v>
                </c:pt>
                <c:pt idx="30">
                  <c:v>2761</c:v>
                </c:pt>
                <c:pt idx="31">
                  <c:v>2037</c:v>
                </c:pt>
                <c:pt idx="32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B5-4E2B-AEB9-AE4E0D10F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987072"/>
        <c:axId val="704817856"/>
      </c:barChart>
      <c:dateAx>
        <c:axId val="129870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817856"/>
        <c:crosses val="autoZero"/>
        <c:auto val="1"/>
        <c:lblOffset val="100"/>
        <c:baseTimeUnit val="days"/>
      </c:dateAx>
      <c:valAx>
        <c:axId val="70481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0</xdr:colOff>
      <xdr:row>29</xdr:row>
      <xdr:rowOff>30547</xdr:rowOff>
    </xdr:from>
    <xdr:to>
      <xdr:col>39</xdr:col>
      <xdr:colOff>1075260</xdr:colOff>
      <xdr:row>43</xdr:row>
      <xdr:rowOff>165093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46A607F-D889-4D16-A624-20C5D90C1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0</xdr:colOff>
      <xdr:row>25</xdr:row>
      <xdr:rowOff>148259</xdr:rowOff>
    </xdr:from>
    <xdr:to>
      <xdr:col>46</xdr:col>
      <xdr:colOff>347041</xdr:colOff>
      <xdr:row>40</xdr:row>
      <xdr:rowOff>158198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2B08504-C528-43AF-8C29-411538A0A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553811</xdr:colOff>
      <xdr:row>5</xdr:row>
      <xdr:rowOff>23813</xdr:rowOff>
    </xdr:from>
    <xdr:to>
      <xdr:col>16</xdr:col>
      <xdr:colOff>534761</xdr:colOff>
      <xdr:row>18</xdr:row>
      <xdr:rowOff>166688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4E0BA1-039E-4378-853C-2368051EB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239184</xdr:colOff>
      <xdr:row>9</xdr:row>
      <xdr:rowOff>100314</xdr:rowOff>
    </xdr:from>
    <xdr:to>
      <xdr:col>8</xdr:col>
      <xdr:colOff>527655</xdr:colOff>
      <xdr:row>23</xdr:row>
      <xdr:rowOff>47246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745AC4-A20A-4C57-8DFB-8DA263440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1136197</xdr:colOff>
      <xdr:row>20</xdr:row>
      <xdr:rowOff>87766</xdr:rowOff>
    </xdr:from>
    <xdr:to>
      <xdr:col>19</xdr:col>
      <xdr:colOff>159204</xdr:colOff>
      <xdr:row>34</xdr:row>
      <xdr:rowOff>183016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22DEB9-7D53-4B12-882D-FAD68B677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62592</xdr:colOff>
      <xdr:row>22</xdr:row>
      <xdr:rowOff>178935</xdr:rowOff>
    </xdr:from>
    <xdr:to>
      <xdr:col>12</xdr:col>
      <xdr:colOff>824592</xdr:colOff>
      <xdr:row>37</xdr:row>
      <xdr:rowOff>45585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763BF2C-7E05-4E2A-B6B9-D6087D949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242570</xdr:colOff>
      <xdr:row>0</xdr:row>
      <xdr:rowOff>152400</xdr:rowOff>
    </xdr:from>
    <xdr:to>
      <xdr:col>10</xdr:col>
      <xdr:colOff>331470</xdr:colOff>
      <xdr:row>14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2631B4-CFF1-42CE-BEA7-D3A57A1E1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9</xdr:row>
      <xdr:rowOff>2540</xdr:rowOff>
    </xdr:from>
    <xdr:to>
      <xdr:col>12</xdr:col>
      <xdr:colOff>533400</xdr:colOff>
      <xdr:row>22</xdr:row>
      <xdr:rowOff>168910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9CB16A-FC10-4D8E-89ED-6D63FC4C1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576580</xdr:colOff>
      <xdr:row>0</xdr:row>
      <xdr:rowOff>346711</xdr:rowOff>
    </xdr:from>
    <xdr:to>
      <xdr:col>23</xdr:col>
      <xdr:colOff>276013</xdr:colOff>
      <xdr:row>14</xdr:row>
      <xdr:rowOff>51949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B24E5B-123A-4820-A4A5-D1F974E9D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378991</xdr:colOff>
      <xdr:row>3</xdr:row>
      <xdr:rowOff>138007</xdr:rowOff>
    </xdr:from>
    <xdr:to>
      <xdr:col>9</xdr:col>
      <xdr:colOff>581605</xdr:colOff>
      <xdr:row>18</xdr:row>
      <xdr:rowOff>133615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6A2A32-8042-4D31-A921-C2E705272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253819</xdr:colOff>
      <xdr:row>0</xdr:row>
      <xdr:rowOff>0</xdr:rowOff>
    </xdr:from>
    <xdr:to>
      <xdr:col>20</xdr:col>
      <xdr:colOff>558619</xdr:colOff>
      <xdr:row>12</xdr:row>
      <xdr:rowOff>96520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8C0AD4-87B0-413B-B71A-AB6AB5DE4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CA673-A4E3-466F-9481-DCDF1BE7E94C}">
  <dimension ref="A1:CQ36"/>
  <sheetViews>
    <sheetView topLeftCell="D1" zoomScale="90" zoomScaleNormal="90" workbookViewId="0">
      <selection activeCell="AW30" sqref="AW30"/>
    </sheetView>
  </sheetViews>
  <sheetFormatPr defaultRowHeight="14.4"/>
  <cols>
    <col min="1" max="1" width="9.109375" customWidth="1"/>
    <col min="2" max="2" width="6.6640625" bestFit="1" customWidth="1"/>
    <col min="3" max="3" width="15" bestFit="1" customWidth="1"/>
    <col min="4" max="4" width="15" customWidth="1"/>
    <col min="5" max="5" width="21.77734375" bestFit="1" customWidth="1"/>
    <col min="6" max="6" width="21.77734375" customWidth="1"/>
    <col min="7" max="7" width="10.21875" customWidth="1"/>
    <col min="9" max="9" width="10.5546875" customWidth="1"/>
    <col min="10" max="10" width="16.6640625" bestFit="1" customWidth="1"/>
    <col min="12" max="12" width="10.5546875" customWidth="1"/>
    <col min="13" max="13" width="16.6640625" bestFit="1" customWidth="1"/>
    <col min="16" max="16" width="13.109375" bestFit="1" customWidth="1"/>
    <col min="17" max="17" width="10.5546875" customWidth="1"/>
    <col min="18" max="18" width="14.33203125" bestFit="1" customWidth="1"/>
    <col min="19" max="19" width="8.5546875" bestFit="1" customWidth="1"/>
    <col min="20" max="20" width="17.77734375" bestFit="1" customWidth="1"/>
    <col min="21" max="21" width="15" bestFit="1" customWidth="1"/>
    <col min="22" max="22" width="15" customWidth="1"/>
    <col min="24" max="24" width="10.5546875" bestFit="1" customWidth="1"/>
    <col min="25" max="25" width="16.6640625" bestFit="1" customWidth="1"/>
    <col min="27" max="27" width="10.5546875" bestFit="1" customWidth="1"/>
    <col min="28" max="28" width="16.5546875" bestFit="1" customWidth="1"/>
    <col min="31" max="31" width="8.109375" bestFit="1" customWidth="1"/>
    <col min="32" max="32" width="21.21875" bestFit="1" customWidth="1"/>
    <col min="33" max="33" width="14.21875" bestFit="1" customWidth="1"/>
    <col min="34" max="34" width="22.6640625" bestFit="1" customWidth="1"/>
    <col min="35" max="35" width="7.21875" customWidth="1"/>
    <col min="36" max="36" width="10.5546875" bestFit="1" customWidth="1"/>
    <col min="37" max="37" width="22.109375" bestFit="1" customWidth="1"/>
    <col min="38" max="38" width="9.21875" bestFit="1" customWidth="1"/>
    <col min="39" max="39" width="10.5546875" bestFit="1" customWidth="1"/>
    <col min="40" max="40" width="22.88671875" bestFit="1" customWidth="1"/>
    <col min="43" max="43" width="10.33203125" bestFit="1" customWidth="1"/>
    <col min="44" max="44" width="13.21875" bestFit="1" customWidth="1"/>
    <col min="45" max="45" width="16.77734375" bestFit="1" customWidth="1"/>
    <col min="46" max="46" width="24.109375" bestFit="1" customWidth="1"/>
    <col min="47" max="47" width="25.77734375" customWidth="1"/>
    <col min="48" max="48" width="11.5546875" customWidth="1"/>
    <col min="49" max="49" width="21.6640625" customWidth="1"/>
    <col min="50" max="50" width="19.44140625" bestFit="1" customWidth="1"/>
    <col min="51" max="51" width="33.44140625" bestFit="1" customWidth="1"/>
    <col min="52" max="52" width="15.21875" customWidth="1"/>
  </cols>
  <sheetData>
    <row r="1" spans="1:95" ht="15" thickBo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3"/>
    </row>
    <row r="2" spans="1:9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6"/>
    </row>
    <row r="3" spans="1:95" s="7" customFormat="1" ht="18">
      <c r="A3" s="12" t="s">
        <v>1</v>
      </c>
      <c r="B3" s="12" t="s">
        <v>2</v>
      </c>
      <c r="C3" s="13" t="s">
        <v>0</v>
      </c>
      <c r="D3" s="13" t="s">
        <v>37</v>
      </c>
      <c r="E3" s="12" t="s">
        <v>24</v>
      </c>
      <c r="F3" s="15" t="s">
        <v>29</v>
      </c>
      <c r="G3" s="14" t="s">
        <v>9</v>
      </c>
      <c r="H3" s="14" t="s">
        <v>3</v>
      </c>
      <c r="I3" s="14" t="s">
        <v>10</v>
      </c>
      <c r="J3" s="14" t="s">
        <v>15</v>
      </c>
      <c r="K3" s="14" t="s">
        <v>7</v>
      </c>
      <c r="L3" s="14" t="s">
        <v>10</v>
      </c>
      <c r="M3" s="14" t="s">
        <v>18</v>
      </c>
      <c r="N3" s="14" t="s">
        <v>4</v>
      </c>
      <c r="O3" s="14" t="s">
        <v>5</v>
      </c>
      <c r="P3" s="14" t="s">
        <v>11</v>
      </c>
      <c r="Q3" s="14" t="s">
        <v>10</v>
      </c>
      <c r="R3" s="14" t="s">
        <v>16</v>
      </c>
      <c r="S3" s="15" t="s">
        <v>6</v>
      </c>
      <c r="T3" s="15" t="s">
        <v>29</v>
      </c>
      <c r="U3" s="15" t="s">
        <v>33</v>
      </c>
      <c r="V3" s="15" t="s">
        <v>38</v>
      </c>
      <c r="W3" s="15" t="s">
        <v>3</v>
      </c>
      <c r="X3" s="15" t="s">
        <v>30</v>
      </c>
      <c r="Y3" s="15" t="s">
        <v>15</v>
      </c>
      <c r="Z3" s="15" t="s">
        <v>7</v>
      </c>
      <c r="AA3" s="15" t="s">
        <v>27</v>
      </c>
      <c r="AB3" s="15" t="s">
        <v>19</v>
      </c>
      <c r="AC3" s="15" t="s">
        <v>8</v>
      </c>
      <c r="AD3" s="15" t="s">
        <v>5</v>
      </c>
      <c r="AE3" s="15" t="s">
        <v>17</v>
      </c>
      <c r="AF3" s="15" t="s">
        <v>28</v>
      </c>
      <c r="AG3" s="15" t="s">
        <v>20</v>
      </c>
      <c r="AH3" s="16" t="s">
        <v>12</v>
      </c>
      <c r="AI3" s="16" t="s">
        <v>3</v>
      </c>
      <c r="AJ3" s="16" t="s">
        <v>10</v>
      </c>
      <c r="AK3" s="16" t="s">
        <v>21</v>
      </c>
      <c r="AL3" s="16" t="s">
        <v>7</v>
      </c>
      <c r="AM3" s="16" t="s">
        <v>10</v>
      </c>
      <c r="AN3" s="16" t="s">
        <v>22</v>
      </c>
      <c r="AO3" s="16" t="s">
        <v>8</v>
      </c>
      <c r="AP3" s="16" t="s">
        <v>5</v>
      </c>
      <c r="AQ3" s="16" t="s">
        <v>17</v>
      </c>
      <c r="AR3" s="16" t="s">
        <v>23</v>
      </c>
      <c r="AS3" s="16" t="s">
        <v>13</v>
      </c>
      <c r="AT3" s="16" t="s">
        <v>25</v>
      </c>
      <c r="AU3" s="16" t="s">
        <v>32</v>
      </c>
      <c r="AV3" s="16" t="s">
        <v>35</v>
      </c>
      <c r="AW3" s="16" t="s">
        <v>36</v>
      </c>
      <c r="AX3" s="16" t="s">
        <v>26</v>
      </c>
      <c r="AY3" s="16" t="s">
        <v>34</v>
      </c>
      <c r="AZ3" s="16" t="s">
        <v>31</v>
      </c>
    </row>
    <row r="4" spans="1:95" ht="15.6">
      <c r="A4" s="17">
        <v>43901</v>
      </c>
      <c r="B4" s="18">
        <v>143</v>
      </c>
      <c r="C4" s="19">
        <v>156</v>
      </c>
      <c r="D4" s="42">
        <f>C4/B4</f>
        <v>1.0909090909090908</v>
      </c>
      <c r="E4" s="20">
        <v>0</v>
      </c>
      <c r="F4" s="25" t="s">
        <v>14</v>
      </c>
      <c r="G4" s="21">
        <v>0</v>
      </c>
      <c r="H4" s="22">
        <v>0</v>
      </c>
      <c r="I4" s="22"/>
      <c r="J4" s="22"/>
      <c r="K4" s="22">
        <v>0</v>
      </c>
      <c r="L4" s="22"/>
      <c r="M4" s="22"/>
      <c r="N4" s="22">
        <v>0</v>
      </c>
      <c r="O4" s="22">
        <v>0</v>
      </c>
      <c r="P4" s="22"/>
      <c r="Q4" s="22"/>
      <c r="R4" s="22"/>
      <c r="S4" s="23">
        <v>1</v>
      </c>
      <c r="T4" s="25" t="s">
        <v>14</v>
      </c>
      <c r="U4" s="23">
        <v>1</v>
      </c>
      <c r="V4" s="43"/>
      <c r="W4" s="23">
        <v>0</v>
      </c>
      <c r="X4" s="23"/>
      <c r="Y4" s="23"/>
      <c r="Z4" s="23">
        <v>0</v>
      </c>
      <c r="AA4" s="23"/>
      <c r="AB4" s="23"/>
      <c r="AC4" s="23">
        <v>0</v>
      </c>
      <c r="AD4" s="23">
        <v>0</v>
      </c>
      <c r="AE4" s="23"/>
      <c r="AF4" s="23"/>
      <c r="AG4" s="23"/>
      <c r="AH4" s="24">
        <v>0</v>
      </c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4">
        <v>143</v>
      </c>
      <c r="AU4" s="24">
        <v>55</v>
      </c>
      <c r="AV4" s="28"/>
      <c r="AW4" s="28"/>
      <c r="AX4" s="28"/>
      <c r="AY4" s="26" t="s">
        <v>14</v>
      </c>
      <c r="AZ4" s="28"/>
    </row>
    <row r="5" spans="1:95" ht="15.6">
      <c r="A5" s="17">
        <v>43902</v>
      </c>
      <c r="B5" s="18">
        <f>B4+C5</f>
        <v>498</v>
      </c>
      <c r="C5" s="19">
        <v>355</v>
      </c>
      <c r="D5" s="42">
        <f t="shared" ref="D5:D26" si="0">C5/B5</f>
        <v>0.71285140562248994</v>
      </c>
      <c r="E5" s="20">
        <f t="shared" ref="E5:E26" si="1">(B5-B4)/B4</f>
        <v>2.4825174825174825</v>
      </c>
      <c r="F5" s="25">
        <v>1</v>
      </c>
      <c r="G5" s="21">
        <v>0</v>
      </c>
      <c r="H5" s="22">
        <v>0</v>
      </c>
      <c r="I5" s="22"/>
      <c r="J5" s="22"/>
      <c r="K5" s="22">
        <v>0</v>
      </c>
      <c r="L5" s="22"/>
      <c r="M5" s="22"/>
      <c r="N5" s="22">
        <v>0</v>
      </c>
      <c r="O5" s="22">
        <v>0</v>
      </c>
      <c r="P5" s="22"/>
      <c r="Q5" s="22"/>
      <c r="R5" s="22"/>
      <c r="S5" s="23">
        <f>S4+U4</f>
        <v>2</v>
      </c>
      <c r="T5" s="25">
        <f t="shared" ref="T5:T17" si="2">(S5-S4)/S4</f>
        <v>1</v>
      </c>
      <c r="U5" s="23">
        <v>0</v>
      </c>
      <c r="V5" s="43"/>
      <c r="W5" s="23">
        <v>0</v>
      </c>
      <c r="X5" s="23"/>
      <c r="Y5" s="23"/>
      <c r="Z5" s="23">
        <v>0</v>
      </c>
      <c r="AA5" s="23"/>
      <c r="AB5" s="23"/>
      <c r="AC5" s="23">
        <v>0</v>
      </c>
      <c r="AD5" s="23">
        <v>0</v>
      </c>
      <c r="AE5" s="23"/>
      <c r="AF5" s="23"/>
      <c r="AG5" s="23"/>
      <c r="AH5" s="24">
        <v>0</v>
      </c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4">
        <f>AT4+AU5</f>
        <v>204</v>
      </c>
      <c r="AU5" s="24">
        <v>61</v>
      </c>
      <c r="AV5" s="28"/>
      <c r="AW5" s="28"/>
      <c r="AX5" s="28"/>
      <c r="AY5" s="26">
        <f t="shared" ref="AY5:AY17" si="3">(AT5-AT4)/AT4</f>
        <v>0.42657342657342656</v>
      </c>
      <c r="AZ5" s="28"/>
    </row>
    <row r="6" spans="1:95" ht="15.6">
      <c r="A6" s="17">
        <v>43903</v>
      </c>
      <c r="B6" s="18">
        <f t="shared" ref="B6:B24" si="4">B5+C6</f>
        <v>1108</v>
      </c>
      <c r="C6" s="19">
        <v>610</v>
      </c>
      <c r="D6" s="42">
        <f t="shared" si="0"/>
        <v>0.55054151624548742</v>
      </c>
      <c r="E6" s="20">
        <f t="shared" si="1"/>
        <v>1.2248995983935742</v>
      </c>
      <c r="F6" s="25">
        <v>0</v>
      </c>
      <c r="G6" s="21">
        <v>0</v>
      </c>
      <c r="H6" s="22">
        <v>0</v>
      </c>
      <c r="I6" s="22"/>
      <c r="J6" s="22"/>
      <c r="K6" s="22">
        <v>0</v>
      </c>
      <c r="L6" s="22"/>
      <c r="M6" s="22"/>
      <c r="N6" s="22">
        <v>0</v>
      </c>
      <c r="O6" s="22">
        <v>0</v>
      </c>
      <c r="P6" s="22"/>
      <c r="Q6" s="22"/>
      <c r="R6" s="22"/>
      <c r="S6" s="23">
        <f t="shared" ref="S6:S24" si="5">S5+U5</f>
        <v>2</v>
      </c>
      <c r="T6" s="25">
        <f t="shared" si="2"/>
        <v>0</v>
      </c>
      <c r="U6" s="23">
        <v>0</v>
      </c>
      <c r="V6" s="43"/>
      <c r="W6" s="23">
        <v>0</v>
      </c>
      <c r="X6" s="23"/>
      <c r="Y6" s="23"/>
      <c r="Z6" s="23">
        <v>0</v>
      </c>
      <c r="AA6" s="23"/>
      <c r="AB6" s="23"/>
      <c r="AC6" s="23">
        <v>0</v>
      </c>
      <c r="AD6" s="23">
        <v>0</v>
      </c>
      <c r="AE6" s="23"/>
      <c r="AF6" s="23"/>
      <c r="AG6" s="23"/>
      <c r="AH6" s="24">
        <v>0</v>
      </c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4">
        <f t="shared" ref="AT6:AT9" si="6">AT5+AU6</f>
        <v>325</v>
      </c>
      <c r="AU6" s="24">
        <v>121</v>
      </c>
      <c r="AV6" s="28"/>
      <c r="AW6" s="28"/>
      <c r="AX6" s="28"/>
      <c r="AY6" s="26">
        <f t="shared" si="3"/>
        <v>0.59313725490196079</v>
      </c>
      <c r="AZ6" s="28"/>
    </row>
    <row r="7" spans="1:95" ht="15.6">
      <c r="A7" s="17">
        <v>43904</v>
      </c>
      <c r="B7" s="18">
        <f t="shared" si="4"/>
        <v>1735</v>
      </c>
      <c r="C7" s="19">
        <v>627</v>
      </c>
      <c r="D7" s="42">
        <f t="shared" si="0"/>
        <v>0.36138328530259367</v>
      </c>
      <c r="E7" s="20">
        <f t="shared" si="1"/>
        <v>0.56588447653429608</v>
      </c>
      <c r="F7" s="25">
        <v>0</v>
      </c>
      <c r="G7" s="21">
        <v>0</v>
      </c>
      <c r="H7" s="22">
        <v>0</v>
      </c>
      <c r="I7" s="22"/>
      <c r="J7" s="22"/>
      <c r="K7" s="22">
        <v>0</v>
      </c>
      <c r="L7" s="22"/>
      <c r="M7" s="22"/>
      <c r="N7" s="22">
        <v>0</v>
      </c>
      <c r="O7" s="22">
        <v>0</v>
      </c>
      <c r="P7" s="22"/>
      <c r="Q7" s="22"/>
      <c r="R7" s="22"/>
      <c r="S7" s="23">
        <f t="shared" si="5"/>
        <v>2</v>
      </c>
      <c r="T7" s="25">
        <f t="shared" si="2"/>
        <v>0</v>
      </c>
      <c r="U7" s="23">
        <v>2</v>
      </c>
      <c r="V7" s="43"/>
      <c r="W7" s="23">
        <v>0</v>
      </c>
      <c r="X7" s="23"/>
      <c r="Y7" s="23"/>
      <c r="Z7" s="23">
        <v>0</v>
      </c>
      <c r="AA7" s="23"/>
      <c r="AB7" s="23"/>
      <c r="AC7" s="23">
        <v>0</v>
      </c>
      <c r="AD7" s="23">
        <v>0</v>
      </c>
      <c r="AE7" s="23"/>
      <c r="AF7" s="23"/>
      <c r="AG7" s="23"/>
      <c r="AH7" s="24">
        <v>0</v>
      </c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4">
        <f t="shared" si="6"/>
        <v>470</v>
      </c>
      <c r="AU7" s="24">
        <v>145</v>
      </c>
      <c r="AV7" s="28"/>
      <c r="AW7" s="28"/>
      <c r="AX7" s="28"/>
      <c r="AY7" s="26">
        <f t="shared" si="3"/>
        <v>0.44615384615384618</v>
      </c>
      <c r="AZ7" s="28"/>
    </row>
    <row r="8" spans="1:95" ht="15.6">
      <c r="A8" s="17">
        <v>43905</v>
      </c>
      <c r="B8" s="18">
        <f t="shared" si="4"/>
        <v>2739</v>
      </c>
      <c r="C8" s="19">
        <v>1004</v>
      </c>
      <c r="D8" s="42">
        <f t="shared" si="0"/>
        <v>0.36655713764147502</v>
      </c>
      <c r="E8" s="20">
        <f t="shared" si="1"/>
        <v>0.57867435158501446</v>
      </c>
      <c r="F8" s="25">
        <v>1</v>
      </c>
      <c r="G8" s="21">
        <v>0</v>
      </c>
      <c r="H8" s="22">
        <v>0</v>
      </c>
      <c r="I8" s="22"/>
      <c r="J8" s="22"/>
      <c r="K8" s="22">
        <v>0</v>
      </c>
      <c r="L8" s="22"/>
      <c r="M8" s="22"/>
      <c r="N8" s="22">
        <v>0</v>
      </c>
      <c r="O8" s="22">
        <v>0</v>
      </c>
      <c r="P8" s="22"/>
      <c r="Q8" s="22"/>
      <c r="R8" s="22"/>
      <c r="S8" s="23">
        <f t="shared" si="5"/>
        <v>4</v>
      </c>
      <c r="T8" s="25">
        <f t="shared" si="2"/>
        <v>1</v>
      </c>
      <c r="U8" s="23">
        <v>5</v>
      </c>
      <c r="V8" s="43"/>
      <c r="W8" s="23">
        <v>0</v>
      </c>
      <c r="X8" s="23"/>
      <c r="Y8" s="23"/>
      <c r="Z8" s="23">
        <v>0</v>
      </c>
      <c r="AA8" s="23"/>
      <c r="AB8" s="23"/>
      <c r="AC8" s="23">
        <v>0</v>
      </c>
      <c r="AD8" s="23">
        <v>0</v>
      </c>
      <c r="AE8" s="23"/>
      <c r="AF8" s="23"/>
      <c r="AG8" s="23"/>
      <c r="AH8" s="24">
        <v>0</v>
      </c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4">
        <f t="shared" si="6"/>
        <v>658</v>
      </c>
      <c r="AU8" s="24">
        <v>188</v>
      </c>
      <c r="AV8" s="28"/>
      <c r="AW8" s="28"/>
      <c r="AX8" s="28"/>
      <c r="AY8" s="26">
        <f t="shared" si="3"/>
        <v>0.4</v>
      </c>
      <c r="AZ8" s="28"/>
    </row>
    <row r="9" spans="1:95" ht="15.6">
      <c r="A9" s="17">
        <v>43906</v>
      </c>
      <c r="B9" s="18">
        <f t="shared" si="4"/>
        <v>4764</v>
      </c>
      <c r="C9" s="19">
        <v>2025</v>
      </c>
      <c r="D9" s="42">
        <f t="shared" si="0"/>
        <v>0.42506297229219142</v>
      </c>
      <c r="E9" s="20">
        <f t="shared" si="1"/>
        <v>0.73932092004381156</v>
      </c>
      <c r="F9" s="25">
        <v>1.25</v>
      </c>
      <c r="G9" s="21">
        <v>0</v>
      </c>
      <c r="H9" s="22">
        <v>0</v>
      </c>
      <c r="I9" s="22"/>
      <c r="J9" s="22"/>
      <c r="K9" s="22">
        <v>0</v>
      </c>
      <c r="L9" s="22"/>
      <c r="M9" s="22"/>
      <c r="N9" s="22">
        <v>0</v>
      </c>
      <c r="O9" s="22">
        <v>0</v>
      </c>
      <c r="P9" s="22"/>
      <c r="Q9" s="22"/>
      <c r="R9" s="22"/>
      <c r="S9" s="23">
        <f t="shared" si="5"/>
        <v>9</v>
      </c>
      <c r="T9" s="25">
        <f t="shared" si="2"/>
        <v>1.25</v>
      </c>
      <c r="U9" s="23">
        <v>9</v>
      </c>
      <c r="V9" s="43"/>
      <c r="W9" s="23">
        <v>0</v>
      </c>
      <c r="X9" s="23"/>
      <c r="Y9" s="23"/>
      <c r="Z9" s="23">
        <v>0</v>
      </c>
      <c r="AA9" s="23"/>
      <c r="AB9" s="23"/>
      <c r="AC9" s="23">
        <v>0</v>
      </c>
      <c r="AD9" s="23">
        <v>0</v>
      </c>
      <c r="AE9" s="23"/>
      <c r="AF9" s="23"/>
      <c r="AG9" s="23"/>
      <c r="AH9" s="24">
        <v>0</v>
      </c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4">
        <f t="shared" si="6"/>
        <v>957</v>
      </c>
      <c r="AU9" s="24">
        <v>299</v>
      </c>
      <c r="AV9" s="28"/>
      <c r="AW9" s="28"/>
      <c r="AX9" s="28"/>
      <c r="AY9" s="26">
        <f>(AT9-AT8)/AT8</f>
        <v>0.45440729483282677</v>
      </c>
      <c r="AZ9" s="28"/>
    </row>
    <row r="10" spans="1:95" ht="15.6">
      <c r="A10" s="17">
        <v>43907</v>
      </c>
      <c r="B10" s="18">
        <f t="shared" si="4"/>
        <v>7078</v>
      </c>
      <c r="C10" s="19">
        <v>2314</v>
      </c>
      <c r="D10" s="42">
        <f t="shared" si="0"/>
        <v>0.32692851087877933</v>
      </c>
      <c r="E10" s="20">
        <f t="shared" si="1"/>
        <v>0.48572628043660787</v>
      </c>
      <c r="F10" s="25">
        <v>1</v>
      </c>
      <c r="G10" s="21">
        <v>0</v>
      </c>
      <c r="H10" s="22">
        <v>0</v>
      </c>
      <c r="I10" s="22"/>
      <c r="J10" s="22"/>
      <c r="K10" s="22">
        <v>0</v>
      </c>
      <c r="L10" s="22"/>
      <c r="M10" s="22"/>
      <c r="N10" s="22">
        <v>0</v>
      </c>
      <c r="O10" s="22">
        <v>0</v>
      </c>
      <c r="P10" s="22"/>
      <c r="Q10" s="22"/>
      <c r="R10" s="22"/>
      <c r="S10" s="23">
        <f t="shared" si="5"/>
        <v>18</v>
      </c>
      <c r="T10" s="25">
        <f t="shared" si="2"/>
        <v>1</v>
      </c>
      <c r="U10" s="23">
        <v>7</v>
      </c>
      <c r="V10" s="43">
        <f t="shared" ref="V10:V25" si="7">U10/S10</f>
        <v>0.3888888888888889</v>
      </c>
      <c r="W10" s="23">
        <v>0</v>
      </c>
      <c r="X10" s="23"/>
      <c r="Y10" s="23"/>
      <c r="Z10" s="23">
        <v>0</v>
      </c>
      <c r="AA10" s="23"/>
      <c r="AB10" s="23"/>
      <c r="AC10" s="23">
        <v>0</v>
      </c>
      <c r="AD10" s="23">
        <v>0</v>
      </c>
      <c r="AE10" s="23"/>
      <c r="AF10" s="23"/>
      <c r="AG10" s="23"/>
      <c r="AH10" s="24">
        <v>0</v>
      </c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4">
        <f>AT9+AU10</f>
        <v>1282</v>
      </c>
      <c r="AU10" s="24">
        <v>325</v>
      </c>
      <c r="AV10" s="28"/>
      <c r="AW10" s="28"/>
      <c r="AX10" s="28"/>
      <c r="AY10" s="26">
        <f t="shared" si="3"/>
        <v>0.33960292580982238</v>
      </c>
      <c r="AZ10" s="28"/>
    </row>
    <row r="11" spans="1:95" ht="15.6">
      <c r="A11" s="17">
        <v>43908</v>
      </c>
      <c r="B11" s="18">
        <f t="shared" si="4"/>
        <v>9824</v>
      </c>
      <c r="C11" s="19">
        <v>2746</v>
      </c>
      <c r="D11" s="42">
        <f t="shared" si="0"/>
        <v>0.27951954397394135</v>
      </c>
      <c r="E11" s="20">
        <f t="shared" si="1"/>
        <v>0.38796270132805877</v>
      </c>
      <c r="F11" s="25">
        <v>0.3888888888888889</v>
      </c>
      <c r="G11" s="21">
        <v>0</v>
      </c>
      <c r="H11" s="22">
        <v>0</v>
      </c>
      <c r="I11" s="22"/>
      <c r="J11" s="22"/>
      <c r="K11" s="22">
        <v>0</v>
      </c>
      <c r="L11" s="22"/>
      <c r="M11" s="22"/>
      <c r="N11" s="22">
        <v>0</v>
      </c>
      <c r="O11" s="22">
        <v>0</v>
      </c>
      <c r="P11" s="22"/>
      <c r="Q11" s="22"/>
      <c r="R11" s="22"/>
      <c r="S11" s="23">
        <f t="shared" si="5"/>
        <v>25</v>
      </c>
      <c r="T11" s="25">
        <f t="shared" si="2"/>
        <v>0.3888888888888889</v>
      </c>
      <c r="U11" s="23">
        <v>21</v>
      </c>
      <c r="V11" s="43">
        <f t="shared" si="7"/>
        <v>0.84</v>
      </c>
      <c r="W11" s="23">
        <v>0</v>
      </c>
      <c r="X11" s="23"/>
      <c r="Y11" s="23"/>
      <c r="Z11" s="23">
        <v>0</v>
      </c>
      <c r="AA11" s="23"/>
      <c r="AB11" s="23"/>
      <c r="AC11" s="23">
        <v>0</v>
      </c>
      <c r="AD11" s="23">
        <v>0</v>
      </c>
      <c r="AE11" s="23"/>
      <c r="AF11" s="23"/>
      <c r="AG11" s="23"/>
      <c r="AH11" s="24">
        <v>0</v>
      </c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4">
        <f t="shared" ref="AT11:AT24" si="8">AT10+AU11</f>
        <v>1673</v>
      </c>
      <c r="AU11" s="24">
        <v>391</v>
      </c>
      <c r="AV11" s="28"/>
      <c r="AW11" s="28"/>
      <c r="AX11" s="28"/>
      <c r="AY11" s="26">
        <f t="shared" si="3"/>
        <v>0.30499219968798752</v>
      </c>
      <c r="AZ11" s="28"/>
    </row>
    <row r="12" spans="1:95" ht="15.6">
      <c r="A12" s="17">
        <v>43909</v>
      </c>
      <c r="B12" s="18">
        <f t="shared" si="4"/>
        <v>13255</v>
      </c>
      <c r="C12" s="19">
        <v>3431</v>
      </c>
      <c r="D12" s="42">
        <f t="shared" si="0"/>
        <v>0.25884571859675592</v>
      </c>
      <c r="E12" s="20">
        <f t="shared" si="1"/>
        <v>0.34924674267100975</v>
      </c>
      <c r="F12" s="25">
        <v>0.84</v>
      </c>
      <c r="G12" s="21">
        <v>0</v>
      </c>
      <c r="H12" s="22">
        <v>0</v>
      </c>
      <c r="I12" s="22"/>
      <c r="J12" s="22"/>
      <c r="K12" s="22">
        <v>0</v>
      </c>
      <c r="L12" s="22"/>
      <c r="M12" s="22"/>
      <c r="N12" s="22">
        <v>0</v>
      </c>
      <c r="O12" s="22">
        <v>0</v>
      </c>
      <c r="P12" s="22"/>
      <c r="Q12" s="22"/>
      <c r="R12" s="22"/>
      <c r="S12" s="23">
        <f t="shared" si="5"/>
        <v>46</v>
      </c>
      <c r="T12" s="25">
        <f t="shared" si="2"/>
        <v>0.84</v>
      </c>
      <c r="U12" s="23">
        <v>23</v>
      </c>
      <c r="V12" s="43">
        <f t="shared" si="7"/>
        <v>0.5</v>
      </c>
      <c r="W12" s="23">
        <v>0</v>
      </c>
      <c r="X12" s="23"/>
      <c r="Y12" s="23"/>
      <c r="Z12" s="23">
        <v>0</v>
      </c>
      <c r="AA12" s="23"/>
      <c r="AB12" s="23"/>
      <c r="AC12" s="23">
        <v>0</v>
      </c>
      <c r="AD12" s="23">
        <v>0</v>
      </c>
      <c r="AE12" s="23"/>
      <c r="AF12" s="23"/>
      <c r="AG12" s="23"/>
      <c r="AH12" s="24">
        <v>0</v>
      </c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4">
        <f t="shared" si="8"/>
        <v>2150</v>
      </c>
      <c r="AU12" s="24">
        <v>477</v>
      </c>
      <c r="AV12" s="28"/>
      <c r="AW12" s="28"/>
      <c r="AX12" s="28"/>
      <c r="AY12" s="26">
        <f t="shared" si="3"/>
        <v>0.28511655708308425</v>
      </c>
      <c r="AZ12" s="28"/>
    </row>
    <row r="13" spans="1:95" ht="15.6">
      <c r="A13" s="17">
        <v>43910</v>
      </c>
      <c r="B13" s="18">
        <f t="shared" si="4"/>
        <v>16899</v>
      </c>
      <c r="C13" s="19">
        <v>3644</v>
      </c>
      <c r="D13" s="42">
        <f t="shared" si="0"/>
        <v>0.2156340611870525</v>
      </c>
      <c r="E13" s="20">
        <f t="shared" si="1"/>
        <v>0.2749151263674085</v>
      </c>
      <c r="F13" s="25">
        <v>0.5</v>
      </c>
      <c r="G13" s="21">
        <v>0</v>
      </c>
      <c r="H13" s="22">
        <v>0</v>
      </c>
      <c r="I13" s="22"/>
      <c r="J13" s="22"/>
      <c r="K13" s="22">
        <v>0</v>
      </c>
      <c r="L13" s="22"/>
      <c r="M13" s="22"/>
      <c r="N13" s="22">
        <v>0</v>
      </c>
      <c r="O13" s="22">
        <v>0</v>
      </c>
      <c r="P13" s="22"/>
      <c r="Q13" s="22"/>
      <c r="R13" s="22"/>
      <c r="S13" s="23">
        <f t="shared" si="5"/>
        <v>69</v>
      </c>
      <c r="T13" s="25">
        <f t="shared" si="2"/>
        <v>0.5</v>
      </c>
      <c r="U13" s="23">
        <v>43</v>
      </c>
      <c r="V13" s="43">
        <f t="shared" si="7"/>
        <v>0.62318840579710144</v>
      </c>
      <c r="W13" s="23">
        <v>0</v>
      </c>
      <c r="X13" s="23"/>
      <c r="Y13" s="23"/>
      <c r="Z13" s="23">
        <v>0</v>
      </c>
      <c r="AA13" s="23"/>
      <c r="AB13" s="23"/>
      <c r="AC13" s="23">
        <v>0</v>
      </c>
      <c r="AD13" s="23">
        <v>0</v>
      </c>
      <c r="AE13" s="23"/>
      <c r="AF13" s="23"/>
      <c r="AG13" s="23"/>
      <c r="AH13" s="24">
        <v>0</v>
      </c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4">
        <f t="shared" si="8"/>
        <v>2700</v>
      </c>
      <c r="AU13" s="24">
        <v>550</v>
      </c>
      <c r="AV13" s="28"/>
      <c r="AW13" s="28"/>
      <c r="AX13" s="28"/>
      <c r="AY13" s="26">
        <f t="shared" si="3"/>
        <v>0.2558139534883721</v>
      </c>
      <c r="AZ13" s="28"/>
    </row>
    <row r="14" spans="1:95" ht="15.6">
      <c r="A14" s="17">
        <v>43911</v>
      </c>
      <c r="B14" s="18">
        <f t="shared" si="4"/>
        <v>19026</v>
      </c>
      <c r="C14" s="19">
        <v>2127</v>
      </c>
      <c r="D14" s="42">
        <f t="shared" si="0"/>
        <v>0.11179438662882371</v>
      </c>
      <c r="E14" s="20">
        <f t="shared" si="1"/>
        <v>0.12586543582460499</v>
      </c>
      <c r="F14" s="25">
        <v>0.62318840579710144</v>
      </c>
      <c r="G14" s="21">
        <v>0</v>
      </c>
      <c r="H14" s="22">
        <v>0</v>
      </c>
      <c r="I14" s="22"/>
      <c r="J14" s="22"/>
      <c r="K14" s="22">
        <v>0</v>
      </c>
      <c r="L14" s="22"/>
      <c r="M14" s="22"/>
      <c r="N14" s="22">
        <v>0</v>
      </c>
      <c r="O14" s="22">
        <v>0</v>
      </c>
      <c r="P14" s="22"/>
      <c r="Q14" s="22"/>
      <c r="R14" s="22"/>
      <c r="S14" s="23">
        <f t="shared" si="5"/>
        <v>112</v>
      </c>
      <c r="T14" s="25">
        <f t="shared" si="2"/>
        <v>0.62318840579710144</v>
      </c>
      <c r="U14" s="23">
        <v>33</v>
      </c>
      <c r="V14" s="43">
        <f t="shared" si="7"/>
        <v>0.29464285714285715</v>
      </c>
      <c r="W14" s="23">
        <v>0</v>
      </c>
      <c r="X14" s="23"/>
      <c r="Y14" s="23"/>
      <c r="Z14" s="23">
        <v>0</v>
      </c>
      <c r="AA14" s="23"/>
      <c r="AB14" s="23"/>
      <c r="AC14" s="23">
        <v>0</v>
      </c>
      <c r="AD14" s="23">
        <v>0</v>
      </c>
      <c r="AE14" s="23"/>
      <c r="AF14" s="23"/>
      <c r="AG14" s="23"/>
      <c r="AH14" s="24">
        <v>0</v>
      </c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4">
        <f t="shared" si="8"/>
        <v>3243</v>
      </c>
      <c r="AU14" s="24">
        <v>543</v>
      </c>
      <c r="AV14" s="28"/>
      <c r="AW14" s="28"/>
      <c r="AX14" s="28"/>
      <c r="AY14" s="26">
        <f t="shared" si="3"/>
        <v>0.2011111111111111</v>
      </c>
      <c r="AZ14" s="28"/>
    </row>
    <row r="15" spans="1:95" ht="15.6">
      <c r="A15" s="17">
        <v>43912</v>
      </c>
      <c r="B15" s="18">
        <f t="shared" si="4"/>
        <v>21031</v>
      </c>
      <c r="C15" s="19">
        <v>2005</v>
      </c>
      <c r="D15" s="42">
        <f t="shared" si="0"/>
        <v>9.5335457182254765E-2</v>
      </c>
      <c r="E15" s="20">
        <f t="shared" si="1"/>
        <v>0.10538210869336698</v>
      </c>
      <c r="F15" s="25">
        <v>0.29464285714285715</v>
      </c>
      <c r="G15" s="21">
        <v>0</v>
      </c>
      <c r="H15" s="22">
        <v>0</v>
      </c>
      <c r="I15" s="22"/>
      <c r="J15" s="22"/>
      <c r="K15" s="22">
        <v>0</v>
      </c>
      <c r="L15" s="22"/>
      <c r="M15" s="22"/>
      <c r="N15" s="22">
        <v>0</v>
      </c>
      <c r="O15" s="22">
        <v>0</v>
      </c>
      <c r="P15" s="22"/>
      <c r="Q15" s="22"/>
      <c r="R15" s="22"/>
      <c r="S15" s="23">
        <f t="shared" si="5"/>
        <v>145</v>
      </c>
      <c r="T15" s="25">
        <f t="shared" si="2"/>
        <v>0.29464285714285715</v>
      </c>
      <c r="U15" s="23">
        <v>44</v>
      </c>
      <c r="V15" s="43">
        <f t="shared" si="7"/>
        <v>0.30344827586206896</v>
      </c>
      <c r="W15" s="23">
        <v>0</v>
      </c>
      <c r="X15" s="23"/>
      <c r="Y15" s="23"/>
      <c r="Z15" s="23">
        <v>0</v>
      </c>
      <c r="AA15" s="23"/>
      <c r="AB15" s="23"/>
      <c r="AC15" s="23">
        <v>0</v>
      </c>
      <c r="AD15" s="23">
        <v>0</v>
      </c>
      <c r="AE15" s="23"/>
      <c r="AF15" s="23"/>
      <c r="AG15" s="23"/>
      <c r="AH15" s="24">
        <v>0</v>
      </c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4">
        <f t="shared" si="8"/>
        <v>3810</v>
      </c>
      <c r="AU15" s="24">
        <v>567</v>
      </c>
      <c r="AV15" s="28"/>
      <c r="AW15" s="28"/>
      <c r="AX15" s="28"/>
      <c r="AY15" s="26">
        <f t="shared" si="3"/>
        <v>0.17483811285846437</v>
      </c>
      <c r="AZ15" s="28"/>
    </row>
    <row r="16" spans="1:95" ht="15.6">
      <c r="A16" s="17">
        <v>43913</v>
      </c>
      <c r="B16" s="18">
        <f t="shared" si="4"/>
        <v>24027</v>
      </c>
      <c r="C16" s="19">
        <v>2996</v>
      </c>
      <c r="D16" s="42">
        <f t="shared" si="0"/>
        <v>0.12469305364797936</v>
      </c>
      <c r="E16" s="20">
        <f t="shared" si="1"/>
        <v>0.14245637392420712</v>
      </c>
      <c r="F16" s="25">
        <v>0.30344827586206896</v>
      </c>
      <c r="G16" s="21">
        <v>0</v>
      </c>
      <c r="H16" s="22">
        <v>0</v>
      </c>
      <c r="I16" s="22"/>
      <c r="J16" s="22"/>
      <c r="K16" s="22">
        <v>0</v>
      </c>
      <c r="L16" s="22"/>
      <c r="M16" s="22"/>
      <c r="N16" s="22">
        <v>0</v>
      </c>
      <c r="O16" s="22">
        <v>0</v>
      </c>
      <c r="P16" s="22"/>
      <c r="Q16" s="22"/>
      <c r="R16" s="22"/>
      <c r="S16" s="23">
        <f t="shared" si="5"/>
        <v>189</v>
      </c>
      <c r="T16" s="25">
        <f t="shared" si="2"/>
        <v>0.30344827586206896</v>
      </c>
      <c r="U16" s="23">
        <v>75</v>
      </c>
      <c r="V16" s="43">
        <f t="shared" si="7"/>
        <v>0.3968253968253968</v>
      </c>
      <c r="W16" s="23">
        <v>0</v>
      </c>
      <c r="X16" s="23"/>
      <c r="Y16" s="23"/>
      <c r="Z16" s="23">
        <v>0</v>
      </c>
      <c r="AA16" s="23"/>
      <c r="AB16" s="23"/>
      <c r="AC16" s="23">
        <v>0</v>
      </c>
      <c r="AD16" s="23">
        <v>0</v>
      </c>
      <c r="AE16" s="23"/>
      <c r="AF16" s="23"/>
      <c r="AG16" s="23"/>
      <c r="AH16" s="24">
        <v>0</v>
      </c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4">
        <f t="shared" si="8"/>
        <v>4578</v>
      </c>
      <c r="AU16" s="24">
        <v>768</v>
      </c>
      <c r="AV16" s="28"/>
      <c r="AW16" s="28"/>
      <c r="AX16" s="28"/>
      <c r="AY16" s="26">
        <f t="shared" si="3"/>
        <v>0.2015748031496063</v>
      </c>
      <c r="AZ16" s="28"/>
    </row>
    <row r="17" spans="1:52" ht="15.6">
      <c r="A17" s="17">
        <v>43914</v>
      </c>
      <c r="B17" s="18">
        <f t="shared" si="4"/>
        <v>27401</v>
      </c>
      <c r="C17" s="19">
        <v>3374</v>
      </c>
      <c r="D17" s="42">
        <f t="shared" si="0"/>
        <v>0.12313419218276705</v>
      </c>
      <c r="E17" s="20">
        <f t="shared" si="1"/>
        <v>0.14042535480917301</v>
      </c>
      <c r="F17" s="25">
        <v>0.3968253968253968</v>
      </c>
      <c r="G17" s="21">
        <v>0</v>
      </c>
      <c r="H17" s="22">
        <v>7094</v>
      </c>
      <c r="I17" s="22"/>
      <c r="J17" s="22"/>
      <c r="K17" s="22">
        <v>5194</v>
      </c>
      <c r="L17" s="22"/>
      <c r="M17" s="22"/>
      <c r="N17" s="22">
        <v>1689</v>
      </c>
      <c r="O17" s="22">
        <v>1227</v>
      </c>
      <c r="P17" s="22">
        <f t="shared" ref="P17:P25" si="9">N17+O17</f>
        <v>2916</v>
      </c>
      <c r="Q17" s="22"/>
      <c r="R17" s="22"/>
      <c r="S17" s="23">
        <f t="shared" si="5"/>
        <v>264</v>
      </c>
      <c r="T17" s="25">
        <f t="shared" si="2"/>
        <v>0.3968253968253968</v>
      </c>
      <c r="U17" s="23">
        <v>77</v>
      </c>
      <c r="V17" s="43">
        <f t="shared" si="7"/>
        <v>0.29166666666666669</v>
      </c>
      <c r="W17" s="23">
        <v>5</v>
      </c>
      <c r="X17" s="23"/>
      <c r="Y17" s="23"/>
      <c r="Z17" s="23">
        <v>45</v>
      </c>
      <c r="AA17" s="23"/>
      <c r="AB17" s="23"/>
      <c r="AC17" s="23">
        <v>46</v>
      </c>
      <c r="AD17" s="23">
        <v>103</v>
      </c>
      <c r="AE17" s="23">
        <f t="shared" ref="AE17:AE25" si="10">AC17+AD17</f>
        <v>149</v>
      </c>
      <c r="AF17" s="25"/>
      <c r="AG17" s="25"/>
      <c r="AH17" s="26">
        <v>0.18</v>
      </c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4">
        <f t="shared" si="8"/>
        <v>5295</v>
      </c>
      <c r="AU17" s="24">
        <v>717</v>
      </c>
      <c r="AV17" s="41"/>
      <c r="AW17" s="41"/>
      <c r="AX17" s="38">
        <f t="shared" ref="AX17:AX25" si="11">B17-AT17</f>
        <v>22106</v>
      </c>
      <c r="AY17" s="26">
        <f t="shared" si="3"/>
        <v>0.15661861074705111</v>
      </c>
      <c r="AZ17" s="29"/>
    </row>
    <row r="18" spans="1:52" ht="15.6">
      <c r="A18" s="17">
        <v>43915</v>
      </c>
      <c r="B18" s="18">
        <f t="shared" si="4"/>
        <v>30837</v>
      </c>
      <c r="C18" s="19">
        <v>3436</v>
      </c>
      <c r="D18" s="42">
        <f t="shared" si="0"/>
        <v>0.11142458734636962</v>
      </c>
      <c r="E18" s="20">
        <f t="shared" si="1"/>
        <v>0.12539688332542609</v>
      </c>
      <c r="F18" s="25">
        <v>0.29166666666666669</v>
      </c>
      <c r="G18" s="21">
        <v>446</v>
      </c>
      <c r="H18" s="22">
        <v>8880</v>
      </c>
      <c r="I18" s="27">
        <f t="shared" ref="I18:I24" si="12">(H18-H17)/H17</f>
        <v>0.25176205243868055</v>
      </c>
      <c r="J18" s="34">
        <f>(H18-H17)/$C$18</f>
        <v>0.51979045401629798</v>
      </c>
      <c r="K18" s="22">
        <v>6786</v>
      </c>
      <c r="L18" s="27">
        <f t="shared" ref="L18:L25" si="13">(K18-K17)/K17</f>
        <v>0.30650750866384291</v>
      </c>
      <c r="M18" s="34">
        <f>(K18-K17)/$C$18</f>
        <v>0.46332945285215366</v>
      </c>
      <c r="N18" s="22">
        <v>2226</v>
      </c>
      <c r="O18" s="22">
        <v>1633</v>
      </c>
      <c r="P18" s="22">
        <f t="shared" si="9"/>
        <v>3859</v>
      </c>
      <c r="Q18" s="27">
        <f t="shared" ref="Q18:Q25" si="14">(P18-P17)/P17</f>
        <v>0.32338820301783266</v>
      </c>
      <c r="R18" s="34">
        <f>(P18-P17)/$C$18</f>
        <v>0.27444703143189758</v>
      </c>
      <c r="S18" s="23">
        <f t="shared" si="5"/>
        <v>341</v>
      </c>
      <c r="T18" s="25">
        <f t="shared" ref="T18:T26" si="15">(S18-S17)/S17</f>
        <v>0.29166666666666669</v>
      </c>
      <c r="U18" s="33">
        <v>101</v>
      </c>
      <c r="V18" s="43">
        <f t="shared" si="7"/>
        <v>0.29618768328445749</v>
      </c>
      <c r="W18" s="23">
        <v>15</v>
      </c>
      <c r="X18" s="25"/>
      <c r="Y18" s="25"/>
      <c r="Z18" s="23">
        <v>57</v>
      </c>
      <c r="AA18" s="25">
        <f t="shared" ref="AA18:AA25" si="16">(Z18-Z17)/Z17</f>
        <v>0.26666666666666666</v>
      </c>
      <c r="AB18" s="25"/>
      <c r="AC18" s="23">
        <v>70</v>
      </c>
      <c r="AD18" s="23">
        <v>138</v>
      </c>
      <c r="AE18" s="23">
        <f t="shared" si="10"/>
        <v>208</v>
      </c>
      <c r="AF18" s="25">
        <f t="shared" ref="AF18:AF25" si="17">(AE18-AE17)/AE17</f>
        <v>0.39597315436241609</v>
      </c>
      <c r="AG18" s="25"/>
      <c r="AH18" s="26">
        <v>0.2</v>
      </c>
      <c r="AI18" s="24">
        <v>837</v>
      </c>
      <c r="AJ18" s="24"/>
      <c r="AK18" s="24"/>
      <c r="AL18" s="24">
        <v>1470</v>
      </c>
      <c r="AM18" s="24"/>
      <c r="AN18" s="24"/>
      <c r="AO18" s="24">
        <v>736</v>
      </c>
      <c r="AP18" s="24">
        <v>844</v>
      </c>
      <c r="AQ18" s="24">
        <f t="shared" ref="AQ18:AQ25" si="18">AO18+AP18</f>
        <v>1580</v>
      </c>
      <c r="AR18" s="32"/>
      <c r="AS18" s="24"/>
      <c r="AT18" s="24">
        <f t="shared" si="8"/>
        <v>6067</v>
      </c>
      <c r="AU18" s="24">
        <v>772</v>
      </c>
      <c r="AV18" s="41">
        <f t="shared" ref="AV18:AV25" si="19">S18/AT18</f>
        <v>5.6205702983352562E-2</v>
      </c>
      <c r="AW18" s="41">
        <f t="shared" ref="AW18:AW25" si="20">100% - AV18</f>
        <v>0.94379429701664741</v>
      </c>
      <c r="AX18" s="38">
        <f t="shared" si="11"/>
        <v>24770</v>
      </c>
      <c r="AY18" s="26">
        <f>(AT18-AT17)/AT17</f>
        <v>0.1457979225684608</v>
      </c>
      <c r="AZ18" s="26">
        <f t="shared" ref="AZ18:AZ25" si="21">(AT18-AT17)/C18</f>
        <v>0.22467986030267753</v>
      </c>
    </row>
    <row r="19" spans="1:52" ht="15.6">
      <c r="A19" s="35">
        <v>43916</v>
      </c>
      <c r="B19" s="18">
        <f t="shared" si="4"/>
        <v>34129</v>
      </c>
      <c r="C19" s="19">
        <v>3292</v>
      </c>
      <c r="D19" s="42">
        <f t="shared" si="0"/>
        <v>9.6457558088429193E-2</v>
      </c>
      <c r="E19" s="20">
        <f t="shared" si="1"/>
        <v>0.1067548723935532</v>
      </c>
      <c r="F19" s="25">
        <v>0.29618768328445749</v>
      </c>
      <c r="G19" s="21">
        <v>495</v>
      </c>
      <c r="H19" s="22">
        <v>10145</v>
      </c>
      <c r="I19" s="27">
        <f t="shared" si="12"/>
        <v>0.14245495495495494</v>
      </c>
      <c r="J19" s="34">
        <f>(H19-H18)/$C$19</f>
        <v>0.38426488456865127</v>
      </c>
      <c r="K19" s="22">
        <v>7864</v>
      </c>
      <c r="L19" s="27">
        <f t="shared" si="13"/>
        <v>0.15885646920129678</v>
      </c>
      <c r="M19" s="34">
        <f>(K19-K18)/$C$19</f>
        <v>0.32746051032806806</v>
      </c>
      <c r="N19" s="22">
        <v>2627</v>
      </c>
      <c r="O19" s="22">
        <v>1935</v>
      </c>
      <c r="P19" s="22">
        <f t="shared" si="9"/>
        <v>4562</v>
      </c>
      <c r="Q19" s="27">
        <f t="shared" si="14"/>
        <v>0.18217154703291008</v>
      </c>
      <c r="R19" s="34">
        <f>(P19-P18)/$C$19</f>
        <v>0.21354799513973269</v>
      </c>
      <c r="S19" s="23">
        <f t="shared" si="5"/>
        <v>442</v>
      </c>
      <c r="T19" s="25">
        <f t="shared" si="15"/>
        <v>0.29618768328445749</v>
      </c>
      <c r="U19" s="33">
        <v>140</v>
      </c>
      <c r="V19" s="43">
        <f t="shared" si="7"/>
        <v>0.31674208144796379</v>
      </c>
      <c r="W19" s="23">
        <v>16</v>
      </c>
      <c r="X19" s="25">
        <f t="shared" ref="X19:X25" si="22">(W19-W18)/W18</f>
        <v>6.6666666666666666E-2</v>
      </c>
      <c r="Y19" s="25">
        <f t="shared" ref="Y19:Y25" si="23">(W19-W18)/U19</f>
        <v>7.1428571428571426E-3</v>
      </c>
      <c r="Z19" s="23">
        <v>77</v>
      </c>
      <c r="AA19" s="25">
        <f t="shared" si="16"/>
        <v>0.35087719298245612</v>
      </c>
      <c r="AB19" s="25">
        <f>(Z19-Z18)/$U$20</f>
        <v>0.14084507042253522</v>
      </c>
      <c r="AC19" s="23">
        <v>91</v>
      </c>
      <c r="AD19" s="23">
        <v>181</v>
      </c>
      <c r="AE19" s="23">
        <f t="shared" si="10"/>
        <v>272</v>
      </c>
      <c r="AF19" s="25">
        <f t="shared" si="17"/>
        <v>0.30769230769230771</v>
      </c>
      <c r="AG19" s="25">
        <f>(AE19-AE18)/$U$20</f>
        <v>0.45070422535211269</v>
      </c>
      <c r="AH19" s="31">
        <v>0.2</v>
      </c>
      <c r="AI19" s="32">
        <v>950</v>
      </c>
      <c r="AJ19" s="26">
        <f t="shared" ref="AJ19:AJ25" si="24">(AI19-AI18)/AI18</f>
        <v>0.13500597371565112</v>
      </c>
      <c r="AK19" s="26">
        <f t="shared" ref="AK19:AK25" si="25">(AI19-AI18)/(AT19-AT18)</f>
        <v>0.14303797468354432</v>
      </c>
      <c r="AL19" s="32">
        <v>1749</v>
      </c>
      <c r="AM19" s="26">
        <f t="shared" ref="AM19:AM25" si="26">(AL19-AL18)/AL18</f>
        <v>0.18979591836734694</v>
      </c>
      <c r="AN19" s="26">
        <f t="shared" ref="AN19:AN25" si="27">(AL19-AL18)/(AT19-AT18)</f>
        <v>0.35316455696202531</v>
      </c>
      <c r="AO19" s="32">
        <v>946</v>
      </c>
      <c r="AP19" s="32">
        <v>1029</v>
      </c>
      <c r="AQ19" s="24">
        <f t="shared" si="18"/>
        <v>1975</v>
      </c>
      <c r="AR19" s="26">
        <f t="shared" ref="AR19:AR25" si="28">(AQ19-AQ18)/(AT19-AT18)</f>
        <v>0.5</v>
      </c>
      <c r="AS19" s="26">
        <f t="shared" ref="AS19:AS25" si="29">(AQ19-AQ18)/AQ18</f>
        <v>0.25</v>
      </c>
      <c r="AT19" s="24">
        <f t="shared" si="8"/>
        <v>6857</v>
      </c>
      <c r="AU19" s="24">
        <v>790</v>
      </c>
      <c r="AV19" s="41">
        <f t="shared" si="19"/>
        <v>6.4459676243255062E-2</v>
      </c>
      <c r="AW19" s="41">
        <f t="shared" si="20"/>
        <v>0.9355403237567449</v>
      </c>
      <c r="AX19" s="38">
        <f t="shared" si="11"/>
        <v>27272</v>
      </c>
      <c r="AY19" s="26">
        <f t="shared" ref="AY19:AY24" si="30">(AT19-AT18)/AT18</f>
        <v>0.13021262567990768</v>
      </c>
      <c r="AZ19" s="26">
        <f t="shared" si="21"/>
        <v>0.2399756986634265</v>
      </c>
    </row>
    <row r="20" spans="1:52" ht="15.6">
      <c r="A20" s="35">
        <v>43917</v>
      </c>
      <c r="B20" s="18">
        <f t="shared" si="4"/>
        <v>37196</v>
      </c>
      <c r="C20" s="19">
        <v>3067</v>
      </c>
      <c r="D20" s="42">
        <f t="shared" si="0"/>
        <v>8.2455102699214966E-2</v>
      </c>
      <c r="E20" s="20">
        <f t="shared" si="1"/>
        <v>8.9864924257962442E-2</v>
      </c>
      <c r="F20" s="25">
        <v>0.31674208144796379</v>
      </c>
      <c r="G20" s="21">
        <v>543</v>
      </c>
      <c r="H20" s="22">
        <v>11617</v>
      </c>
      <c r="I20" s="27">
        <f t="shared" si="12"/>
        <v>0.14509610645638246</v>
      </c>
      <c r="J20" s="34">
        <f>(H20-H19)/C20</f>
        <v>0.47994783175741768</v>
      </c>
      <c r="K20" s="22">
        <v>9158</v>
      </c>
      <c r="L20" s="27">
        <f t="shared" si="13"/>
        <v>0.16454730417090538</v>
      </c>
      <c r="M20" s="34">
        <f>(K20-K19)/$C$20</f>
        <v>0.42191066188457776</v>
      </c>
      <c r="N20" s="22">
        <v>3034</v>
      </c>
      <c r="O20" s="22">
        <v>2286</v>
      </c>
      <c r="P20" s="22">
        <f t="shared" si="9"/>
        <v>5320</v>
      </c>
      <c r="Q20" s="27">
        <f t="shared" si="14"/>
        <v>0.16615519508987286</v>
      </c>
      <c r="R20" s="34">
        <f>(P20-P19)/$C$20</f>
        <v>0.24714704923377895</v>
      </c>
      <c r="S20" s="23">
        <f t="shared" si="5"/>
        <v>582</v>
      </c>
      <c r="T20" s="25">
        <f t="shared" si="15"/>
        <v>0.31674208144796379</v>
      </c>
      <c r="U20" s="33">
        <v>142</v>
      </c>
      <c r="V20" s="43">
        <f t="shared" si="7"/>
        <v>0.24398625429553264</v>
      </c>
      <c r="W20" s="36">
        <v>20</v>
      </c>
      <c r="X20" s="25">
        <f t="shared" si="22"/>
        <v>0.25</v>
      </c>
      <c r="Y20" s="25">
        <f t="shared" si="23"/>
        <v>2.8169014084507043E-2</v>
      </c>
      <c r="Z20" s="36">
        <v>104</v>
      </c>
      <c r="AA20" s="25">
        <f t="shared" si="16"/>
        <v>0.35064935064935066</v>
      </c>
      <c r="AB20" s="25">
        <f>(Z20-Z19)/$U$20</f>
        <v>0.19014084507042253</v>
      </c>
      <c r="AC20" s="23">
        <v>110</v>
      </c>
      <c r="AD20" s="23">
        <v>216</v>
      </c>
      <c r="AE20" s="23">
        <f t="shared" si="10"/>
        <v>326</v>
      </c>
      <c r="AF20" s="25">
        <f t="shared" si="17"/>
        <v>0.19852941176470587</v>
      </c>
      <c r="AG20" s="25">
        <f>(AE20-AE19)/$U$20</f>
        <v>0.38028169014084506</v>
      </c>
      <c r="AH20" s="26">
        <v>0.19</v>
      </c>
      <c r="AI20" s="37">
        <v>971</v>
      </c>
      <c r="AJ20" s="26">
        <f t="shared" si="24"/>
        <v>2.2105263157894735E-2</v>
      </c>
      <c r="AK20" s="26">
        <f t="shared" si="25"/>
        <v>2.6548672566371681E-2</v>
      </c>
      <c r="AL20" s="37">
        <v>1886</v>
      </c>
      <c r="AM20" s="26">
        <f t="shared" si="26"/>
        <v>7.8330474556889657E-2</v>
      </c>
      <c r="AN20" s="26">
        <f t="shared" si="27"/>
        <v>0.1731984829329962</v>
      </c>
      <c r="AO20" s="24">
        <v>1032</v>
      </c>
      <c r="AP20" s="24">
        <v>1103</v>
      </c>
      <c r="AQ20" s="24">
        <f t="shared" si="18"/>
        <v>2135</v>
      </c>
      <c r="AR20" s="26">
        <f t="shared" si="28"/>
        <v>0.20227560050568899</v>
      </c>
      <c r="AS20" s="26">
        <f t="shared" si="29"/>
        <v>8.1012658227848103E-2</v>
      </c>
      <c r="AT20" s="24">
        <f t="shared" si="8"/>
        <v>7648</v>
      </c>
      <c r="AU20" s="24">
        <v>791</v>
      </c>
      <c r="AV20" s="41">
        <f t="shared" si="19"/>
        <v>7.609832635983263E-2</v>
      </c>
      <c r="AW20" s="41">
        <f t="shared" si="20"/>
        <v>0.9239016736401674</v>
      </c>
      <c r="AX20" s="38">
        <f t="shared" si="11"/>
        <v>29548</v>
      </c>
      <c r="AY20" s="26">
        <f t="shared" si="30"/>
        <v>0.11535656992854018</v>
      </c>
      <c r="AZ20" s="26">
        <f t="shared" si="21"/>
        <v>0.25790674926638407</v>
      </c>
    </row>
    <row r="21" spans="1:52" ht="15.6">
      <c r="A21" s="35">
        <v>43918</v>
      </c>
      <c r="B21" s="18">
        <f t="shared" si="4"/>
        <v>39281</v>
      </c>
      <c r="C21" s="40">
        <v>2085</v>
      </c>
      <c r="D21" s="42">
        <f t="shared" si="0"/>
        <v>5.3079096764338994E-2</v>
      </c>
      <c r="E21" s="20">
        <f t="shared" si="1"/>
        <v>5.6054414453167008E-2</v>
      </c>
      <c r="F21" s="25">
        <v>0.24398625429553264</v>
      </c>
      <c r="G21" s="21">
        <v>591</v>
      </c>
      <c r="H21" s="22">
        <v>13213</v>
      </c>
      <c r="I21" s="27">
        <f t="shared" si="12"/>
        <v>0.13738486700525093</v>
      </c>
      <c r="J21" s="34">
        <f t="shared" ref="J21:J24" si="31">(H21-H20)/C21</f>
        <v>0.76546762589928052</v>
      </c>
      <c r="K21" s="22">
        <v>10596</v>
      </c>
      <c r="L21" s="27">
        <f t="shared" si="13"/>
        <v>0.15702118366455559</v>
      </c>
      <c r="M21" s="34">
        <f>(K21-K20)/C21</f>
        <v>0.68968824940047957</v>
      </c>
      <c r="N21" s="22">
        <v>3571</v>
      </c>
      <c r="O21" s="22">
        <v>2724</v>
      </c>
      <c r="P21" s="22">
        <f t="shared" si="9"/>
        <v>6295</v>
      </c>
      <c r="Q21" s="27">
        <f t="shared" si="14"/>
        <v>0.18327067669172933</v>
      </c>
      <c r="R21" s="34">
        <f>(P21-P20)/C21</f>
        <v>0.46762589928057552</v>
      </c>
      <c r="S21" s="23">
        <f t="shared" si="5"/>
        <v>724</v>
      </c>
      <c r="T21" s="25">
        <f t="shared" si="15"/>
        <v>0.24398625429553264</v>
      </c>
      <c r="U21" s="33">
        <v>148</v>
      </c>
      <c r="V21" s="43">
        <f t="shared" si="7"/>
        <v>0.20441988950276244</v>
      </c>
      <c r="W21" s="36">
        <v>32</v>
      </c>
      <c r="X21" s="25">
        <f t="shared" si="22"/>
        <v>0.6</v>
      </c>
      <c r="Y21" s="25">
        <f t="shared" si="23"/>
        <v>8.1081081081081086E-2</v>
      </c>
      <c r="Z21" s="36">
        <v>161</v>
      </c>
      <c r="AA21" s="25">
        <f t="shared" si="16"/>
        <v>0.54807692307692313</v>
      </c>
      <c r="AB21" s="25">
        <f>(Z21-Z20)/U21</f>
        <v>0.38513513513513514</v>
      </c>
      <c r="AC21" s="23">
        <v>158</v>
      </c>
      <c r="AD21" s="23">
        <v>321</v>
      </c>
      <c r="AE21" s="23">
        <f t="shared" si="10"/>
        <v>479</v>
      </c>
      <c r="AF21" s="25">
        <f t="shared" si="17"/>
        <v>0.46932515337423314</v>
      </c>
      <c r="AG21" s="25">
        <f>(AE21-AE20)/U21</f>
        <v>1.0337837837837838</v>
      </c>
      <c r="AH21" s="26">
        <v>0.2</v>
      </c>
      <c r="AI21" s="37">
        <v>1224</v>
      </c>
      <c r="AJ21" s="26">
        <f t="shared" si="24"/>
        <v>0.26055612770339853</v>
      </c>
      <c r="AK21" s="26">
        <f t="shared" si="25"/>
        <v>0.38391502276176026</v>
      </c>
      <c r="AL21" s="37">
        <v>2350</v>
      </c>
      <c r="AM21" s="26">
        <f t="shared" si="26"/>
        <v>0.24602332979851538</v>
      </c>
      <c r="AN21" s="26">
        <f t="shared" si="27"/>
        <v>0.70409711684370258</v>
      </c>
      <c r="AO21" s="24">
        <v>1267</v>
      </c>
      <c r="AP21" s="24">
        <v>1388</v>
      </c>
      <c r="AQ21" s="24">
        <f t="shared" si="18"/>
        <v>2655</v>
      </c>
      <c r="AR21" s="26">
        <f t="shared" si="28"/>
        <v>0.7890743550834598</v>
      </c>
      <c r="AS21" s="26">
        <f t="shared" si="29"/>
        <v>0.24355971896955503</v>
      </c>
      <c r="AT21" s="24">
        <f t="shared" si="8"/>
        <v>8307</v>
      </c>
      <c r="AU21" s="24">
        <v>659</v>
      </c>
      <c r="AV21" s="41">
        <f t="shared" si="19"/>
        <v>8.7155411099073071E-2</v>
      </c>
      <c r="AW21" s="41">
        <f t="shared" si="20"/>
        <v>0.9128445889009269</v>
      </c>
      <c r="AX21" s="38">
        <f t="shared" si="11"/>
        <v>30974</v>
      </c>
      <c r="AY21" s="26">
        <f t="shared" si="30"/>
        <v>8.6166317991631797E-2</v>
      </c>
      <c r="AZ21" s="26">
        <f t="shared" si="21"/>
        <v>0.31606714628297361</v>
      </c>
    </row>
    <row r="22" spans="1:52" ht="15.6">
      <c r="A22" s="35">
        <v>43919</v>
      </c>
      <c r="B22" s="18">
        <f t="shared" si="4"/>
        <v>41518</v>
      </c>
      <c r="C22" s="19">
        <v>2237</v>
      </c>
      <c r="D22" s="42">
        <f t="shared" si="0"/>
        <v>5.3880244713136474E-2</v>
      </c>
      <c r="E22" s="20">
        <f t="shared" si="1"/>
        <v>5.6948652020060588E-2</v>
      </c>
      <c r="F22" s="25">
        <v>0.20441988950276244</v>
      </c>
      <c r="G22" s="21">
        <v>619</v>
      </c>
      <c r="H22" s="22">
        <v>14233</v>
      </c>
      <c r="I22" s="27">
        <f t="shared" si="12"/>
        <v>7.7196700219480816E-2</v>
      </c>
      <c r="J22" s="34">
        <f t="shared" si="31"/>
        <v>0.45596781403665626</v>
      </c>
      <c r="K22" s="22">
        <v>11577</v>
      </c>
      <c r="L22" s="27">
        <f t="shared" si="13"/>
        <v>9.2582106455266142E-2</v>
      </c>
      <c r="M22" s="34">
        <f>(K22-K21)/C22</f>
        <v>0.43853375055878407</v>
      </c>
      <c r="N22" s="22">
        <v>3954</v>
      </c>
      <c r="O22" s="22">
        <v>3020</v>
      </c>
      <c r="P22" s="22">
        <f t="shared" si="9"/>
        <v>6974</v>
      </c>
      <c r="Q22" s="27">
        <f t="shared" si="14"/>
        <v>0.10786338363780779</v>
      </c>
      <c r="R22" s="34">
        <f>(P22-P21)/C22</f>
        <v>0.30353151542244078</v>
      </c>
      <c r="S22" s="23">
        <f t="shared" si="5"/>
        <v>872</v>
      </c>
      <c r="T22" s="25">
        <f t="shared" si="15"/>
        <v>0.20441988950276244</v>
      </c>
      <c r="U22" s="33">
        <v>161</v>
      </c>
      <c r="V22" s="43">
        <f t="shared" si="7"/>
        <v>0.18463302752293578</v>
      </c>
      <c r="W22" s="23">
        <v>39</v>
      </c>
      <c r="X22" s="25">
        <f t="shared" si="22"/>
        <v>0.21875</v>
      </c>
      <c r="Y22" s="25">
        <f t="shared" si="23"/>
        <v>4.3478260869565216E-2</v>
      </c>
      <c r="Z22" s="33">
        <v>185</v>
      </c>
      <c r="AA22" s="25">
        <f t="shared" si="16"/>
        <v>0.14906832298136646</v>
      </c>
      <c r="AB22" s="25">
        <f>(Z22-Z21)/U22</f>
        <v>0.14906832298136646</v>
      </c>
      <c r="AC22" s="23">
        <v>183</v>
      </c>
      <c r="AD22" s="23">
        <v>368</v>
      </c>
      <c r="AE22" s="23">
        <f t="shared" si="10"/>
        <v>551</v>
      </c>
      <c r="AF22" s="25">
        <f t="shared" si="17"/>
        <v>0.15031315240083507</v>
      </c>
      <c r="AG22" s="25">
        <f>(AE22-AE21)/U22</f>
        <v>0.44720496894409939</v>
      </c>
      <c r="AH22" s="26">
        <v>0.22</v>
      </c>
      <c r="AI22" s="37">
        <v>1459</v>
      </c>
      <c r="AJ22" s="26">
        <f t="shared" si="24"/>
        <v>0.19199346405228759</v>
      </c>
      <c r="AK22" s="26">
        <f t="shared" si="25"/>
        <v>0.34008683068017365</v>
      </c>
      <c r="AL22" s="37">
        <v>2765</v>
      </c>
      <c r="AM22" s="26">
        <f t="shared" si="26"/>
        <v>0.17659574468085107</v>
      </c>
      <c r="AN22" s="26">
        <f t="shared" si="27"/>
        <v>0.60057887120115772</v>
      </c>
      <c r="AO22" s="24">
        <v>1499</v>
      </c>
      <c r="AP22" s="24">
        <v>1620</v>
      </c>
      <c r="AQ22" s="24">
        <f t="shared" si="18"/>
        <v>3119</v>
      </c>
      <c r="AR22" s="26">
        <f t="shared" si="28"/>
        <v>0.67149059334298122</v>
      </c>
      <c r="AS22" s="26">
        <f t="shared" si="29"/>
        <v>0.17476459510357814</v>
      </c>
      <c r="AT22" s="24">
        <f t="shared" si="8"/>
        <v>8998</v>
      </c>
      <c r="AU22" s="24">
        <v>691</v>
      </c>
      <c r="AV22" s="41">
        <f t="shared" si="19"/>
        <v>9.6910424538786399E-2</v>
      </c>
      <c r="AW22" s="41">
        <f t="shared" si="20"/>
        <v>0.9030895754612136</v>
      </c>
      <c r="AX22" s="38">
        <f t="shared" si="11"/>
        <v>32520</v>
      </c>
      <c r="AY22" s="26">
        <f t="shared" si="30"/>
        <v>8.3182857830745152E-2</v>
      </c>
      <c r="AZ22" s="26">
        <f t="shared" si="21"/>
        <v>0.30889584264640141</v>
      </c>
    </row>
    <row r="23" spans="1:52" ht="15.6">
      <c r="A23" s="35">
        <v>43920</v>
      </c>
      <c r="B23" s="18">
        <f t="shared" si="4"/>
        <v>44518</v>
      </c>
      <c r="C23" s="19">
        <v>3000</v>
      </c>
      <c r="D23" s="42">
        <f t="shared" si="0"/>
        <v>6.7388472078709738E-2</v>
      </c>
      <c r="E23" s="20">
        <f t="shared" si="1"/>
        <v>7.2257815887085117E-2</v>
      </c>
      <c r="F23" s="25">
        <v>0.18463302752293578</v>
      </c>
      <c r="G23" s="21">
        <v>714</v>
      </c>
      <c r="H23" s="22">
        <v>16028</v>
      </c>
      <c r="I23" s="27">
        <f t="shared" si="12"/>
        <v>0.12611536569943091</v>
      </c>
      <c r="J23" s="34">
        <f t="shared" si="31"/>
        <v>0.59833333333333338</v>
      </c>
      <c r="K23" s="22">
        <v>13344</v>
      </c>
      <c r="L23" s="27">
        <f t="shared" si="13"/>
        <v>0.15263021508162736</v>
      </c>
      <c r="M23" s="34">
        <f>(K23-K22)/C23</f>
        <v>0.58899999999999997</v>
      </c>
      <c r="N23" s="22">
        <v>4496</v>
      </c>
      <c r="O23" s="22">
        <v>3410</v>
      </c>
      <c r="P23" s="22">
        <f t="shared" si="9"/>
        <v>7906</v>
      </c>
      <c r="Q23" s="27">
        <f t="shared" si="14"/>
        <v>0.13363923143102954</v>
      </c>
      <c r="R23" s="34">
        <f>(P23-P22)/C23</f>
        <v>0.31066666666666665</v>
      </c>
      <c r="S23" s="23">
        <f t="shared" si="5"/>
        <v>1033</v>
      </c>
      <c r="T23" s="25">
        <f t="shared" si="15"/>
        <v>0.18463302752293578</v>
      </c>
      <c r="U23" s="33">
        <v>151</v>
      </c>
      <c r="V23" s="43">
        <f t="shared" si="7"/>
        <v>0.14617618586640851</v>
      </c>
      <c r="W23" s="23">
        <v>54</v>
      </c>
      <c r="X23" s="25">
        <f t="shared" si="22"/>
        <v>0.38461538461538464</v>
      </c>
      <c r="Y23" s="25">
        <f t="shared" si="23"/>
        <v>9.9337748344370855E-2</v>
      </c>
      <c r="Z23" s="33">
        <v>216</v>
      </c>
      <c r="AA23" s="25">
        <f t="shared" si="16"/>
        <v>0.16756756756756758</v>
      </c>
      <c r="AB23" s="25">
        <f>(Z23-Z22)/U23</f>
        <v>0.20529801324503311</v>
      </c>
      <c r="AC23" s="23">
        <v>215</v>
      </c>
      <c r="AD23" s="23">
        <v>428</v>
      </c>
      <c r="AE23" s="23">
        <f t="shared" si="10"/>
        <v>643</v>
      </c>
      <c r="AF23" s="25">
        <f t="shared" si="17"/>
        <v>0.16696914700544466</v>
      </c>
      <c r="AG23" s="25">
        <f>(AE23-AE22)/U23</f>
        <v>0.60927152317880795</v>
      </c>
      <c r="AH23" s="26">
        <v>0.2</v>
      </c>
      <c r="AI23" s="37">
        <v>1448</v>
      </c>
      <c r="AJ23" s="26">
        <f t="shared" si="24"/>
        <v>-7.5394105551747775E-3</v>
      </c>
      <c r="AK23" s="26">
        <f t="shared" si="25"/>
        <v>-1.7080745341614908E-2</v>
      </c>
      <c r="AL23" s="37">
        <v>2887</v>
      </c>
      <c r="AM23" s="26">
        <f t="shared" si="26"/>
        <v>4.4122965641952984E-2</v>
      </c>
      <c r="AN23" s="26">
        <f t="shared" si="27"/>
        <v>0.18944099378881987</v>
      </c>
      <c r="AO23" s="24">
        <v>1612</v>
      </c>
      <c r="AP23" s="24">
        <v>1722</v>
      </c>
      <c r="AQ23" s="24">
        <f t="shared" si="18"/>
        <v>3334</v>
      </c>
      <c r="AR23" s="26">
        <f t="shared" si="28"/>
        <v>0.33385093167701863</v>
      </c>
      <c r="AS23" s="26">
        <f t="shared" si="29"/>
        <v>6.8932350112215449E-2</v>
      </c>
      <c r="AT23" s="24">
        <f t="shared" si="8"/>
        <v>9642</v>
      </c>
      <c r="AU23" s="24">
        <v>644</v>
      </c>
      <c r="AV23" s="41">
        <f t="shared" si="19"/>
        <v>0.10713544907695499</v>
      </c>
      <c r="AW23" s="41">
        <f t="shared" si="20"/>
        <v>0.89286455092304506</v>
      </c>
      <c r="AX23" s="38">
        <f t="shared" si="11"/>
        <v>34876</v>
      </c>
      <c r="AY23" s="26">
        <f t="shared" si="30"/>
        <v>7.1571460324516556E-2</v>
      </c>
      <c r="AZ23" s="26">
        <f t="shared" si="21"/>
        <v>0.21466666666666667</v>
      </c>
    </row>
    <row r="24" spans="1:52" ht="15.6">
      <c r="A24" s="35">
        <v>43921</v>
      </c>
      <c r="B24" s="18">
        <f t="shared" si="4"/>
        <v>45471</v>
      </c>
      <c r="C24" s="19">
        <v>953</v>
      </c>
      <c r="D24" s="42">
        <f t="shared" si="0"/>
        <v>2.0958413054474281E-2</v>
      </c>
      <c r="E24" s="20">
        <f t="shared" si="1"/>
        <v>2.140707129700346E-2</v>
      </c>
      <c r="F24" s="25">
        <v>0.14617618586640851</v>
      </c>
      <c r="G24" s="21">
        <v>757</v>
      </c>
      <c r="H24" s="22">
        <v>17347</v>
      </c>
      <c r="I24" s="27">
        <f t="shared" si="12"/>
        <v>8.2293486398802101E-2</v>
      </c>
      <c r="J24" s="34">
        <f t="shared" si="31"/>
        <v>1.3840503672612803</v>
      </c>
      <c r="K24" s="22">
        <v>14689</v>
      </c>
      <c r="L24" s="27">
        <f t="shared" si="13"/>
        <v>0.10079436450839328</v>
      </c>
      <c r="M24" s="34">
        <f>(K24-K23)/C24</f>
        <v>1.4113326337880379</v>
      </c>
      <c r="N24" s="22">
        <v>5015</v>
      </c>
      <c r="O24" s="22">
        <v>3866</v>
      </c>
      <c r="P24" s="22">
        <f t="shared" si="9"/>
        <v>8881</v>
      </c>
      <c r="Q24" s="27">
        <f t="shared" si="14"/>
        <v>0.12332405767771312</v>
      </c>
      <c r="R24" s="34">
        <f>(P24-P23)/C24</f>
        <v>1.0230849947534102</v>
      </c>
      <c r="S24" s="23">
        <f t="shared" si="5"/>
        <v>1184</v>
      </c>
      <c r="T24" s="25">
        <f t="shared" si="15"/>
        <v>0.14617618586640851</v>
      </c>
      <c r="U24" s="33">
        <v>148</v>
      </c>
      <c r="V24" s="43">
        <f t="shared" si="7"/>
        <v>0.125</v>
      </c>
      <c r="W24" s="23">
        <v>67</v>
      </c>
      <c r="X24" s="25">
        <f t="shared" si="22"/>
        <v>0.24074074074074073</v>
      </c>
      <c r="Y24" s="25">
        <f t="shared" si="23"/>
        <v>8.7837837837837843E-2</v>
      </c>
      <c r="Z24" s="33">
        <v>259</v>
      </c>
      <c r="AA24" s="25">
        <f t="shared" si="16"/>
        <v>0.19907407407407407</v>
      </c>
      <c r="AB24" s="25">
        <f>(Z24-Z23)/U24</f>
        <v>0.29054054054054052</v>
      </c>
      <c r="AC24" s="23">
        <v>255</v>
      </c>
      <c r="AD24" s="23">
        <v>514</v>
      </c>
      <c r="AE24" s="23">
        <f t="shared" si="10"/>
        <v>769</v>
      </c>
      <c r="AF24" s="25">
        <f t="shared" si="17"/>
        <v>0.19595645412130638</v>
      </c>
      <c r="AG24" s="25">
        <f>(AE24-AE23)/U24</f>
        <v>0.85135135135135132</v>
      </c>
      <c r="AH24" s="26">
        <f>AT24/B24</f>
        <v>0.21426843482659277</v>
      </c>
      <c r="AI24" s="37">
        <v>1532</v>
      </c>
      <c r="AJ24" s="26">
        <f t="shared" si="24"/>
        <v>5.8011049723756904E-2</v>
      </c>
      <c r="AK24" s="26">
        <f t="shared" si="25"/>
        <v>0.83168316831683164</v>
      </c>
      <c r="AL24" s="37">
        <v>3195</v>
      </c>
      <c r="AM24" s="26">
        <f t="shared" si="26"/>
        <v>0.10668514028403187</v>
      </c>
      <c r="AN24" s="26">
        <f t="shared" si="27"/>
        <v>3.0495049504950495</v>
      </c>
      <c r="AO24" s="24">
        <v>1826</v>
      </c>
      <c r="AP24" s="24">
        <v>1922</v>
      </c>
      <c r="AQ24" s="24">
        <f t="shared" si="18"/>
        <v>3748</v>
      </c>
      <c r="AR24" s="26">
        <f t="shared" si="28"/>
        <v>4.0990099009900991</v>
      </c>
      <c r="AS24" s="26">
        <f t="shared" si="29"/>
        <v>0.1241751649670066</v>
      </c>
      <c r="AT24" s="24">
        <f t="shared" si="8"/>
        <v>9743</v>
      </c>
      <c r="AU24" s="24">
        <v>101</v>
      </c>
      <c r="AV24" s="41">
        <f t="shared" si="19"/>
        <v>0.12152314482192343</v>
      </c>
      <c r="AW24" s="41">
        <f t="shared" si="20"/>
        <v>0.87847685517807661</v>
      </c>
      <c r="AX24" s="38">
        <f t="shared" si="11"/>
        <v>35728</v>
      </c>
      <c r="AY24" s="26">
        <f t="shared" si="30"/>
        <v>1.0475005185646131E-2</v>
      </c>
      <c r="AZ24" s="26">
        <f t="shared" si="21"/>
        <v>0.10598111227701994</v>
      </c>
    </row>
    <row r="25" spans="1:52" ht="15.6">
      <c r="A25" s="35">
        <v>43922</v>
      </c>
      <c r="B25" s="18">
        <f>B24+C25</f>
        <v>45514</v>
      </c>
      <c r="C25" s="19">
        <v>43</v>
      </c>
      <c r="D25" s="42">
        <f t="shared" si="0"/>
        <v>9.4476424836314099E-4</v>
      </c>
      <c r="E25" s="20">
        <f t="shared" si="1"/>
        <v>9.4565767192276399E-4</v>
      </c>
      <c r="F25" s="25">
        <v>0.125</v>
      </c>
      <c r="G25" s="21">
        <v>816</v>
      </c>
      <c r="H25" s="22">
        <v>18767</v>
      </c>
      <c r="I25" s="27">
        <f>(H25-H24)/H24</f>
        <v>8.1858534616936651E-2</v>
      </c>
      <c r="J25" s="34">
        <f>(H25-H24)/C25</f>
        <v>33.02325581395349</v>
      </c>
      <c r="K25" s="22">
        <v>16104</v>
      </c>
      <c r="L25" s="27">
        <f t="shared" si="13"/>
        <v>9.6330587514466604E-2</v>
      </c>
      <c r="M25" s="34">
        <f>(K25-K24)/C25</f>
        <v>32.906976744186046</v>
      </c>
      <c r="N25" s="22">
        <v>5584</v>
      </c>
      <c r="O25" s="22">
        <v>4328</v>
      </c>
      <c r="P25" s="22">
        <f t="shared" si="9"/>
        <v>9912</v>
      </c>
      <c r="Q25" s="27">
        <f t="shared" si="14"/>
        <v>0.11609053034568179</v>
      </c>
      <c r="R25" s="34">
        <f>(P25-P24)/C25</f>
        <v>23.976744186046513</v>
      </c>
      <c r="S25" s="23">
        <f>S24+U24</f>
        <v>1332</v>
      </c>
      <c r="T25" s="25">
        <f t="shared" si="15"/>
        <v>0.125</v>
      </c>
      <c r="U25" s="33">
        <f>S26-S25</f>
        <v>65</v>
      </c>
      <c r="V25" s="43">
        <f t="shared" si="7"/>
        <v>4.8798798798798795E-2</v>
      </c>
      <c r="W25" s="23">
        <v>78</v>
      </c>
      <c r="X25" s="25">
        <f t="shared" si="22"/>
        <v>0.16417910447761194</v>
      </c>
      <c r="Y25" s="25">
        <f t="shared" si="23"/>
        <v>0.16923076923076924</v>
      </c>
      <c r="Z25" s="33">
        <v>333</v>
      </c>
      <c r="AA25" s="25">
        <f t="shared" si="16"/>
        <v>0.2857142857142857</v>
      </c>
      <c r="AB25" s="25">
        <f>(Z25-Z24)/U25</f>
        <v>1.1384615384615384</v>
      </c>
      <c r="AC25" s="23">
        <v>334</v>
      </c>
      <c r="AD25" s="23">
        <v>628</v>
      </c>
      <c r="AE25" s="23">
        <f t="shared" si="10"/>
        <v>962</v>
      </c>
      <c r="AF25" s="25">
        <f t="shared" si="17"/>
        <v>0.25097529258777634</v>
      </c>
      <c r="AG25" s="25">
        <f>(AE25-AE24)/U25</f>
        <v>2.9692307692307693</v>
      </c>
      <c r="AH25" s="26">
        <f>AT25/B25</f>
        <v>0.21476908204069078</v>
      </c>
      <c r="AI25" s="37">
        <v>1711</v>
      </c>
      <c r="AJ25" s="26">
        <f t="shared" si="24"/>
        <v>0.11684073107049608</v>
      </c>
      <c r="AK25" s="26">
        <f t="shared" si="25"/>
        <v>5.59375</v>
      </c>
      <c r="AL25" s="37">
        <v>3658</v>
      </c>
      <c r="AM25" s="26">
        <f t="shared" si="26"/>
        <v>0.14491392801251957</v>
      </c>
      <c r="AN25" s="26">
        <f t="shared" si="27"/>
        <v>14.46875</v>
      </c>
      <c r="AO25" s="24">
        <v>2114</v>
      </c>
      <c r="AP25" s="24">
        <v>2209</v>
      </c>
      <c r="AQ25" s="24">
        <f t="shared" si="18"/>
        <v>4323</v>
      </c>
      <c r="AR25" s="26">
        <f t="shared" si="28"/>
        <v>17.96875</v>
      </c>
      <c r="AS25" s="26">
        <f t="shared" si="29"/>
        <v>0.15341515474919956</v>
      </c>
      <c r="AT25" s="24">
        <v>9775</v>
      </c>
      <c r="AU25" s="24">
        <f>AT25-AT24</f>
        <v>32</v>
      </c>
      <c r="AV25" s="41">
        <f t="shared" si="19"/>
        <v>0.13626598465473147</v>
      </c>
      <c r="AW25" s="41">
        <f t="shared" si="20"/>
        <v>0.8637340153452685</v>
      </c>
      <c r="AX25" s="38">
        <f t="shared" si="11"/>
        <v>35739</v>
      </c>
      <c r="AY25" s="26">
        <f>(AT25-AT24)/AT24</f>
        <v>3.2844093195114441E-3</v>
      </c>
      <c r="AZ25" s="26">
        <f t="shared" si="21"/>
        <v>0.7441860465116279</v>
      </c>
    </row>
    <row r="26" spans="1:52" ht="15.6">
      <c r="A26" s="35">
        <v>43923</v>
      </c>
      <c r="B26" s="18">
        <v>45707</v>
      </c>
      <c r="C26" s="19">
        <f>B26-B25</f>
        <v>193</v>
      </c>
      <c r="D26" s="42">
        <f t="shared" si="0"/>
        <v>4.222547968582493E-3</v>
      </c>
      <c r="E26" s="11">
        <f t="shared" si="1"/>
        <v>4.2404534868392147E-3</v>
      </c>
      <c r="F26" s="25">
        <v>4.8798798798798795E-2</v>
      </c>
      <c r="S26" s="23">
        <v>1397</v>
      </c>
      <c r="T26" s="25">
        <f t="shared" si="15"/>
        <v>4.8798798798798795E-2</v>
      </c>
      <c r="U26" s="30"/>
      <c r="V26" s="30"/>
      <c r="W26" s="39"/>
    </row>
    <row r="27" spans="1:52">
      <c r="A27" s="8">
        <v>43924</v>
      </c>
      <c r="B27" s="9"/>
      <c r="C27" s="10"/>
      <c r="D27" s="10"/>
      <c r="E27" s="11"/>
      <c r="U27" s="30"/>
      <c r="V27" s="30"/>
      <c r="W27" s="39"/>
    </row>
    <row r="28" spans="1:52">
      <c r="A28" s="8">
        <v>43925</v>
      </c>
      <c r="B28" s="9"/>
      <c r="C28" s="10"/>
      <c r="D28" s="10"/>
      <c r="E28" s="11"/>
      <c r="F28" s="11"/>
    </row>
    <row r="29" spans="1:52">
      <c r="A29" s="8">
        <v>43926</v>
      </c>
      <c r="B29" s="9"/>
      <c r="C29" s="10"/>
      <c r="D29" s="10"/>
      <c r="E29" s="11"/>
      <c r="F29" s="11"/>
    </row>
    <row r="30" spans="1:52">
      <c r="A30" s="8">
        <v>43927</v>
      </c>
      <c r="B30" s="9"/>
      <c r="C30" s="10"/>
      <c r="D30" s="10"/>
      <c r="E30" s="11"/>
      <c r="F30" s="11"/>
    </row>
    <row r="31" spans="1:52">
      <c r="A31" s="8">
        <v>43928</v>
      </c>
      <c r="B31" s="9"/>
      <c r="C31" s="10"/>
      <c r="D31" s="10"/>
      <c r="E31" s="11"/>
      <c r="F31" s="11"/>
    </row>
    <row r="32" spans="1:52">
      <c r="A32" s="8">
        <v>43929</v>
      </c>
      <c r="B32" s="9"/>
      <c r="C32" s="10"/>
      <c r="D32" s="10"/>
      <c r="E32" s="11"/>
      <c r="F32" s="11"/>
    </row>
    <row r="33" spans="1:6">
      <c r="A33" s="8">
        <v>43930</v>
      </c>
      <c r="B33" s="9"/>
      <c r="C33" s="10"/>
      <c r="D33" s="10"/>
      <c r="E33" s="11"/>
      <c r="F33" s="11"/>
    </row>
    <row r="34" spans="1:6">
      <c r="A34" s="8">
        <v>43931</v>
      </c>
      <c r="B34" s="9"/>
      <c r="C34" s="10"/>
      <c r="D34" s="10"/>
      <c r="E34" s="11"/>
      <c r="F34" s="11"/>
    </row>
    <row r="35" spans="1:6">
      <c r="A35" s="8">
        <v>43932</v>
      </c>
      <c r="B35" s="9"/>
      <c r="C35" s="10"/>
      <c r="D35" s="10"/>
      <c r="E35" s="11"/>
      <c r="F35" s="11"/>
    </row>
    <row r="36" spans="1:6">
      <c r="A36" s="8">
        <v>43933</v>
      </c>
      <c r="B36" s="9"/>
      <c r="C36" s="10"/>
      <c r="D36" s="10"/>
      <c r="E36" s="11"/>
      <c r="F36" s="11"/>
    </row>
  </sheetData>
  <conditionalFormatting sqref="B2:CQ2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{9D62CA3F-0C30-4FA5-8DC4-AB8D50B88839}</x14:id>
        </ext>
      </extLst>
    </cfRule>
  </conditionalFormatting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62CA3F-0C30-4FA5-8DC4-AB8D50B888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B2:CQ2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97DD8-B033-458F-8899-E73C97E3FC81}">
  <dimension ref="A1:L34"/>
  <sheetViews>
    <sheetView zoomScaleNormal="100" workbookViewId="0">
      <selection activeCell="C25" sqref="C25"/>
    </sheetView>
  </sheetViews>
  <sheetFormatPr defaultRowHeight="14.4"/>
  <cols>
    <col min="3" max="3" width="14.88671875" bestFit="1" customWidth="1"/>
    <col min="4" max="4" width="20.5546875" bestFit="1" customWidth="1"/>
    <col min="5" max="7" width="12.88671875" bestFit="1" customWidth="1"/>
    <col min="8" max="8" width="24.109375" bestFit="1" customWidth="1"/>
    <col min="9" max="9" width="13.44140625" bestFit="1" customWidth="1"/>
    <col min="10" max="10" width="14.88671875" customWidth="1"/>
    <col min="11" max="11" width="16.21875" bestFit="1" customWidth="1"/>
    <col min="12" max="13" width="21.109375" bestFit="1" customWidth="1"/>
  </cols>
  <sheetData>
    <row r="1" spans="1:12" ht="18">
      <c r="A1" s="12" t="s">
        <v>1</v>
      </c>
      <c r="B1" s="12" t="s">
        <v>2</v>
      </c>
      <c r="C1" s="13" t="s">
        <v>0</v>
      </c>
      <c r="D1" s="12" t="s">
        <v>24</v>
      </c>
      <c r="E1" s="15" t="s">
        <v>6</v>
      </c>
      <c r="F1" s="15" t="s">
        <v>29</v>
      </c>
      <c r="G1" s="15" t="s">
        <v>33</v>
      </c>
      <c r="H1" s="16" t="s">
        <v>25</v>
      </c>
      <c r="I1" s="16" t="s">
        <v>40</v>
      </c>
      <c r="J1" s="16" t="s">
        <v>39</v>
      </c>
      <c r="K1" s="16" t="s">
        <v>35</v>
      </c>
      <c r="L1" s="16" t="s">
        <v>36</v>
      </c>
    </row>
    <row r="2" spans="1:12" ht="15.6">
      <c r="A2" s="17">
        <v>43901</v>
      </c>
      <c r="B2" s="18">
        <v>143</v>
      </c>
      <c r="C2" s="19">
        <v>156</v>
      </c>
      <c r="D2" s="20">
        <v>0</v>
      </c>
      <c r="E2" s="23">
        <v>1</v>
      </c>
      <c r="F2" s="25" t="s">
        <v>14</v>
      </c>
      <c r="G2" s="23">
        <v>1</v>
      </c>
      <c r="H2" s="24">
        <v>143</v>
      </c>
      <c r="I2" s="24">
        <v>55</v>
      </c>
      <c r="J2" s="26" t="s">
        <v>14</v>
      </c>
      <c r="K2" s="28"/>
      <c r="L2" s="28"/>
    </row>
    <row r="3" spans="1:12" ht="15.6">
      <c r="A3" s="17">
        <v>43902</v>
      </c>
      <c r="B3" s="18">
        <f>B2+C3</f>
        <v>498</v>
      </c>
      <c r="C3" s="19">
        <v>355</v>
      </c>
      <c r="D3" s="20">
        <f t="shared" ref="D3:D25" si="0">(B3-B2)/B2</f>
        <v>2.4825174825174825</v>
      </c>
      <c r="E3" s="23">
        <f>E2+G2</f>
        <v>2</v>
      </c>
      <c r="F3" s="25">
        <f t="shared" ref="F3:F25" si="1">(E3-E2)/E2</f>
        <v>1</v>
      </c>
      <c r="G3" s="23">
        <v>0</v>
      </c>
      <c r="H3" s="24">
        <v>204</v>
      </c>
      <c r="I3" s="24">
        <v>61</v>
      </c>
      <c r="J3" s="26">
        <f>(H3-H2)/H2</f>
        <v>0.42657342657342656</v>
      </c>
      <c r="K3" s="41">
        <f>E3/H3</f>
        <v>9.8039215686274508E-3</v>
      </c>
      <c r="L3" s="41">
        <f>100% - K3</f>
        <v>0.99019607843137258</v>
      </c>
    </row>
    <row r="4" spans="1:12" ht="15.6">
      <c r="A4" s="17">
        <v>43903</v>
      </c>
      <c r="B4" s="18">
        <f t="shared" ref="B4:B22" si="2">B3+C4</f>
        <v>1108</v>
      </c>
      <c r="C4" s="19">
        <v>610</v>
      </c>
      <c r="D4" s="20">
        <f t="shared" si="0"/>
        <v>1.2248995983935742</v>
      </c>
      <c r="E4" s="23">
        <f t="shared" ref="E4:E22" si="3">E3+G3</f>
        <v>2</v>
      </c>
      <c r="F4" s="25">
        <f t="shared" si="1"/>
        <v>0</v>
      </c>
      <c r="G4" s="23">
        <v>0</v>
      </c>
      <c r="H4" s="24">
        <v>325</v>
      </c>
      <c r="I4" s="24">
        <v>121</v>
      </c>
      <c r="J4" s="26">
        <f t="shared" ref="J4:J23" si="4">(H4-H3)/H3</f>
        <v>0.59313725490196079</v>
      </c>
      <c r="K4" s="41">
        <f t="shared" ref="K4:K23" si="5">E4/H4</f>
        <v>6.1538461538461538E-3</v>
      </c>
      <c r="L4" s="41">
        <f t="shared" ref="L4:L25" si="6">100% - K4</f>
        <v>0.99384615384615382</v>
      </c>
    </row>
    <row r="5" spans="1:12" ht="15.6">
      <c r="A5" s="17">
        <v>43904</v>
      </c>
      <c r="B5" s="18">
        <f t="shared" si="2"/>
        <v>1735</v>
      </c>
      <c r="C5" s="19">
        <v>627</v>
      </c>
      <c r="D5" s="20">
        <f t="shared" si="0"/>
        <v>0.56588447653429608</v>
      </c>
      <c r="E5" s="23">
        <f t="shared" si="3"/>
        <v>2</v>
      </c>
      <c r="F5" s="25">
        <f t="shared" si="1"/>
        <v>0</v>
      </c>
      <c r="G5" s="23">
        <v>2</v>
      </c>
      <c r="H5" s="24">
        <v>470</v>
      </c>
      <c r="I5" s="24">
        <v>145</v>
      </c>
      <c r="J5" s="26">
        <f t="shared" si="4"/>
        <v>0.44615384615384618</v>
      </c>
      <c r="K5" s="41">
        <f t="shared" si="5"/>
        <v>4.2553191489361703E-3</v>
      </c>
      <c r="L5" s="41">
        <f t="shared" si="6"/>
        <v>0.99574468085106382</v>
      </c>
    </row>
    <row r="6" spans="1:12" ht="15.6">
      <c r="A6" s="17">
        <v>43905</v>
      </c>
      <c r="B6" s="18">
        <f t="shared" si="2"/>
        <v>2739</v>
      </c>
      <c r="C6" s="19">
        <v>1004</v>
      </c>
      <c r="D6" s="20">
        <f t="shared" si="0"/>
        <v>0.57867435158501446</v>
      </c>
      <c r="E6" s="23">
        <f t="shared" si="3"/>
        <v>4</v>
      </c>
      <c r="F6" s="25">
        <f t="shared" si="1"/>
        <v>1</v>
      </c>
      <c r="G6" s="23">
        <v>5</v>
      </c>
      <c r="H6" s="24">
        <v>658</v>
      </c>
      <c r="I6" s="24">
        <v>188</v>
      </c>
      <c r="J6" s="26">
        <f t="shared" si="4"/>
        <v>0.4</v>
      </c>
      <c r="K6" s="41">
        <f t="shared" si="5"/>
        <v>6.0790273556231003E-3</v>
      </c>
      <c r="L6" s="41">
        <f t="shared" si="6"/>
        <v>0.99392097264437695</v>
      </c>
    </row>
    <row r="7" spans="1:12" ht="15.6">
      <c r="A7" s="17">
        <v>43906</v>
      </c>
      <c r="B7" s="18">
        <f t="shared" si="2"/>
        <v>4764</v>
      </c>
      <c r="C7" s="19">
        <v>2025</v>
      </c>
      <c r="D7" s="20">
        <f t="shared" si="0"/>
        <v>0.73932092004381156</v>
      </c>
      <c r="E7" s="23">
        <f t="shared" si="3"/>
        <v>9</v>
      </c>
      <c r="F7" s="25">
        <f t="shared" si="1"/>
        <v>1.25</v>
      </c>
      <c r="G7" s="23">
        <v>9</v>
      </c>
      <c r="H7" s="24">
        <v>957</v>
      </c>
      <c r="I7" s="24">
        <v>299</v>
      </c>
      <c r="J7" s="26">
        <f t="shared" si="4"/>
        <v>0.45440729483282677</v>
      </c>
      <c r="K7" s="41">
        <f t="shared" si="5"/>
        <v>9.4043887147335428E-3</v>
      </c>
      <c r="L7" s="41">
        <f t="shared" si="6"/>
        <v>0.99059561128526641</v>
      </c>
    </row>
    <row r="8" spans="1:12" ht="15.6">
      <c r="A8" s="17">
        <v>43907</v>
      </c>
      <c r="B8" s="18">
        <f t="shared" si="2"/>
        <v>7078</v>
      </c>
      <c r="C8" s="19">
        <v>2314</v>
      </c>
      <c r="D8" s="20">
        <f t="shared" si="0"/>
        <v>0.48572628043660787</v>
      </c>
      <c r="E8" s="23">
        <f t="shared" si="3"/>
        <v>18</v>
      </c>
      <c r="F8" s="25">
        <f t="shared" si="1"/>
        <v>1</v>
      </c>
      <c r="G8" s="23">
        <v>7</v>
      </c>
      <c r="H8" s="24">
        <v>1282</v>
      </c>
      <c r="I8" s="24">
        <v>325</v>
      </c>
      <c r="J8" s="26">
        <f t="shared" si="4"/>
        <v>0.33960292580982238</v>
      </c>
      <c r="K8" s="41">
        <f t="shared" si="5"/>
        <v>1.4040561622464899E-2</v>
      </c>
      <c r="L8" s="41">
        <f t="shared" si="6"/>
        <v>0.98595943837753508</v>
      </c>
    </row>
    <row r="9" spans="1:12" ht="15.6">
      <c r="A9" s="17">
        <v>43908</v>
      </c>
      <c r="B9" s="18">
        <f t="shared" si="2"/>
        <v>9824</v>
      </c>
      <c r="C9" s="19">
        <v>2746</v>
      </c>
      <c r="D9" s="20">
        <f t="shared" si="0"/>
        <v>0.38796270132805877</v>
      </c>
      <c r="E9" s="23">
        <f t="shared" si="3"/>
        <v>25</v>
      </c>
      <c r="F9" s="25">
        <f t="shared" si="1"/>
        <v>0.3888888888888889</v>
      </c>
      <c r="G9" s="23">
        <v>21</v>
      </c>
      <c r="H9" s="24">
        <v>1673</v>
      </c>
      <c r="I9" s="24">
        <v>391</v>
      </c>
      <c r="J9" s="26">
        <f t="shared" si="4"/>
        <v>0.30499219968798752</v>
      </c>
      <c r="K9" s="41">
        <f t="shared" si="5"/>
        <v>1.4943215780035863E-2</v>
      </c>
      <c r="L9" s="41">
        <f t="shared" si="6"/>
        <v>0.98505678421996412</v>
      </c>
    </row>
    <row r="10" spans="1:12" ht="15.6">
      <c r="A10" s="17">
        <v>43909</v>
      </c>
      <c r="B10" s="18">
        <f t="shared" si="2"/>
        <v>13255</v>
      </c>
      <c r="C10" s="19">
        <v>3431</v>
      </c>
      <c r="D10" s="20">
        <f t="shared" si="0"/>
        <v>0.34924674267100975</v>
      </c>
      <c r="E10" s="23">
        <f t="shared" si="3"/>
        <v>46</v>
      </c>
      <c r="F10" s="25">
        <f t="shared" si="1"/>
        <v>0.84</v>
      </c>
      <c r="G10" s="23">
        <v>23</v>
      </c>
      <c r="H10" s="24">
        <v>2150</v>
      </c>
      <c r="I10" s="24">
        <v>477</v>
      </c>
      <c r="J10" s="26">
        <f t="shared" si="4"/>
        <v>0.28511655708308425</v>
      </c>
      <c r="K10" s="41">
        <f t="shared" si="5"/>
        <v>2.1395348837209303E-2</v>
      </c>
      <c r="L10" s="41">
        <f t="shared" si="6"/>
        <v>0.97860465116279072</v>
      </c>
    </row>
    <row r="11" spans="1:12" ht="15.6">
      <c r="A11" s="17">
        <v>43910</v>
      </c>
      <c r="B11" s="18">
        <f t="shared" si="2"/>
        <v>16899</v>
      </c>
      <c r="C11" s="19">
        <v>3644</v>
      </c>
      <c r="D11" s="20">
        <f t="shared" si="0"/>
        <v>0.2749151263674085</v>
      </c>
      <c r="E11" s="23">
        <f t="shared" si="3"/>
        <v>69</v>
      </c>
      <c r="F11" s="25">
        <f t="shared" si="1"/>
        <v>0.5</v>
      </c>
      <c r="G11" s="23">
        <v>43</v>
      </c>
      <c r="H11" s="24">
        <v>2700</v>
      </c>
      <c r="I11" s="24">
        <v>550</v>
      </c>
      <c r="J11" s="26">
        <f t="shared" si="4"/>
        <v>0.2558139534883721</v>
      </c>
      <c r="K11" s="41">
        <f t="shared" si="5"/>
        <v>2.5555555555555557E-2</v>
      </c>
      <c r="L11" s="41">
        <f t="shared" si="6"/>
        <v>0.97444444444444445</v>
      </c>
    </row>
    <row r="12" spans="1:12" ht="15.6">
      <c r="A12" s="17">
        <v>43911</v>
      </c>
      <c r="B12" s="18">
        <f t="shared" si="2"/>
        <v>19026</v>
      </c>
      <c r="C12" s="19">
        <v>2127</v>
      </c>
      <c r="D12" s="20">
        <f t="shared" si="0"/>
        <v>0.12586543582460499</v>
      </c>
      <c r="E12" s="23">
        <f t="shared" si="3"/>
        <v>112</v>
      </c>
      <c r="F12" s="25">
        <f t="shared" si="1"/>
        <v>0.62318840579710144</v>
      </c>
      <c r="G12" s="23">
        <v>33</v>
      </c>
      <c r="H12" s="24">
        <v>3243</v>
      </c>
      <c r="I12" s="24">
        <v>543</v>
      </c>
      <c r="J12" s="26">
        <f t="shared" si="4"/>
        <v>0.2011111111111111</v>
      </c>
      <c r="K12" s="41">
        <f t="shared" si="5"/>
        <v>3.4535923527597906E-2</v>
      </c>
      <c r="L12" s="41">
        <f t="shared" si="6"/>
        <v>0.96546407647240207</v>
      </c>
    </row>
    <row r="13" spans="1:12" ht="15.6">
      <c r="A13" s="17">
        <v>43912</v>
      </c>
      <c r="B13" s="18">
        <f t="shared" si="2"/>
        <v>21031</v>
      </c>
      <c r="C13" s="19">
        <v>2005</v>
      </c>
      <c r="D13" s="20">
        <f t="shared" si="0"/>
        <v>0.10538210869336698</v>
      </c>
      <c r="E13" s="23">
        <f t="shared" si="3"/>
        <v>145</v>
      </c>
      <c r="F13" s="25">
        <f t="shared" si="1"/>
        <v>0.29464285714285715</v>
      </c>
      <c r="G13" s="23">
        <v>44</v>
      </c>
      <c r="H13" s="24">
        <v>3810</v>
      </c>
      <c r="I13" s="24">
        <v>567</v>
      </c>
      <c r="J13" s="26">
        <f t="shared" si="4"/>
        <v>0.17483811285846437</v>
      </c>
      <c r="K13" s="41">
        <f t="shared" si="5"/>
        <v>3.805774278215223E-2</v>
      </c>
      <c r="L13" s="41">
        <f t="shared" si="6"/>
        <v>0.96194225721784776</v>
      </c>
    </row>
    <row r="14" spans="1:12" ht="15.6">
      <c r="A14" s="17">
        <v>43913</v>
      </c>
      <c r="B14" s="18">
        <f t="shared" si="2"/>
        <v>24027</v>
      </c>
      <c r="C14" s="19">
        <v>2996</v>
      </c>
      <c r="D14" s="20">
        <f t="shared" si="0"/>
        <v>0.14245637392420712</v>
      </c>
      <c r="E14" s="23">
        <f t="shared" si="3"/>
        <v>189</v>
      </c>
      <c r="F14" s="25">
        <f t="shared" si="1"/>
        <v>0.30344827586206896</v>
      </c>
      <c r="G14" s="23">
        <v>75</v>
      </c>
      <c r="H14" s="24">
        <v>4578</v>
      </c>
      <c r="I14" s="24">
        <v>768</v>
      </c>
      <c r="J14" s="26">
        <f t="shared" si="4"/>
        <v>0.2015748031496063</v>
      </c>
      <c r="K14" s="41">
        <f t="shared" si="5"/>
        <v>4.1284403669724773E-2</v>
      </c>
      <c r="L14" s="41">
        <f t="shared" si="6"/>
        <v>0.95871559633027525</v>
      </c>
    </row>
    <row r="15" spans="1:12" ht="15.6">
      <c r="A15" s="17">
        <v>43914</v>
      </c>
      <c r="B15" s="18">
        <f t="shared" si="2"/>
        <v>27401</v>
      </c>
      <c r="C15" s="19">
        <v>3374</v>
      </c>
      <c r="D15" s="20">
        <f t="shared" si="0"/>
        <v>0.14042535480917301</v>
      </c>
      <c r="E15" s="23">
        <f t="shared" si="3"/>
        <v>264</v>
      </c>
      <c r="F15" s="25">
        <f t="shared" si="1"/>
        <v>0.3968253968253968</v>
      </c>
      <c r="G15" s="23">
        <v>77</v>
      </c>
      <c r="H15" s="24">
        <v>5295</v>
      </c>
      <c r="I15" s="24">
        <v>717</v>
      </c>
      <c r="J15" s="26">
        <f t="shared" si="4"/>
        <v>0.15661861074705111</v>
      </c>
      <c r="K15" s="41">
        <f t="shared" si="5"/>
        <v>4.9858356940509913E-2</v>
      </c>
      <c r="L15" s="41">
        <f t="shared" si="6"/>
        <v>0.95014164305949012</v>
      </c>
    </row>
    <row r="16" spans="1:12" ht="15.6">
      <c r="A16" s="17">
        <v>43915</v>
      </c>
      <c r="B16" s="18">
        <f t="shared" si="2"/>
        <v>30837</v>
      </c>
      <c r="C16" s="19">
        <v>3436</v>
      </c>
      <c r="D16" s="20">
        <f t="shared" si="0"/>
        <v>0.12539688332542609</v>
      </c>
      <c r="E16" s="23">
        <f t="shared" si="3"/>
        <v>341</v>
      </c>
      <c r="F16" s="25">
        <f t="shared" si="1"/>
        <v>0.29166666666666669</v>
      </c>
      <c r="G16" s="33">
        <v>101</v>
      </c>
      <c r="H16" s="24">
        <v>6067</v>
      </c>
      <c r="I16" s="24">
        <v>772</v>
      </c>
      <c r="J16" s="26">
        <f t="shared" si="4"/>
        <v>0.1457979225684608</v>
      </c>
      <c r="K16" s="41">
        <f t="shared" si="5"/>
        <v>5.6205702983352562E-2</v>
      </c>
      <c r="L16" s="41">
        <f t="shared" si="6"/>
        <v>0.94379429701664741</v>
      </c>
    </row>
    <row r="17" spans="1:12" ht="15.6">
      <c r="A17" s="35">
        <v>43916</v>
      </c>
      <c r="B17" s="18">
        <f t="shared" si="2"/>
        <v>34129</v>
      </c>
      <c r="C17" s="19">
        <v>3292</v>
      </c>
      <c r="D17" s="20">
        <f t="shared" si="0"/>
        <v>0.1067548723935532</v>
      </c>
      <c r="E17" s="23">
        <f t="shared" si="3"/>
        <v>442</v>
      </c>
      <c r="F17" s="25">
        <f t="shared" si="1"/>
        <v>0.29618768328445749</v>
      </c>
      <c r="G17" s="33">
        <v>140</v>
      </c>
      <c r="H17" s="24">
        <v>6857</v>
      </c>
      <c r="I17" s="24">
        <v>790</v>
      </c>
      <c r="J17" s="26">
        <f t="shared" si="4"/>
        <v>0.13021262567990768</v>
      </c>
      <c r="K17" s="41">
        <f t="shared" si="5"/>
        <v>6.4459676243255062E-2</v>
      </c>
      <c r="L17" s="41">
        <f t="shared" si="6"/>
        <v>0.9355403237567449</v>
      </c>
    </row>
    <row r="18" spans="1:12" ht="15.6">
      <c r="A18" s="35">
        <v>43917</v>
      </c>
      <c r="B18" s="18">
        <f t="shared" si="2"/>
        <v>37196</v>
      </c>
      <c r="C18" s="19">
        <v>3067</v>
      </c>
      <c r="D18" s="20">
        <f t="shared" si="0"/>
        <v>8.9864924257962442E-2</v>
      </c>
      <c r="E18" s="23">
        <f t="shared" si="3"/>
        <v>582</v>
      </c>
      <c r="F18" s="25">
        <f t="shared" si="1"/>
        <v>0.31674208144796379</v>
      </c>
      <c r="G18" s="33">
        <v>142</v>
      </c>
      <c r="H18" s="24">
        <v>7648</v>
      </c>
      <c r="I18" s="24">
        <v>791</v>
      </c>
      <c r="J18" s="26">
        <f t="shared" si="4"/>
        <v>0.11535656992854018</v>
      </c>
      <c r="K18" s="41">
        <f t="shared" si="5"/>
        <v>7.609832635983263E-2</v>
      </c>
      <c r="L18" s="41">
        <f t="shared" si="6"/>
        <v>0.9239016736401674</v>
      </c>
    </row>
    <row r="19" spans="1:12" ht="15.6">
      <c r="A19" s="35">
        <v>43918</v>
      </c>
      <c r="B19" s="18">
        <f t="shared" si="2"/>
        <v>39411</v>
      </c>
      <c r="C19" s="40">
        <v>2215</v>
      </c>
      <c r="D19" s="20">
        <f t="shared" si="0"/>
        <v>5.9549413915474782E-2</v>
      </c>
      <c r="E19" s="23">
        <f t="shared" si="3"/>
        <v>724</v>
      </c>
      <c r="F19" s="25">
        <f t="shared" si="1"/>
        <v>0.24398625429553264</v>
      </c>
      <c r="G19" s="33">
        <v>148</v>
      </c>
      <c r="H19" s="24">
        <v>8307</v>
      </c>
      <c r="I19" s="24">
        <v>659</v>
      </c>
      <c r="J19" s="26">
        <f t="shared" si="4"/>
        <v>8.6166317991631797E-2</v>
      </c>
      <c r="K19" s="41">
        <f t="shared" si="5"/>
        <v>8.7155411099073071E-2</v>
      </c>
      <c r="L19" s="41">
        <f t="shared" si="6"/>
        <v>0.9128445889009269</v>
      </c>
    </row>
    <row r="20" spans="1:12" ht="15.6">
      <c r="A20" s="35">
        <v>43919</v>
      </c>
      <c r="B20" s="18">
        <f t="shared" si="2"/>
        <v>41780</v>
      </c>
      <c r="C20" s="19">
        <v>2369</v>
      </c>
      <c r="D20" s="20">
        <f t="shared" si="0"/>
        <v>6.0110121539671664E-2</v>
      </c>
      <c r="E20" s="23">
        <f t="shared" si="3"/>
        <v>872</v>
      </c>
      <c r="F20" s="25">
        <f t="shared" si="1"/>
        <v>0.20441988950276244</v>
      </c>
      <c r="G20" s="33">
        <v>161</v>
      </c>
      <c r="H20" s="24">
        <v>8998</v>
      </c>
      <c r="I20" s="24">
        <v>691</v>
      </c>
      <c r="J20" s="26">
        <f t="shared" si="4"/>
        <v>8.3182857830745152E-2</v>
      </c>
      <c r="K20" s="41">
        <f t="shared" si="5"/>
        <v>9.6910424538786399E-2</v>
      </c>
      <c r="L20" s="41">
        <f t="shared" si="6"/>
        <v>0.9030895754612136</v>
      </c>
    </row>
    <row r="21" spans="1:12" ht="15.6">
      <c r="A21" s="35">
        <v>43920</v>
      </c>
      <c r="B21" s="18">
        <f t="shared" si="2"/>
        <v>45311</v>
      </c>
      <c r="C21" s="19">
        <v>3531</v>
      </c>
      <c r="D21" s="20">
        <f t="shared" si="0"/>
        <v>8.4514121589277166E-2</v>
      </c>
      <c r="E21" s="23">
        <f t="shared" si="3"/>
        <v>1033</v>
      </c>
      <c r="F21" s="25">
        <f t="shared" si="1"/>
        <v>0.18463302752293578</v>
      </c>
      <c r="G21" s="33">
        <v>151</v>
      </c>
      <c r="H21" s="24">
        <v>9642</v>
      </c>
      <c r="I21" s="24">
        <v>644</v>
      </c>
      <c r="J21" s="26">
        <f t="shared" si="4"/>
        <v>7.1571460324516556E-2</v>
      </c>
      <c r="K21" s="41">
        <f t="shared" si="5"/>
        <v>0.10713544907695499</v>
      </c>
      <c r="L21" s="41">
        <f t="shared" si="6"/>
        <v>0.89286455092304506</v>
      </c>
    </row>
    <row r="22" spans="1:12" ht="15.6">
      <c r="A22" s="35">
        <v>43921</v>
      </c>
      <c r="B22" s="18">
        <f t="shared" si="2"/>
        <v>47503</v>
      </c>
      <c r="C22" s="19">
        <v>2192</v>
      </c>
      <c r="D22" s="20">
        <f t="shared" si="0"/>
        <v>4.8376773851824061E-2</v>
      </c>
      <c r="E22" s="23">
        <f t="shared" si="3"/>
        <v>1184</v>
      </c>
      <c r="F22" s="25">
        <f t="shared" si="1"/>
        <v>0.14617618586640851</v>
      </c>
      <c r="G22" s="33">
        <v>148</v>
      </c>
      <c r="H22" s="24">
        <v>9743</v>
      </c>
      <c r="I22" s="24">
        <v>500</v>
      </c>
      <c r="J22" s="26">
        <f t="shared" si="4"/>
        <v>1.0475005185646131E-2</v>
      </c>
      <c r="K22" s="41">
        <f t="shared" si="5"/>
        <v>0.12152314482192343</v>
      </c>
      <c r="L22" s="41">
        <f t="shared" si="6"/>
        <v>0.87847685517807661</v>
      </c>
    </row>
    <row r="23" spans="1:12" ht="15.6">
      <c r="A23" s="35">
        <v>43922</v>
      </c>
      <c r="B23" s="18">
        <f>B22+C23</f>
        <v>48550</v>
      </c>
      <c r="C23" s="19">
        <v>1047</v>
      </c>
      <c r="D23" s="20">
        <f t="shared" si="0"/>
        <v>2.2040713218112542E-2</v>
      </c>
      <c r="E23" s="23">
        <f>E22+G22</f>
        <v>1332</v>
      </c>
      <c r="F23" s="25">
        <f t="shared" si="1"/>
        <v>0.125</v>
      </c>
      <c r="G23" s="33">
        <v>145</v>
      </c>
      <c r="H23" s="24">
        <v>9775</v>
      </c>
      <c r="I23" s="24">
        <v>117</v>
      </c>
      <c r="J23" s="26">
        <f t="shared" si="4"/>
        <v>3.2844093195114441E-3</v>
      </c>
      <c r="K23" s="41">
        <f t="shared" si="5"/>
        <v>0.13626598465473147</v>
      </c>
      <c r="L23" s="41">
        <f t="shared" si="6"/>
        <v>0.8637340153452685</v>
      </c>
    </row>
    <row r="24" spans="1:12" ht="15.6">
      <c r="A24" s="35">
        <v>43923</v>
      </c>
      <c r="B24" s="18">
        <v>49707</v>
      </c>
      <c r="C24" s="19">
        <v>82</v>
      </c>
      <c r="D24" s="20">
        <f t="shared" si="0"/>
        <v>2.3831101956745624E-2</v>
      </c>
      <c r="E24" s="23">
        <v>1562</v>
      </c>
      <c r="F24" s="25">
        <f t="shared" si="1"/>
        <v>0.17267267267267267</v>
      </c>
      <c r="G24" s="33">
        <v>13</v>
      </c>
      <c r="H24" s="24">
        <v>10590</v>
      </c>
      <c r="I24" s="24">
        <v>32</v>
      </c>
      <c r="J24" s="26">
        <f>(H24-H23)/H23</f>
        <v>8.3375959079283885E-2</v>
      </c>
      <c r="K24" s="41">
        <f>E24/H24</f>
        <v>0.14749763928234183</v>
      </c>
      <c r="L24" s="41">
        <f t="shared" si="6"/>
        <v>0.85250236071765817</v>
      </c>
    </row>
    <row r="25" spans="1:12" ht="15.6">
      <c r="A25" s="35">
        <v>43924</v>
      </c>
      <c r="B25" s="18">
        <v>56289</v>
      </c>
      <c r="C25" s="19">
        <v>82</v>
      </c>
      <c r="D25" s="20">
        <f t="shared" si="0"/>
        <v>0.13241595751101454</v>
      </c>
      <c r="E25" s="23">
        <v>1867</v>
      </c>
      <c r="F25" s="25">
        <f>(E25-E24)/E24</f>
        <v>0.19526248399487836</v>
      </c>
      <c r="H25" s="24">
        <v>11739</v>
      </c>
      <c r="I25" s="24"/>
      <c r="J25" s="26">
        <f>(H25-H24)/H24</f>
        <v>0.1084985835694051</v>
      </c>
      <c r="K25" s="41">
        <f>E25/H25</f>
        <v>0.15904250787971719</v>
      </c>
      <c r="L25" s="41">
        <f t="shared" si="6"/>
        <v>0.84095749212028281</v>
      </c>
    </row>
    <row r="26" spans="1:12">
      <c r="A26" s="44">
        <v>43925</v>
      </c>
      <c r="B26" s="45"/>
      <c r="C26" s="46"/>
      <c r="D26" s="46"/>
    </row>
    <row r="27" spans="1:12">
      <c r="A27" s="44">
        <v>43926</v>
      </c>
      <c r="B27" s="45"/>
      <c r="C27" s="46"/>
      <c r="D27" s="46"/>
    </row>
    <row r="28" spans="1:12">
      <c r="A28" s="44">
        <v>43927</v>
      </c>
      <c r="B28" s="45"/>
      <c r="C28" s="46"/>
      <c r="D28" s="46"/>
    </row>
    <row r="29" spans="1:12">
      <c r="A29" s="44">
        <v>43928</v>
      </c>
      <c r="B29" s="45"/>
      <c r="C29" s="46"/>
      <c r="D29" s="46"/>
    </row>
    <row r="30" spans="1:12">
      <c r="A30" s="44">
        <v>43929</v>
      </c>
      <c r="B30" s="45"/>
      <c r="C30" s="46"/>
      <c r="D30" s="46"/>
    </row>
    <row r="31" spans="1:12">
      <c r="A31" s="44">
        <v>43930</v>
      </c>
      <c r="B31" s="45"/>
      <c r="C31" s="46"/>
      <c r="D31" s="46"/>
    </row>
    <row r="32" spans="1:12">
      <c r="A32" s="44">
        <v>43931</v>
      </c>
      <c r="B32" s="45"/>
      <c r="C32" s="46"/>
      <c r="D32" s="46"/>
    </row>
    <row r="33" spans="1:4">
      <c r="A33" s="44">
        <v>43932</v>
      </c>
      <c r="B33" s="45"/>
      <c r="C33" s="46"/>
      <c r="D33" s="46"/>
    </row>
    <row r="34" spans="1:4">
      <c r="A34" s="44">
        <v>43933</v>
      </c>
      <c r="B34" s="45"/>
      <c r="C34" s="46"/>
      <c r="D34" s="46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8FD62-7102-4676-8FA2-6FDF0DF5DE50}">
  <dimension ref="A1:N34"/>
  <sheetViews>
    <sheetView tabSelected="1" zoomScale="110" zoomScaleNormal="110" workbookViewId="0">
      <selection activeCell="B29" sqref="B29:B33"/>
    </sheetView>
  </sheetViews>
  <sheetFormatPr defaultRowHeight="14.4"/>
  <cols>
    <col min="1" max="1" width="10.77734375" bestFit="1" customWidth="1"/>
    <col min="2" max="2" width="9.6640625" bestFit="1" customWidth="1"/>
    <col min="3" max="4" width="9.5546875" customWidth="1"/>
    <col min="5" max="5" width="8.5546875" bestFit="1" customWidth="1"/>
    <col min="6" max="6" width="8.44140625" customWidth="1"/>
    <col min="7" max="7" width="9.88671875" customWidth="1"/>
    <col min="8" max="8" width="8.88671875" bestFit="1" customWidth="1"/>
    <col min="9" max="10" width="9" bestFit="1" customWidth="1"/>
    <col min="11" max="11" width="9.44140625" customWidth="1"/>
    <col min="12" max="12" width="10.33203125" customWidth="1"/>
  </cols>
  <sheetData>
    <row r="1" spans="1:14" ht="54.6" thickBot="1">
      <c r="A1" s="58" t="s">
        <v>44</v>
      </c>
      <c r="B1" s="59" t="s">
        <v>45</v>
      </c>
      <c r="C1" s="55" t="s">
        <v>42</v>
      </c>
      <c r="D1" s="55" t="s">
        <v>24</v>
      </c>
      <c r="E1" s="60" t="s">
        <v>46</v>
      </c>
      <c r="F1" s="63" t="s">
        <v>41</v>
      </c>
      <c r="G1" s="61" t="s">
        <v>39</v>
      </c>
      <c r="H1" s="56" t="s">
        <v>33</v>
      </c>
      <c r="I1" s="56" t="s">
        <v>43</v>
      </c>
      <c r="J1" s="65" t="s">
        <v>29</v>
      </c>
      <c r="K1" s="64" t="s">
        <v>47</v>
      </c>
      <c r="L1" s="57" t="s">
        <v>48</v>
      </c>
      <c r="N1" s="66"/>
    </row>
    <row r="2" spans="1:14" ht="15.6">
      <c r="A2" s="49">
        <v>43892</v>
      </c>
      <c r="B2" s="50">
        <v>1</v>
      </c>
      <c r="C2" s="47">
        <f>B2</f>
        <v>1</v>
      </c>
      <c r="D2" s="47" t="s">
        <v>14</v>
      </c>
      <c r="E2" s="51">
        <v>4</v>
      </c>
      <c r="F2" s="62">
        <f>E2</f>
        <v>4</v>
      </c>
      <c r="G2" s="52"/>
      <c r="H2" s="48" t="s">
        <v>14</v>
      </c>
      <c r="I2" s="23" t="s">
        <v>14</v>
      </c>
      <c r="J2" s="23" t="s">
        <v>14</v>
      </c>
      <c r="K2" s="22" t="s">
        <v>14</v>
      </c>
      <c r="L2" s="22" t="s">
        <v>14</v>
      </c>
    </row>
    <row r="3" spans="1:14" ht="15.6">
      <c r="A3" s="49">
        <v>43893</v>
      </c>
      <c r="B3" s="50">
        <v>2</v>
      </c>
      <c r="C3" s="47">
        <f>C2+B3</f>
        <v>3</v>
      </c>
      <c r="D3" s="53">
        <f>(C3-C2)/C2</f>
        <v>2</v>
      </c>
      <c r="E3" s="51">
        <v>3</v>
      </c>
      <c r="F3" s="51">
        <f>F2+E3</f>
        <v>7</v>
      </c>
      <c r="G3" s="52">
        <f>(F3-F2)/F2</f>
        <v>0.75</v>
      </c>
      <c r="H3" s="48" t="s">
        <v>14</v>
      </c>
      <c r="I3" s="23" t="s">
        <v>14</v>
      </c>
      <c r="J3" s="23" t="s">
        <v>14</v>
      </c>
      <c r="K3" s="22" t="s">
        <v>14</v>
      </c>
      <c r="L3" s="22" t="s">
        <v>14</v>
      </c>
    </row>
    <row r="4" spans="1:14" ht="15.6">
      <c r="A4" s="49">
        <v>43894</v>
      </c>
      <c r="B4" s="50">
        <v>10</v>
      </c>
      <c r="C4" s="47">
        <f t="shared" ref="C4:C34" si="0">C3+B4</f>
        <v>13</v>
      </c>
      <c r="D4" s="53">
        <f t="shared" ref="D4:D34" si="1">(C4-C3)/C3</f>
        <v>3.3333333333333335</v>
      </c>
      <c r="E4" s="51">
        <v>5</v>
      </c>
      <c r="F4" s="51">
        <f t="shared" ref="F4:F33" si="2">F3+E4</f>
        <v>12</v>
      </c>
      <c r="G4" s="52">
        <f t="shared" ref="G4:G34" si="3">(F4-F3)/F3</f>
        <v>0.7142857142857143</v>
      </c>
      <c r="H4" s="48" t="s">
        <v>14</v>
      </c>
      <c r="I4" s="23" t="s">
        <v>14</v>
      </c>
      <c r="J4" s="23" t="s">
        <v>14</v>
      </c>
      <c r="K4" s="22" t="s">
        <v>14</v>
      </c>
      <c r="L4" s="22" t="s">
        <v>14</v>
      </c>
    </row>
    <row r="5" spans="1:14" ht="15.6">
      <c r="A5" s="49">
        <v>43895</v>
      </c>
      <c r="B5" s="50">
        <v>2</v>
      </c>
      <c r="C5" s="47">
        <f t="shared" si="0"/>
        <v>15</v>
      </c>
      <c r="D5" s="53">
        <f t="shared" si="1"/>
        <v>0.15384615384615385</v>
      </c>
      <c r="E5" s="51">
        <v>4</v>
      </c>
      <c r="F5" s="51">
        <f t="shared" si="2"/>
        <v>16</v>
      </c>
      <c r="G5" s="52">
        <f t="shared" si="3"/>
        <v>0.33333333333333331</v>
      </c>
      <c r="H5" s="48" t="s">
        <v>14</v>
      </c>
      <c r="I5" s="23" t="s">
        <v>14</v>
      </c>
      <c r="J5" s="23" t="s">
        <v>14</v>
      </c>
      <c r="K5" s="22" t="s">
        <v>14</v>
      </c>
      <c r="L5" s="22" t="s">
        <v>14</v>
      </c>
    </row>
    <row r="6" spans="1:14" ht="15.6">
      <c r="A6" s="49">
        <v>43896</v>
      </c>
      <c r="B6" s="50">
        <v>8</v>
      </c>
      <c r="C6" s="47">
        <f t="shared" si="0"/>
        <v>23</v>
      </c>
      <c r="D6" s="53">
        <f t="shared" si="1"/>
        <v>0.53333333333333333</v>
      </c>
      <c r="E6" s="51">
        <v>5</v>
      </c>
      <c r="F6" s="51">
        <f t="shared" si="2"/>
        <v>21</v>
      </c>
      <c r="G6" s="52">
        <f t="shared" si="3"/>
        <v>0.3125</v>
      </c>
      <c r="H6" s="48" t="s">
        <v>14</v>
      </c>
      <c r="I6" s="23" t="s">
        <v>14</v>
      </c>
      <c r="J6" s="23" t="s">
        <v>14</v>
      </c>
      <c r="K6" s="22" t="s">
        <v>14</v>
      </c>
      <c r="L6" s="22" t="s">
        <v>14</v>
      </c>
    </row>
    <row r="7" spans="1:14" ht="15.6">
      <c r="A7" s="49">
        <v>43897</v>
      </c>
      <c r="B7" s="50">
        <v>13</v>
      </c>
      <c r="C7" s="47">
        <f t="shared" si="0"/>
        <v>36</v>
      </c>
      <c r="D7" s="53">
        <f t="shared" si="1"/>
        <v>0.56521739130434778</v>
      </c>
      <c r="E7" s="51">
        <v>9</v>
      </c>
      <c r="F7" s="51">
        <f t="shared" si="2"/>
        <v>30</v>
      </c>
      <c r="G7" s="52">
        <f t="shared" si="3"/>
        <v>0.42857142857142855</v>
      </c>
      <c r="H7" s="48" t="s">
        <v>14</v>
      </c>
      <c r="I7" s="23" t="s">
        <v>14</v>
      </c>
      <c r="J7" s="23" t="s">
        <v>14</v>
      </c>
      <c r="K7" s="22" t="s">
        <v>14</v>
      </c>
      <c r="L7" s="22" t="s">
        <v>14</v>
      </c>
    </row>
    <row r="8" spans="1:14" ht="15.6">
      <c r="A8" s="49">
        <v>43898</v>
      </c>
      <c r="B8" s="50">
        <v>20</v>
      </c>
      <c r="C8" s="47">
        <f t="shared" si="0"/>
        <v>56</v>
      </c>
      <c r="D8" s="53">
        <f t="shared" si="1"/>
        <v>0.55555555555555558</v>
      </c>
      <c r="E8" s="51">
        <v>12</v>
      </c>
      <c r="F8" s="51">
        <f t="shared" si="2"/>
        <v>42</v>
      </c>
      <c r="G8" s="52">
        <f t="shared" si="3"/>
        <v>0.4</v>
      </c>
      <c r="H8" s="48" t="s">
        <v>14</v>
      </c>
      <c r="I8" s="23" t="s">
        <v>14</v>
      </c>
      <c r="J8" s="23" t="s">
        <v>14</v>
      </c>
      <c r="K8" s="22" t="s">
        <v>14</v>
      </c>
      <c r="L8" s="22" t="s">
        <v>14</v>
      </c>
    </row>
    <row r="9" spans="1:14" ht="15.6">
      <c r="A9" s="49">
        <v>43899</v>
      </c>
      <c r="B9" s="50">
        <v>53</v>
      </c>
      <c r="C9" s="47">
        <f t="shared" si="0"/>
        <v>109</v>
      </c>
      <c r="D9" s="53">
        <f t="shared" si="1"/>
        <v>0.9464285714285714</v>
      </c>
      <c r="E9" s="51">
        <v>24</v>
      </c>
      <c r="F9" s="51">
        <f t="shared" si="2"/>
        <v>66</v>
      </c>
      <c r="G9" s="52">
        <f t="shared" si="3"/>
        <v>0.5714285714285714</v>
      </c>
      <c r="H9" s="48" t="s">
        <v>14</v>
      </c>
      <c r="I9" s="23" t="s">
        <v>14</v>
      </c>
      <c r="J9" s="23" t="s">
        <v>14</v>
      </c>
      <c r="K9" s="22" t="s">
        <v>14</v>
      </c>
      <c r="L9" s="22" t="s">
        <v>14</v>
      </c>
    </row>
    <row r="10" spans="1:14" ht="15.6">
      <c r="A10" s="49">
        <v>43900</v>
      </c>
      <c r="B10" s="50">
        <v>70</v>
      </c>
      <c r="C10" s="47">
        <f t="shared" si="0"/>
        <v>179</v>
      </c>
      <c r="D10" s="53">
        <f t="shared" si="1"/>
        <v>0.64220183486238536</v>
      </c>
      <c r="E10" s="51">
        <v>38</v>
      </c>
      <c r="F10" s="51">
        <f t="shared" si="2"/>
        <v>104</v>
      </c>
      <c r="G10" s="52">
        <f t="shared" si="3"/>
        <v>0.5757575757575758</v>
      </c>
      <c r="H10" s="48" t="s">
        <v>14</v>
      </c>
      <c r="I10" s="23" t="s">
        <v>14</v>
      </c>
      <c r="J10" s="23" t="s">
        <v>14</v>
      </c>
      <c r="K10" s="22" t="s">
        <v>14</v>
      </c>
      <c r="L10" s="22" t="s">
        <v>14</v>
      </c>
    </row>
    <row r="11" spans="1:14" ht="15.6">
      <c r="A11" s="49">
        <v>43901</v>
      </c>
      <c r="B11" s="50">
        <v>156</v>
      </c>
      <c r="C11" s="47">
        <f t="shared" si="0"/>
        <v>335</v>
      </c>
      <c r="D11" s="53">
        <f t="shared" si="1"/>
        <v>0.87150837988826813</v>
      </c>
      <c r="E11" s="51">
        <v>56</v>
      </c>
      <c r="F11" s="51">
        <f t="shared" si="2"/>
        <v>160</v>
      </c>
      <c r="G11" s="52">
        <f t="shared" si="3"/>
        <v>0.53846153846153844</v>
      </c>
      <c r="H11" s="48">
        <v>1</v>
      </c>
      <c r="I11" s="23">
        <f>H11</f>
        <v>1</v>
      </c>
      <c r="J11" s="23" t="s">
        <v>14</v>
      </c>
      <c r="K11" s="22" t="s">
        <v>14</v>
      </c>
      <c r="L11" s="22" t="s">
        <v>14</v>
      </c>
    </row>
    <row r="12" spans="1:14" ht="15.6">
      <c r="A12" s="49">
        <v>43902</v>
      </c>
      <c r="B12" s="50">
        <v>356</v>
      </c>
      <c r="C12" s="47">
        <f t="shared" si="0"/>
        <v>691</v>
      </c>
      <c r="D12" s="53">
        <f t="shared" si="1"/>
        <v>1.0626865671641792</v>
      </c>
      <c r="E12" s="51">
        <v>62</v>
      </c>
      <c r="F12" s="51">
        <f t="shared" si="2"/>
        <v>222</v>
      </c>
      <c r="G12" s="52">
        <f t="shared" si="3"/>
        <v>0.38750000000000001</v>
      </c>
      <c r="H12" s="48" t="s">
        <v>14</v>
      </c>
      <c r="I12" s="23" t="s">
        <v>14</v>
      </c>
      <c r="J12" s="23" t="s">
        <v>14</v>
      </c>
      <c r="K12" s="22" t="s">
        <v>14</v>
      </c>
      <c r="L12" s="22" t="s">
        <v>14</v>
      </c>
    </row>
    <row r="13" spans="1:14" ht="15.6">
      <c r="A13" s="49">
        <v>43903</v>
      </c>
      <c r="B13" s="50">
        <v>612</v>
      </c>
      <c r="C13" s="47">
        <f t="shared" si="0"/>
        <v>1303</v>
      </c>
      <c r="D13" s="53">
        <f t="shared" si="1"/>
        <v>0.88567293777134593</v>
      </c>
      <c r="E13" s="51">
        <v>121</v>
      </c>
      <c r="F13" s="51">
        <f t="shared" si="2"/>
        <v>343</v>
      </c>
      <c r="G13" s="52">
        <f t="shared" si="3"/>
        <v>0.54504504504504503</v>
      </c>
      <c r="H13" s="48" t="s">
        <v>14</v>
      </c>
      <c r="I13" s="23" t="s">
        <v>14</v>
      </c>
      <c r="J13" s="23" t="s">
        <v>14</v>
      </c>
      <c r="K13" s="22" t="s">
        <v>14</v>
      </c>
      <c r="L13" s="22" t="s">
        <v>14</v>
      </c>
    </row>
    <row r="14" spans="1:14" ht="15.6">
      <c r="A14" s="49">
        <v>43904</v>
      </c>
      <c r="B14" s="50">
        <v>628</v>
      </c>
      <c r="C14" s="47">
        <f t="shared" si="0"/>
        <v>1931</v>
      </c>
      <c r="D14" s="53">
        <f t="shared" si="1"/>
        <v>0.4819646968534152</v>
      </c>
      <c r="E14" s="51">
        <v>147</v>
      </c>
      <c r="F14" s="51">
        <f t="shared" si="2"/>
        <v>490</v>
      </c>
      <c r="G14" s="52">
        <f t="shared" si="3"/>
        <v>0.42857142857142855</v>
      </c>
      <c r="H14" s="48">
        <v>2</v>
      </c>
      <c r="I14" s="23">
        <f>H14+I11</f>
        <v>3</v>
      </c>
      <c r="J14" s="23" t="s">
        <v>14</v>
      </c>
      <c r="K14" s="27">
        <f>I14/F14</f>
        <v>6.1224489795918364E-3</v>
      </c>
      <c r="L14" s="27">
        <f>100% - K14</f>
        <v>0.9938775510204082</v>
      </c>
    </row>
    <row r="15" spans="1:14" ht="15.6">
      <c r="A15" s="49">
        <v>43905</v>
      </c>
      <c r="B15" s="50">
        <v>1006</v>
      </c>
      <c r="C15" s="47">
        <f t="shared" si="0"/>
        <v>2937</v>
      </c>
      <c r="D15" s="53">
        <f t="shared" si="1"/>
        <v>0.52097358881408595</v>
      </c>
      <c r="E15" s="51">
        <v>189</v>
      </c>
      <c r="F15" s="51">
        <f t="shared" si="2"/>
        <v>679</v>
      </c>
      <c r="G15" s="52">
        <f t="shared" si="3"/>
        <v>0.38571428571428573</v>
      </c>
      <c r="H15" s="48">
        <v>5</v>
      </c>
      <c r="I15" s="23">
        <f>I14+H15</f>
        <v>8</v>
      </c>
      <c r="J15" s="54">
        <f>(I15-I14)/I14</f>
        <v>1.6666666666666667</v>
      </c>
      <c r="K15" s="27">
        <f t="shared" ref="K15:K34" si="4">I15/F15</f>
        <v>1.1782032400589101E-2</v>
      </c>
      <c r="L15" s="27">
        <f t="shared" ref="L15:L34" si="5">100% - K15</f>
        <v>0.98821796759941094</v>
      </c>
    </row>
    <row r="16" spans="1:14" ht="15.6">
      <c r="A16" s="49">
        <v>43906</v>
      </c>
      <c r="B16" s="50">
        <v>2032</v>
      </c>
      <c r="C16" s="47">
        <f t="shared" si="0"/>
        <v>4969</v>
      </c>
      <c r="D16" s="53">
        <f t="shared" si="1"/>
        <v>0.69186244467143343</v>
      </c>
      <c r="E16" s="51">
        <v>301</v>
      </c>
      <c r="F16" s="51">
        <f t="shared" si="2"/>
        <v>980</v>
      </c>
      <c r="G16" s="52">
        <f t="shared" si="3"/>
        <v>0.44329896907216493</v>
      </c>
      <c r="H16" s="48">
        <v>9</v>
      </c>
      <c r="I16" s="23">
        <f t="shared" ref="I16:I34" si="6">I15+H16</f>
        <v>17</v>
      </c>
      <c r="J16" s="54">
        <f t="shared" ref="J16:J34" si="7">(I16-I15)/I15</f>
        <v>1.125</v>
      </c>
      <c r="K16" s="27">
        <f t="shared" si="4"/>
        <v>1.7346938775510204E-2</v>
      </c>
      <c r="L16" s="27">
        <f t="shared" si="5"/>
        <v>0.98265306122448981</v>
      </c>
    </row>
    <row r="17" spans="1:12" ht="15.6">
      <c r="A17" s="49">
        <v>43907</v>
      </c>
      <c r="B17" s="50">
        <v>2332</v>
      </c>
      <c r="C17" s="47">
        <f t="shared" si="0"/>
        <v>7301</v>
      </c>
      <c r="D17" s="53">
        <f t="shared" si="1"/>
        <v>0.46930972026564699</v>
      </c>
      <c r="E17" s="51">
        <v>325</v>
      </c>
      <c r="F17" s="51">
        <f t="shared" si="2"/>
        <v>1305</v>
      </c>
      <c r="G17" s="52">
        <f t="shared" si="3"/>
        <v>0.33163265306122447</v>
      </c>
      <c r="H17" s="48">
        <v>7</v>
      </c>
      <c r="I17" s="23">
        <f t="shared" si="6"/>
        <v>24</v>
      </c>
      <c r="J17" s="54">
        <f t="shared" si="7"/>
        <v>0.41176470588235292</v>
      </c>
      <c r="K17" s="27">
        <f t="shared" si="4"/>
        <v>1.8390804597701149E-2</v>
      </c>
      <c r="L17" s="27">
        <f t="shared" si="5"/>
        <v>0.98160919540229885</v>
      </c>
    </row>
    <row r="18" spans="1:12" ht="15.6">
      <c r="A18" s="49">
        <v>43908</v>
      </c>
      <c r="B18" s="50">
        <v>2786</v>
      </c>
      <c r="C18" s="47">
        <f t="shared" si="0"/>
        <v>10087</v>
      </c>
      <c r="D18" s="53">
        <f t="shared" si="1"/>
        <v>0.38159156279961648</v>
      </c>
      <c r="E18" s="51">
        <v>393</v>
      </c>
      <c r="F18" s="51">
        <f t="shared" si="2"/>
        <v>1698</v>
      </c>
      <c r="G18" s="52">
        <f t="shared" si="3"/>
        <v>0.30114942528735633</v>
      </c>
      <c r="H18" s="48">
        <v>21</v>
      </c>
      <c r="I18" s="23">
        <f t="shared" si="6"/>
        <v>45</v>
      </c>
      <c r="J18" s="54">
        <f t="shared" si="7"/>
        <v>0.875</v>
      </c>
      <c r="K18" s="27">
        <f t="shared" si="4"/>
        <v>2.6501766784452298E-2</v>
      </c>
      <c r="L18" s="27">
        <f t="shared" si="5"/>
        <v>0.97349823321554774</v>
      </c>
    </row>
    <row r="19" spans="1:12" ht="15.6">
      <c r="A19" s="49">
        <v>43909</v>
      </c>
      <c r="B19" s="50">
        <v>3459</v>
      </c>
      <c r="C19" s="47">
        <f t="shared" si="0"/>
        <v>13546</v>
      </c>
      <c r="D19" s="53">
        <f t="shared" si="1"/>
        <v>0.34291662535937345</v>
      </c>
      <c r="E19" s="51">
        <v>486</v>
      </c>
      <c r="F19" s="51">
        <f t="shared" si="2"/>
        <v>2184</v>
      </c>
      <c r="G19" s="52">
        <f t="shared" si="3"/>
        <v>0.28621908127208479</v>
      </c>
      <c r="H19" s="48">
        <v>24</v>
      </c>
      <c r="I19" s="23">
        <f t="shared" si="6"/>
        <v>69</v>
      </c>
      <c r="J19" s="54">
        <f t="shared" si="7"/>
        <v>0.53333333333333333</v>
      </c>
      <c r="K19" s="27">
        <f t="shared" si="4"/>
        <v>3.1593406593406592E-2</v>
      </c>
      <c r="L19" s="27">
        <f t="shared" si="5"/>
        <v>0.96840659340659341</v>
      </c>
    </row>
    <row r="20" spans="1:12" ht="15.6">
      <c r="A20" s="49">
        <v>43910</v>
      </c>
      <c r="B20" s="50">
        <v>3696</v>
      </c>
      <c r="C20" s="47">
        <f t="shared" si="0"/>
        <v>17242</v>
      </c>
      <c r="D20" s="53">
        <f t="shared" si="1"/>
        <v>0.27284807323195037</v>
      </c>
      <c r="E20" s="51">
        <v>553</v>
      </c>
      <c r="F20" s="51">
        <f t="shared" si="2"/>
        <v>2737</v>
      </c>
      <c r="G20" s="52">
        <f t="shared" si="3"/>
        <v>0.25320512820512819</v>
      </c>
      <c r="H20" s="48">
        <v>43</v>
      </c>
      <c r="I20" s="23">
        <f t="shared" si="6"/>
        <v>112</v>
      </c>
      <c r="J20" s="54">
        <f t="shared" si="7"/>
        <v>0.62318840579710144</v>
      </c>
      <c r="K20" s="27">
        <f t="shared" si="4"/>
        <v>4.0920716112531973E-2</v>
      </c>
      <c r="L20" s="27">
        <f t="shared" si="5"/>
        <v>0.95907928388746799</v>
      </c>
    </row>
    <row r="21" spans="1:12" ht="15.6">
      <c r="A21" s="49">
        <v>43911</v>
      </c>
      <c r="B21" s="50">
        <v>2177</v>
      </c>
      <c r="C21" s="47">
        <f t="shared" si="0"/>
        <v>19419</v>
      </c>
      <c r="D21" s="53">
        <f t="shared" si="1"/>
        <v>0.12626145458763485</v>
      </c>
      <c r="E21" s="51">
        <v>549</v>
      </c>
      <c r="F21" s="51">
        <f t="shared" si="2"/>
        <v>3286</v>
      </c>
      <c r="G21" s="52">
        <f t="shared" si="3"/>
        <v>0.20058458165875045</v>
      </c>
      <c r="H21" s="48">
        <v>33</v>
      </c>
      <c r="I21" s="23">
        <f t="shared" si="6"/>
        <v>145</v>
      </c>
      <c r="J21" s="54">
        <f t="shared" si="7"/>
        <v>0.29464285714285715</v>
      </c>
      <c r="K21" s="27">
        <f t="shared" si="4"/>
        <v>4.412659768715764E-2</v>
      </c>
      <c r="L21" s="27">
        <f t="shared" si="5"/>
        <v>0.95587340231284235</v>
      </c>
    </row>
    <row r="22" spans="1:12" ht="15.6">
      <c r="A22" s="49">
        <v>43912</v>
      </c>
      <c r="B22" s="50">
        <v>2048</v>
      </c>
      <c r="C22" s="47">
        <f t="shared" si="0"/>
        <v>21467</v>
      </c>
      <c r="D22" s="53">
        <f t="shared" si="1"/>
        <v>0.10546372109789381</v>
      </c>
      <c r="E22" s="51">
        <v>572</v>
      </c>
      <c r="F22" s="51">
        <f t="shared" si="2"/>
        <v>3858</v>
      </c>
      <c r="G22" s="52">
        <f t="shared" si="3"/>
        <v>0.17407181984175288</v>
      </c>
      <c r="H22" s="48">
        <v>44</v>
      </c>
      <c r="I22" s="23">
        <f t="shared" si="6"/>
        <v>189</v>
      </c>
      <c r="J22" s="54">
        <f t="shared" si="7"/>
        <v>0.30344827586206896</v>
      </c>
      <c r="K22" s="27">
        <f t="shared" si="4"/>
        <v>4.8989113530326596E-2</v>
      </c>
      <c r="L22" s="27">
        <f t="shared" si="5"/>
        <v>0.95101088646967336</v>
      </c>
    </row>
    <row r="23" spans="1:12" ht="15.6">
      <c r="A23" s="49">
        <v>43913</v>
      </c>
      <c r="B23" s="50">
        <v>3085</v>
      </c>
      <c r="C23" s="47">
        <f t="shared" si="0"/>
        <v>24552</v>
      </c>
      <c r="D23" s="53">
        <f t="shared" si="1"/>
        <v>0.14370894861881026</v>
      </c>
      <c r="E23" s="51">
        <v>782</v>
      </c>
      <c r="F23" s="51">
        <f t="shared" si="2"/>
        <v>4640</v>
      </c>
      <c r="G23" s="52">
        <f t="shared" si="3"/>
        <v>0.20269569725246242</v>
      </c>
      <c r="H23" s="48">
        <v>75</v>
      </c>
      <c r="I23" s="23">
        <f t="shared" si="6"/>
        <v>264</v>
      </c>
      <c r="J23" s="54">
        <f t="shared" si="7"/>
        <v>0.3968253968253968</v>
      </c>
      <c r="K23" s="27">
        <f t="shared" si="4"/>
        <v>5.6896551724137934E-2</v>
      </c>
      <c r="L23" s="27">
        <f t="shared" si="5"/>
        <v>0.94310344827586201</v>
      </c>
    </row>
    <row r="24" spans="1:12" ht="15.6">
      <c r="A24" s="49">
        <v>43914</v>
      </c>
      <c r="B24" s="50">
        <v>3508</v>
      </c>
      <c r="C24" s="47">
        <f t="shared" si="0"/>
        <v>28060</v>
      </c>
      <c r="D24" s="53">
        <f t="shared" si="1"/>
        <v>0.14288041707396545</v>
      </c>
      <c r="E24" s="51">
        <v>759</v>
      </c>
      <c r="F24" s="51">
        <f t="shared" si="2"/>
        <v>5399</v>
      </c>
      <c r="G24" s="52">
        <f t="shared" si="3"/>
        <v>0.16357758620689655</v>
      </c>
      <c r="H24" s="48">
        <v>81</v>
      </c>
      <c r="I24" s="23">
        <f t="shared" si="6"/>
        <v>345</v>
      </c>
      <c r="J24" s="54">
        <f t="shared" si="7"/>
        <v>0.30681818181818182</v>
      </c>
      <c r="K24" s="27">
        <f t="shared" si="4"/>
        <v>6.3900722355991854E-2</v>
      </c>
      <c r="L24" s="27">
        <f t="shared" si="5"/>
        <v>0.93609927764400813</v>
      </c>
    </row>
    <row r="25" spans="1:12" ht="15.6">
      <c r="A25" s="49">
        <v>43915</v>
      </c>
      <c r="B25" s="50">
        <v>3814</v>
      </c>
      <c r="C25" s="47">
        <f t="shared" si="0"/>
        <v>31874</v>
      </c>
      <c r="D25" s="53">
        <f t="shared" si="1"/>
        <v>0.13592302209550963</v>
      </c>
      <c r="E25" s="51">
        <v>823</v>
      </c>
      <c r="F25" s="51">
        <f t="shared" si="2"/>
        <v>6222</v>
      </c>
      <c r="G25" s="52">
        <f t="shared" si="3"/>
        <v>0.15243563622893128</v>
      </c>
      <c r="H25" s="48">
        <v>103</v>
      </c>
      <c r="I25" s="23">
        <f t="shared" si="6"/>
        <v>448</v>
      </c>
      <c r="J25" s="54">
        <f t="shared" si="7"/>
        <v>0.29855072463768118</v>
      </c>
      <c r="K25" s="27">
        <f t="shared" si="4"/>
        <v>7.2002571520411437E-2</v>
      </c>
      <c r="L25" s="27">
        <f t="shared" si="5"/>
        <v>0.92799742847958855</v>
      </c>
    </row>
    <row r="26" spans="1:12" ht="15.6">
      <c r="A26" s="49">
        <v>43916</v>
      </c>
      <c r="B26" s="50">
        <v>3916</v>
      </c>
      <c r="C26" s="47">
        <f t="shared" si="0"/>
        <v>35790</v>
      </c>
      <c r="D26" s="53">
        <f t="shared" si="1"/>
        <v>0.12285875635314049</v>
      </c>
      <c r="E26" s="51">
        <v>840</v>
      </c>
      <c r="F26" s="51">
        <f t="shared" si="2"/>
        <v>7062</v>
      </c>
      <c r="G26" s="52">
        <f t="shared" si="3"/>
        <v>0.13500482160077146</v>
      </c>
      <c r="H26" s="48">
        <v>149</v>
      </c>
      <c r="I26" s="23">
        <f t="shared" si="6"/>
        <v>597</v>
      </c>
      <c r="J26" s="54">
        <f t="shared" si="7"/>
        <v>0.3325892857142857</v>
      </c>
      <c r="K26" s="27">
        <f t="shared" si="4"/>
        <v>8.4536958368734066E-2</v>
      </c>
      <c r="L26" s="27">
        <f t="shared" si="5"/>
        <v>0.91546304163126591</v>
      </c>
    </row>
    <row r="27" spans="1:12" ht="15.6">
      <c r="A27" s="49">
        <v>43917</v>
      </c>
      <c r="B27" s="50">
        <v>3546</v>
      </c>
      <c r="C27" s="47">
        <f t="shared" si="0"/>
        <v>39336</v>
      </c>
      <c r="D27" s="53">
        <f t="shared" si="1"/>
        <v>9.9077954735959761E-2</v>
      </c>
      <c r="E27" s="51">
        <v>862</v>
      </c>
      <c r="F27" s="51">
        <f t="shared" si="2"/>
        <v>7924</v>
      </c>
      <c r="G27" s="52">
        <f t="shared" si="3"/>
        <v>0.1220617388841688</v>
      </c>
      <c r="H27" s="48">
        <v>160</v>
      </c>
      <c r="I27" s="23">
        <f t="shared" si="6"/>
        <v>757</v>
      </c>
      <c r="J27" s="54">
        <f t="shared" si="7"/>
        <v>0.26800670016750416</v>
      </c>
      <c r="K27" s="27">
        <f t="shared" si="4"/>
        <v>9.5532559313478038E-2</v>
      </c>
      <c r="L27" s="27">
        <f t="shared" si="5"/>
        <v>0.90446744068652196</v>
      </c>
    </row>
    <row r="28" spans="1:12" ht="15.6">
      <c r="A28" s="49">
        <v>43918</v>
      </c>
      <c r="B28" s="50">
        <v>2361</v>
      </c>
      <c r="C28" s="47">
        <f t="shared" si="0"/>
        <v>41697</v>
      </c>
      <c r="D28" s="53">
        <f t="shared" si="1"/>
        <v>6.0021354484441736E-2</v>
      </c>
      <c r="E28" s="51">
        <v>715</v>
      </c>
      <c r="F28" s="51">
        <f t="shared" si="2"/>
        <v>8639</v>
      </c>
      <c r="G28" s="52">
        <f t="shared" si="3"/>
        <v>9.0232205956587583E-2</v>
      </c>
      <c r="H28" s="48">
        <v>182</v>
      </c>
      <c r="I28" s="23">
        <f t="shared" si="6"/>
        <v>939</v>
      </c>
      <c r="J28" s="54">
        <f t="shared" si="7"/>
        <v>0.2404227212681638</v>
      </c>
      <c r="K28" s="27">
        <f t="shared" si="4"/>
        <v>0.10869313577960413</v>
      </c>
      <c r="L28" s="27">
        <f t="shared" si="5"/>
        <v>0.89130686422039584</v>
      </c>
    </row>
    <row r="29" spans="1:12" ht="15.6">
      <c r="A29" s="49">
        <v>43919</v>
      </c>
      <c r="B29" s="50">
        <v>2590</v>
      </c>
      <c r="C29" s="47">
        <f t="shared" si="0"/>
        <v>44287</v>
      </c>
      <c r="D29" s="53">
        <f t="shared" si="1"/>
        <v>6.2114780439839798E-2</v>
      </c>
      <c r="E29" s="51">
        <v>809</v>
      </c>
      <c r="F29" s="51">
        <f t="shared" si="2"/>
        <v>9448</v>
      </c>
      <c r="G29" s="52">
        <f t="shared" si="3"/>
        <v>9.3645097812246794E-2</v>
      </c>
      <c r="H29" s="48">
        <v>192</v>
      </c>
      <c r="I29" s="23">
        <f t="shared" si="6"/>
        <v>1131</v>
      </c>
      <c r="J29" s="54">
        <f t="shared" si="7"/>
        <v>0.20447284345047922</v>
      </c>
      <c r="K29" s="27">
        <f t="shared" si="4"/>
        <v>0.11970787468247249</v>
      </c>
      <c r="L29" s="27">
        <f t="shared" si="5"/>
        <v>0.88029212531752754</v>
      </c>
    </row>
    <row r="30" spans="1:12" ht="15.6">
      <c r="A30" s="49">
        <v>43920</v>
      </c>
      <c r="B30" s="50">
        <v>4042</v>
      </c>
      <c r="C30" s="47">
        <f t="shared" si="0"/>
        <v>48329</v>
      </c>
      <c r="D30" s="53">
        <f t="shared" si="1"/>
        <v>9.1268318016573716E-2</v>
      </c>
      <c r="E30" s="51">
        <v>896</v>
      </c>
      <c r="F30" s="51">
        <f t="shared" si="2"/>
        <v>10344</v>
      </c>
      <c r="G30" s="52">
        <f t="shared" si="3"/>
        <v>9.4834885690093143E-2</v>
      </c>
      <c r="H30" s="48">
        <v>191</v>
      </c>
      <c r="I30" s="23">
        <f t="shared" si="6"/>
        <v>1322</v>
      </c>
      <c r="J30" s="54">
        <f t="shared" si="7"/>
        <v>0.16887709991158267</v>
      </c>
      <c r="K30" s="27">
        <f t="shared" si="4"/>
        <v>0.12780355761794276</v>
      </c>
      <c r="L30" s="27">
        <f t="shared" si="5"/>
        <v>0.87219644238205718</v>
      </c>
    </row>
    <row r="31" spans="1:12" ht="15.6">
      <c r="A31" s="49">
        <v>43921</v>
      </c>
      <c r="B31" s="50">
        <v>3096</v>
      </c>
      <c r="C31" s="47">
        <f t="shared" si="0"/>
        <v>51425</v>
      </c>
      <c r="D31" s="53">
        <f t="shared" si="1"/>
        <v>6.4060915806244692E-2</v>
      </c>
      <c r="E31" s="51">
        <v>694</v>
      </c>
      <c r="F31" s="51">
        <f t="shared" si="2"/>
        <v>11038</v>
      </c>
      <c r="G31" s="52">
        <f t="shared" si="3"/>
        <v>6.7092034029389014E-2</v>
      </c>
      <c r="H31" s="48">
        <v>204</v>
      </c>
      <c r="I31" s="23">
        <f t="shared" si="6"/>
        <v>1526</v>
      </c>
      <c r="J31" s="54">
        <f t="shared" si="7"/>
        <v>0.15431164901664146</v>
      </c>
      <c r="K31" s="27">
        <f t="shared" si="4"/>
        <v>0.13824968291357129</v>
      </c>
      <c r="L31" s="27">
        <f t="shared" si="5"/>
        <v>0.86175031708642869</v>
      </c>
    </row>
    <row r="32" spans="1:12" ht="15.6">
      <c r="A32" s="49">
        <v>43922</v>
      </c>
      <c r="B32" s="50">
        <v>2761</v>
      </c>
      <c r="C32" s="47">
        <f t="shared" si="0"/>
        <v>54186</v>
      </c>
      <c r="D32" s="53">
        <f t="shared" si="1"/>
        <v>5.3689839572192512E-2</v>
      </c>
      <c r="E32" s="51">
        <v>567</v>
      </c>
      <c r="F32" s="51">
        <f t="shared" si="2"/>
        <v>11605</v>
      </c>
      <c r="G32" s="52">
        <f t="shared" si="3"/>
        <v>5.1368001449537959E-2</v>
      </c>
      <c r="H32" s="48">
        <v>181</v>
      </c>
      <c r="I32" s="23">
        <f t="shared" si="6"/>
        <v>1707</v>
      </c>
      <c r="J32" s="54">
        <f t="shared" si="7"/>
        <v>0.11861074705111402</v>
      </c>
      <c r="K32" s="27">
        <f t="shared" si="4"/>
        <v>0.14709177078845326</v>
      </c>
      <c r="L32" s="27">
        <f t="shared" si="5"/>
        <v>0.85290822921154674</v>
      </c>
    </row>
    <row r="33" spans="1:12" ht="15.6">
      <c r="A33" s="49">
        <v>43923</v>
      </c>
      <c r="B33" s="50">
        <v>2037</v>
      </c>
      <c r="C33" s="47">
        <f t="shared" si="0"/>
        <v>56223</v>
      </c>
      <c r="D33" s="53">
        <f t="shared" si="1"/>
        <v>3.7592736131103976E-2</v>
      </c>
      <c r="E33" s="51">
        <v>113</v>
      </c>
      <c r="F33" s="51">
        <f t="shared" si="2"/>
        <v>11718</v>
      </c>
      <c r="G33" s="52">
        <f t="shared" si="3"/>
        <v>9.73718224903059E-3</v>
      </c>
      <c r="H33" s="48">
        <v>131</v>
      </c>
      <c r="I33" s="23">
        <f t="shared" si="6"/>
        <v>1838</v>
      </c>
      <c r="J33" s="54">
        <f t="shared" si="7"/>
        <v>7.6742823667252491E-2</v>
      </c>
      <c r="K33" s="27">
        <f t="shared" si="4"/>
        <v>0.15685270523980202</v>
      </c>
      <c r="L33" s="27">
        <f t="shared" si="5"/>
        <v>0.84314729476019801</v>
      </c>
    </row>
    <row r="34" spans="1:12" ht="15.6">
      <c r="A34" s="49">
        <v>43924</v>
      </c>
      <c r="B34" s="50">
        <v>63</v>
      </c>
      <c r="C34" s="47">
        <f t="shared" si="0"/>
        <v>56286</v>
      </c>
      <c r="D34" s="53">
        <f t="shared" si="1"/>
        <v>1.1205378581719224E-3</v>
      </c>
      <c r="E34" s="51">
        <f>F34-F33</f>
        <v>21</v>
      </c>
      <c r="F34" s="51">
        <v>11739</v>
      </c>
      <c r="G34" s="52">
        <f t="shared" si="3"/>
        <v>1.7921146953405018E-3</v>
      </c>
      <c r="H34" s="48">
        <v>21</v>
      </c>
      <c r="I34" s="23">
        <f t="shared" si="6"/>
        <v>1859</v>
      </c>
      <c r="J34" s="54">
        <f t="shared" si="7"/>
        <v>1.1425462459194777E-2</v>
      </c>
      <c r="K34" s="27">
        <f t="shared" si="4"/>
        <v>0.1583610188261351</v>
      </c>
      <c r="L34" s="27">
        <f t="shared" si="5"/>
        <v>0.84163898117386493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d 5 2 d 4 6 4 - 2 0 e f - 4 8 b b - 9 0 b 5 - 6 3 1 5 1 3 4 2 5 f 0 2 "   x m l n s = " h t t p : / / s c h e m a s . m i c r o s o f t . c o m / D a t a M a s h u p " > A A A A A A 8 E A A B Q S w M E F A A C A A g A s X p 3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C x e n d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X p 3 U B 5 4 L B A H A Q A A o A E A A B M A H A B G b 3 J t d W x h c y 9 T Z W N 0 a W 9 u M S 5 t I K I Y A C i g F A A A A A A A A A A A A A A A A A A A A A A A A A A A A G 2 O w W q E M B C G 7 4 L v E L I X B c 1 a K D 1 0 6 c m 9 9 N S l C j 2 U H r I 6 V a k 7 k W R 0 K + K 7 N 1 F p o W 0 u E / 5 h / u 8 z U F C j k G X r v D n 4 n u + Z W m o o 2 Y 7 n 8 t w C S z h 7 Y C 2 Q 7 z H 7 M t X r A m z y A m d x k h U E 7 p M q J E A y A a + J O n O / 3 x d K K 5 R D o 3 s j a p A t 1 Q J H U a n B b n q k M d 7 G W Y P 8 K N U V 4 0 6 Z h p o B 4 k I a M D w M o 5 V 4 l C Q T C 1 z J U z K / u u R t 2 + 5 4 W k u s r G 8 + d u B U F 2 u R a 4 n m X e l L q t r + g m 5 p g q U q m i a e L n A e M b I 5 I / i k O W I T P 2 0 K L F 0 U I v a I d H c r 3 P E 8 h 9 / E T G m y w G d 1 N T 9 A F w a / b B z q T + e T L k G L I 5 g C s G y w s s 2 + 1 + B / 5 Y c v U E s B A i 0 A F A A C A A g A s X p 3 U O n 8 W i q m A A A A + A A A A B I A A A A A A A A A A A A A A A A A A A A A A E N v b m Z p Z y 9 Q Y W N r Y W d l L n h t b F B L A Q I t A B Q A A g A I A L F 6 d 1 A P y u m r p A A A A O k A A A A T A A A A A A A A A A A A A A A A A P I A A A B b Q 2 9 u d G V u d F 9 U e X B l c 1 0 u e G 1 s U E s B A i 0 A F A A C A A g A s X p 3 U B 5 4 L B A H A Q A A o A E A A B M A A A A A A A A A A A A A A A A A 4 w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w k A A A A A A A D F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D b 3 V u d C I g V m F s d W U 9 I m w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x O V Q x O D o y N D o w M i 4 0 M T I x N j k w W i I g L z 4 8 R W 5 0 c n k g V H l w Z T 0 i R m l s b E N v b H V t b l R 5 c G V z I i B W Y W x 1 Z T 0 i c 0 J n T T 0 i I C 8 + P E V u d H J 5 I F R 5 c G U 9 I k Z p b G x D b 2 x 1 b W 5 O Y W 1 l c y I g V m F s d W U 9 I n N b J n F 1 b 3 Q 7 Q 2 9 1 b n R 5 J n F 1 b 3 Q 7 L C Z x d W 9 0 O 1 B v c 2 l 0 a X Z l I E N h c 2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D a G F u Z 2 V k I F R 5 c G U u e 0 N v d W 5 0 e S w w f S Z x d W 9 0 O y w m c X V v d D t T Z W N 0 a W 9 u M S 9 U Y W J s Z S A w L 0 N o Y W 5 n Z W Q g V H l w Z S 5 7 U G 9 z a X R p d m U g Q 2 F z Z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9 D a G F u Z 2 V k I F R 5 c G U u e 0 N v d W 5 0 e S w w f S Z x d W 9 0 O y w m c X V v d D t T Z W N 0 a W 9 u M S 9 U Y W J s Z S A w L 0 N o Y W 5 n Z W Q g V H l w Z S 5 7 U G 9 z a X R p d m U g Q 2 F z Z X M s M X 0 m c X V v d D t d L C Z x d W 9 0 O 1 J l b G F 0 a W 9 u c 2 h p c E l u Z m 8 m c X V v d D s 6 W 1 1 9 I i A v P j x F b n R y e S B U e X B l P S J R d W V y e U l E I i B W Y W x 1 Z T 0 i c 2 I 4 N z Q 5 M m Z m L T M w O W U t N D k x O C 0 5 N W E 3 L T M 5 Z j M 0 Z W V k N G E w N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J T I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w N P 8 K o + A D R 4 U J o D 6 S O o 4 i A A A A A A I A A A A A A B B m A A A A A Q A A I A A A A B 4 M N s 5 R J a e 5 j S + i L 2 v j e r / l a d + + 3 Z P m g a o j 4 0 I 7 M 2 + I A A A A A A 6 A A A A A A g A A I A A A A N E n T 8 P M A u O z F Q s 1 1 u p R r h 5 M U Y M i + f j 5 Q 3 0 6 R S y 9 s d u n U A A A A O r I h t U o B U p I / E F v K 6 J 6 6 T 8 a p k R f A m p e I s M 8 S I 1 y U d T w A + T E R 2 p s h a J 5 N a h F H x d 6 z r T 8 e 0 P K V 7 U S 6 f a z V 3 3 J W s L O D m 6 J X R / + C 8 g K A + A x a o K h Q A A A A C / C M h e R 5 o N 2 U 4 U 3 m R z s s U j 8 Y i g Y b m / i d v b F Z A Q h b C a H y A 0 t w G 0 r n n W 2 K r H X 9 A x y Z y m w E 9 o 8 U U Z T O Y a 2 m u J + 2 J o = < / D a t a M a s h u p > 
</file>

<file path=customXml/itemProps1.xml><?xml version="1.0" encoding="utf-8"?>
<ds:datastoreItem xmlns:ds="http://schemas.openxmlformats.org/officeDocument/2006/customXml" ds:itemID="{1ECC8713-AADA-46E7-920A-2EF2F212CA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Koral</dc:creator>
  <cp:lastModifiedBy>Brian Koral</cp:lastModifiedBy>
  <dcterms:created xsi:type="dcterms:W3CDTF">2020-03-16T22:44:20Z</dcterms:created>
  <dcterms:modified xsi:type="dcterms:W3CDTF">2020-04-04T02:28:01Z</dcterms:modified>
</cp:coreProperties>
</file>