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5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drawings/drawing6.xml" ContentType="application/vnd.openxmlformats-officedocument.drawing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drawings/drawing7.xml" ContentType="application/vnd.openxmlformats-officedocument.drawing+xml"/>
  <Override PartName="/xl/charts/chart8.xml" ContentType="application/vnd.openxmlformats-officedocument.drawingml.chart+xml"/>
  <Override PartName="/xl/charts/chart9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harts/chart10.xml" ContentType="application/vnd.openxmlformats-officedocument.drawingml.chart+xml"/>
  <Override PartName="/xl/drawings/drawing8.xml" ContentType="application/vnd.openxmlformats-officedocument.drawing+xml"/>
  <Override PartName="/xl/charts/chart11.xml" ContentType="application/vnd.openxmlformats-officedocument.drawingml.chart+xml"/>
  <Override PartName="/xl/charts/chart12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drawings/drawing9.xml" ContentType="application/vnd.openxmlformats-officedocument.drawing+xml"/>
  <Override PartName="/xl/charts/chart13.xml" ContentType="application/vnd.openxmlformats-officedocument.drawingml.chart+xml"/>
  <Override PartName="/xl/charts/chart14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charts/chart15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xl/drawings/drawing10.xml" ContentType="application/vnd.openxmlformats-officedocument.drawing+xml"/>
  <Override PartName="/xl/charts/chart16.xml" ContentType="application/vnd.openxmlformats-officedocument.drawingml.chart+xml"/>
  <Override PartName="/xl/charts/style12.xml" ContentType="application/vnd.ms-office.chartstyle+xml"/>
  <Override PartName="/xl/charts/colors12.xml" ContentType="application/vnd.ms-office.chartcolorstyle+xml"/>
  <Override PartName="/xl/charts/chart17.xml" ContentType="application/vnd.openxmlformats-officedocument.drawingml.chart+xml"/>
  <Override PartName="/xl/charts/style13.xml" ContentType="application/vnd.ms-office.chartstyle+xml"/>
  <Override PartName="/xl/charts/colors13.xml" ContentType="application/vnd.ms-office.chartcolorstyle+xml"/>
  <Override PartName="/xl/charts/chart18.xml" ContentType="application/vnd.openxmlformats-officedocument.drawingml.chart+xml"/>
  <Override PartName="/xl/charts/style14.xml" ContentType="application/vnd.ms-office.chartstyle+xml"/>
  <Override PartName="/xl/charts/colors14.xml" ContentType="application/vnd.ms-office.chartcolorstyle+xml"/>
  <Override PartName="/xl/drawings/drawing1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harts/chart19.xml" ContentType="application/vnd.openxmlformats-officedocument.drawingml.chart+xml"/>
  <Override PartName="/xl/charts/style15.xml" ContentType="application/vnd.ms-office.chartstyle+xml"/>
  <Override PartName="/xl/charts/colors15.xml" ContentType="application/vnd.ms-office.chartcolorstyle+xml"/>
  <Override PartName="/xl/drawings/drawing12.xml" ContentType="application/vnd.openxmlformats-officedocument.drawing+xml"/>
  <Override PartName="/xl/charts/chart20.xml" ContentType="application/vnd.openxmlformats-officedocument.drawingml.chart+xml"/>
  <Override PartName="/xl/charts/chart21.xml" ContentType="application/vnd.openxmlformats-officedocument.drawingml.chart+xml"/>
  <Override PartName="/xl/drawings/drawing13.xml" ContentType="application/vnd.openxmlformats-officedocument.drawing+xml"/>
  <Override PartName="/xl/charts/chart22.xml" ContentType="application/vnd.openxmlformats-officedocument.drawingml.chart+xml"/>
  <Override PartName="/xl/charts/chart23.xml" ContentType="application/vnd.openxmlformats-officedocument.drawingml.chart+xml"/>
  <Override PartName="/xl/charts/chart24.xml" ContentType="application/vnd.openxmlformats-officedocument.drawingml.chart+xml"/>
  <Override PartName="/xl/charts/style16.xml" ContentType="application/vnd.ms-office.chartstyle+xml"/>
  <Override PartName="/xl/charts/colors16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gocuhk-my.sharepoint.com/personal/mingouyang_cuhk_edu_hk/Documents/Desktop/STAT 2011/"/>
    </mc:Choice>
  </mc:AlternateContent>
  <xr:revisionPtr revIDLastSave="427" documentId="8_{7CFE8EBD-BA17-4CE3-A6D4-D02ED0990DED}" xr6:coauthVersionLast="47" xr6:coauthVersionMax="47" xr10:uidLastSave="{BC18CD71-1CEA-4AB6-B2C1-A17AD322F9DA}"/>
  <bookViews>
    <workbookView xWindow="1290" yWindow="1350" windowWidth="23510" windowHeight="13470" firstSheet="15" activeTab="15" xr2:uid="{DA95156C-161E-4698-B72F-8329995E57AC}"/>
  </bookViews>
  <sheets>
    <sheet name="Sheet1" sheetId="1" r:id="rId1"/>
    <sheet name="Sheet2" sheetId="2" r:id="rId2"/>
    <sheet name="Sheet3" sheetId="4" r:id="rId3"/>
    <sheet name="Sheet4" sheetId="6" r:id="rId4"/>
    <sheet name="Sheet5" sheetId="7" r:id="rId5"/>
    <sheet name="Sheet6" sheetId="8" r:id="rId6"/>
    <sheet name="Sheet7" sheetId="9" r:id="rId7"/>
    <sheet name="Sheet8" sheetId="18" r:id="rId8"/>
    <sheet name="Sheet9" sheetId="11" r:id="rId9"/>
    <sheet name="Sheet17" sheetId="20" r:id="rId10"/>
    <sheet name="Sheet911" sheetId="10" r:id="rId11"/>
    <sheet name="Sheet16" sheetId="19" r:id="rId12"/>
    <sheet name="Sheet14" sheetId="17" r:id="rId13"/>
    <sheet name="Sheet10" sheetId="13" r:id="rId14"/>
    <sheet name="Sheet18" sheetId="23" r:id="rId15"/>
    <sheet name="Sheet19" sheetId="24" r:id="rId1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241" i="24" l="1"/>
  <c r="G15" i="24"/>
  <c r="G16" i="24"/>
  <c r="G17" i="24"/>
  <c r="G32" i="24"/>
  <c r="G33" i="24"/>
  <c r="G49" i="24"/>
  <c r="E5" i="24"/>
  <c r="E21" i="24"/>
  <c r="E37" i="24"/>
  <c r="F4" i="24"/>
  <c r="F5" i="24" s="1"/>
  <c r="F6" i="24" s="1"/>
  <c r="F7" i="24" s="1"/>
  <c r="F8" i="24" s="1"/>
  <c r="F9" i="24" s="1"/>
  <c r="F10" i="24" s="1"/>
  <c r="F11" i="24" s="1"/>
  <c r="F12" i="24" s="1"/>
  <c r="F13" i="24" s="1"/>
  <c r="F14" i="24" s="1"/>
  <c r="F15" i="24" s="1"/>
  <c r="F16" i="24" s="1"/>
  <c r="F17" i="24" s="1"/>
  <c r="F18" i="24" s="1"/>
  <c r="F19" i="24" s="1"/>
  <c r="F20" i="24" s="1"/>
  <c r="F21" i="24" s="1"/>
  <c r="F22" i="24" s="1"/>
  <c r="F23" i="24" s="1"/>
  <c r="F24" i="24" s="1"/>
  <c r="F25" i="24" s="1"/>
  <c r="F26" i="24" s="1"/>
  <c r="F27" i="24" s="1"/>
  <c r="F28" i="24" s="1"/>
  <c r="F29" i="24" s="1"/>
  <c r="F30" i="24" s="1"/>
  <c r="F31" i="24" s="1"/>
  <c r="F32" i="24" s="1"/>
  <c r="F33" i="24" s="1"/>
  <c r="F34" i="24" s="1"/>
  <c r="F35" i="24" s="1"/>
  <c r="F36" i="24" s="1"/>
  <c r="F37" i="24" s="1"/>
  <c r="F38" i="24" s="1"/>
  <c r="F39" i="24" s="1"/>
  <c r="F40" i="24" s="1"/>
  <c r="F41" i="24" s="1"/>
  <c r="F42" i="24" s="1"/>
  <c r="F43" i="24" s="1"/>
  <c r="F44" i="24" s="1"/>
  <c r="F45" i="24" s="1"/>
  <c r="F46" i="24" s="1"/>
  <c r="F47" i="24" s="1"/>
  <c r="F48" i="24" s="1"/>
  <c r="F49" i="24" s="1"/>
  <c r="F50" i="24" s="1"/>
  <c r="F51" i="24" s="1"/>
  <c r="F52" i="24" s="1"/>
  <c r="F53" i="24" s="1"/>
  <c r="F54" i="24" s="1"/>
  <c r="F55" i="24" s="1"/>
  <c r="F56" i="24" s="1"/>
  <c r="F57" i="24" s="1"/>
  <c r="F58" i="24" s="1"/>
  <c r="F59" i="24" s="1"/>
  <c r="F60" i="24" s="1"/>
  <c r="F61" i="24" s="1"/>
  <c r="F62" i="24" s="1"/>
  <c r="F63" i="24" s="1"/>
  <c r="F64" i="24" s="1"/>
  <c r="F65" i="24" s="1"/>
  <c r="F66" i="24" s="1"/>
  <c r="F67" i="24" s="1"/>
  <c r="F68" i="24" s="1"/>
  <c r="F69" i="24" s="1"/>
  <c r="F70" i="24" s="1"/>
  <c r="F71" i="24" s="1"/>
  <c r="F72" i="24" s="1"/>
  <c r="F73" i="24" s="1"/>
  <c r="F74" i="24" s="1"/>
  <c r="F75" i="24" s="1"/>
  <c r="F76" i="24" s="1"/>
  <c r="F77" i="24" s="1"/>
  <c r="F78" i="24" s="1"/>
  <c r="F79" i="24" s="1"/>
  <c r="F80" i="24" s="1"/>
  <c r="F81" i="24" s="1"/>
  <c r="F82" i="24" s="1"/>
  <c r="F83" i="24" s="1"/>
  <c r="F84" i="24" s="1"/>
  <c r="F85" i="24" s="1"/>
  <c r="F86" i="24" s="1"/>
  <c r="F87" i="24" s="1"/>
  <c r="F88" i="24" s="1"/>
  <c r="F89" i="24" s="1"/>
  <c r="F90" i="24" s="1"/>
  <c r="F91" i="24" s="1"/>
  <c r="F92" i="24" s="1"/>
  <c r="F93" i="24" s="1"/>
  <c r="F94" i="24" s="1"/>
  <c r="F95" i="24" s="1"/>
  <c r="F96" i="24" s="1"/>
  <c r="F97" i="24" s="1"/>
  <c r="F98" i="24" s="1"/>
  <c r="F99" i="24" s="1"/>
  <c r="F100" i="24" s="1"/>
  <c r="F101" i="24" s="1"/>
  <c r="F102" i="24" s="1"/>
  <c r="F103" i="24" s="1"/>
  <c r="F104" i="24" s="1"/>
  <c r="F105" i="24" s="1"/>
  <c r="F106" i="24" s="1"/>
  <c r="F107" i="24" s="1"/>
  <c r="F108" i="24" s="1"/>
  <c r="F109" i="24" s="1"/>
  <c r="F110" i="24" s="1"/>
  <c r="F111" i="24" s="1"/>
  <c r="F112" i="24" s="1"/>
  <c r="F113" i="24" s="1"/>
  <c r="F114" i="24" s="1"/>
  <c r="F115" i="24" s="1"/>
  <c r="F116" i="24" s="1"/>
  <c r="F117" i="24" s="1"/>
  <c r="F118" i="24" s="1"/>
  <c r="F119" i="24" s="1"/>
  <c r="F120" i="24" s="1"/>
  <c r="F121" i="24" s="1"/>
  <c r="F122" i="24" s="1"/>
  <c r="F123" i="24" s="1"/>
  <c r="F124" i="24" s="1"/>
  <c r="F125" i="24" s="1"/>
  <c r="F126" i="24" s="1"/>
  <c r="F127" i="24" s="1"/>
  <c r="F128" i="24" s="1"/>
  <c r="F129" i="24" s="1"/>
  <c r="F130" i="24" s="1"/>
  <c r="F131" i="24" s="1"/>
  <c r="F132" i="24" s="1"/>
  <c r="F133" i="24" s="1"/>
  <c r="F134" i="24" s="1"/>
  <c r="F135" i="24" s="1"/>
  <c r="F136" i="24" s="1"/>
  <c r="F137" i="24" s="1"/>
  <c r="F138" i="24" s="1"/>
  <c r="F139" i="24" s="1"/>
  <c r="F140" i="24" s="1"/>
  <c r="F141" i="24" s="1"/>
  <c r="F142" i="24" s="1"/>
  <c r="F143" i="24" s="1"/>
  <c r="F144" i="24" s="1"/>
  <c r="F145" i="24" s="1"/>
  <c r="F146" i="24" s="1"/>
  <c r="F147" i="24" s="1"/>
  <c r="F148" i="24" s="1"/>
  <c r="F149" i="24" s="1"/>
  <c r="F150" i="24" s="1"/>
  <c r="F151" i="24" s="1"/>
  <c r="F152" i="24" s="1"/>
  <c r="F153" i="24" s="1"/>
  <c r="F154" i="24" s="1"/>
  <c r="F155" i="24" s="1"/>
  <c r="F156" i="24" s="1"/>
  <c r="F157" i="24" s="1"/>
  <c r="F158" i="24" s="1"/>
  <c r="F159" i="24" s="1"/>
  <c r="F160" i="24" s="1"/>
  <c r="F161" i="24" s="1"/>
  <c r="F162" i="24" s="1"/>
  <c r="F163" i="24" s="1"/>
  <c r="F164" i="24" s="1"/>
  <c r="F165" i="24" s="1"/>
  <c r="F166" i="24" s="1"/>
  <c r="F167" i="24" s="1"/>
  <c r="F168" i="24" s="1"/>
  <c r="F169" i="24" s="1"/>
  <c r="F170" i="24" s="1"/>
  <c r="F171" i="24" s="1"/>
  <c r="F172" i="24" s="1"/>
  <c r="F173" i="24" s="1"/>
  <c r="F174" i="24" s="1"/>
  <c r="F175" i="24" s="1"/>
  <c r="F176" i="24" s="1"/>
  <c r="F177" i="24" s="1"/>
  <c r="F178" i="24" s="1"/>
  <c r="F179" i="24" s="1"/>
  <c r="F180" i="24" s="1"/>
  <c r="F181" i="24" s="1"/>
  <c r="F182" i="24" s="1"/>
  <c r="F183" i="24" s="1"/>
  <c r="F184" i="24" s="1"/>
  <c r="F185" i="24" s="1"/>
  <c r="F186" i="24" s="1"/>
  <c r="F187" i="24" s="1"/>
  <c r="F188" i="24" s="1"/>
  <c r="F189" i="24" s="1"/>
  <c r="F190" i="24" s="1"/>
  <c r="F191" i="24" s="1"/>
  <c r="F192" i="24" s="1"/>
  <c r="F193" i="24" s="1"/>
  <c r="F194" i="24" s="1"/>
  <c r="F195" i="24" s="1"/>
  <c r="F196" i="24" s="1"/>
  <c r="F197" i="24" s="1"/>
  <c r="F198" i="24" s="1"/>
  <c r="F199" i="24" s="1"/>
  <c r="F200" i="24" s="1"/>
  <c r="F201" i="24" s="1"/>
  <c r="F202" i="24" s="1"/>
  <c r="F203" i="24" s="1"/>
  <c r="F204" i="24" s="1"/>
  <c r="F205" i="24" s="1"/>
  <c r="F206" i="24" s="1"/>
  <c r="F207" i="24" s="1"/>
  <c r="F208" i="24" s="1"/>
  <c r="F209" i="24" s="1"/>
  <c r="F210" i="24" s="1"/>
  <c r="F211" i="24" s="1"/>
  <c r="F212" i="24" s="1"/>
  <c r="F213" i="24" s="1"/>
  <c r="F214" i="24" s="1"/>
  <c r="F215" i="24" s="1"/>
  <c r="F216" i="24" s="1"/>
  <c r="F217" i="24" s="1"/>
  <c r="F218" i="24" s="1"/>
  <c r="F219" i="24" s="1"/>
  <c r="F220" i="24" s="1"/>
  <c r="F221" i="24" s="1"/>
  <c r="F222" i="24" s="1"/>
  <c r="F223" i="24" s="1"/>
  <c r="F224" i="24" s="1"/>
  <c r="F225" i="24" s="1"/>
  <c r="F226" i="24" s="1"/>
  <c r="F227" i="24" s="1"/>
  <c r="F228" i="24" s="1"/>
  <c r="F229" i="24" s="1"/>
  <c r="F230" i="24" s="1"/>
  <c r="F231" i="24" s="1"/>
  <c r="F232" i="24" s="1"/>
  <c r="F233" i="24" s="1"/>
  <c r="F234" i="24" s="1"/>
  <c r="F235" i="24" s="1"/>
  <c r="F236" i="24" s="1"/>
  <c r="F237" i="24" s="1"/>
  <c r="F238" i="24" s="1"/>
  <c r="F239" i="24" s="1"/>
  <c r="F240" i="24" s="1"/>
  <c r="G240" i="24" s="1"/>
  <c r="D4" i="24"/>
  <c r="D5" i="24" s="1"/>
  <c r="D6" i="24" s="1"/>
  <c r="D7" i="24" s="1"/>
  <c r="D8" i="24" s="1"/>
  <c r="D9" i="24" s="1"/>
  <c r="D10" i="24" s="1"/>
  <c r="D11" i="24" s="1"/>
  <c r="D12" i="24" s="1"/>
  <c r="D13" i="24" s="1"/>
  <c r="D14" i="24" s="1"/>
  <c r="D15" i="24" s="1"/>
  <c r="D16" i="24" s="1"/>
  <c r="D17" i="24" s="1"/>
  <c r="D18" i="24" s="1"/>
  <c r="D19" i="24" s="1"/>
  <c r="D20" i="24" s="1"/>
  <c r="D21" i="24" s="1"/>
  <c r="D22" i="24" s="1"/>
  <c r="D23" i="24" s="1"/>
  <c r="D24" i="24" s="1"/>
  <c r="D25" i="24" s="1"/>
  <c r="D26" i="24" s="1"/>
  <c r="D27" i="24" s="1"/>
  <c r="D28" i="24" s="1"/>
  <c r="D29" i="24" s="1"/>
  <c r="D30" i="24" s="1"/>
  <c r="D31" i="24" s="1"/>
  <c r="D32" i="24" s="1"/>
  <c r="D33" i="24" s="1"/>
  <c r="D34" i="24" s="1"/>
  <c r="D35" i="24" s="1"/>
  <c r="D36" i="24" s="1"/>
  <c r="D37" i="24" s="1"/>
  <c r="D38" i="24" s="1"/>
  <c r="D39" i="24" s="1"/>
  <c r="D40" i="24" s="1"/>
  <c r="D41" i="24" s="1"/>
  <c r="D42" i="24" s="1"/>
  <c r="D43" i="24" s="1"/>
  <c r="D44" i="24" s="1"/>
  <c r="D45" i="24" s="1"/>
  <c r="D46" i="24" s="1"/>
  <c r="D47" i="24" s="1"/>
  <c r="D48" i="24" s="1"/>
  <c r="D49" i="24" s="1"/>
  <c r="D50" i="24" s="1"/>
  <c r="D51" i="24" s="1"/>
  <c r="D52" i="24" s="1"/>
  <c r="D53" i="24" s="1"/>
  <c r="D54" i="24" s="1"/>
  <c r="D55" i="24" s="1"/>
  <c r="D56" i="24" s="1"/>
  <c r="D57" i="24" s="1"/>
  <c r="D58" i="24" s="1"/>
  <c r="D59" i="24" s="1"/>
  <c r="D60" i="24" s="1"/>
  <c r="D61" i="24" s="1"/>
  <c r="D62" i="24" s="1"/>
  <c r="D63" i="24" s="1"/>
  <c r="D64" i="24" s="1"/>
  <c r="D65" i="24" s="1"/>
  <c r="D66" i="24" s="1"/>
  <c r="D67" i="24" s="1"/>
  <c r="D68" i="24" s="1"/>
  <c r="D69" i="24" s="1"/>
  <c r="D70" i="24" s="1"/>
  <c r="D71" i="24" s="1"/>
  <c r="D72" i="24" s="1"/>
  <c r="D73" i="24" s="1"/>
  <c r="D74" i="24" s="1"/>
  <c r="D75" i="24" s="1"/>
  <c r="D76" i="24" s="1"/>
  <c r="D77" i="24" s="1"/>
  <c r="D78" i="24" s="1"/>
  <c r="D79" i="24" s="1"/>
  <c r="D80" i="24" s="1"/>
  <c r="D81" i="24" s="1"/>
  <c r="D82" i="24" s="1"/>
  <c r="D83" i="24" s="1"/>
  <c r="D84" i="24" s="1"/>
  <c r="D85" i="24" s="1"/>
  <c r="D86" i="24" s="1"/>
  <c r="D87" i="24" s="1"/>
  <c r="D88" i="24" s="1"/>
  <c r="D89" i="24" s="1"/>
  <c r="D90" i="24" s="1"/>
  <c r="D91" i="24" s="1"/>
  <c r="D92" i="24" s="1"/>
  <c r="D93" i="24" s="1"/>
  <c r="D94" i="24" s="1"/>
  <c r="D95" i="24" s="1"/>
  <c r="D96" i="24" s="1"/>
  <c r="D97" i="24" s="1"/>
  <c r="D98" i="24" s="1"/>
  <c r="D99" i="24" s="1"/>
  <c r="D100" i="24" s="1"/>
  <c r="D101" i="24" s="1"/>
  <c r="D102" i="24" s="1"/>
  <c r="D103" i="24" s="1"/>
  <c r="D104" i="24" s="1"/>
  <c r="D105" i="24" s="1"/>
  <c r="D106" i="24" s="1"/>
  <c r="D107" i="24" s="1"/>
  <c r="D108" i="24" s="1"/>
  <c r="D109" i="24" s="1"/>
  <c r="D110" i="24" s="1"/>
  <c r="D111" i="24" s="1"/>
  <c r="D112" i="24" s="1"/>
  <c r="D113" i="24" s="1"/>
  <c r="D114" i="24" s="1"/>
  <c r="D115" i="24" s="1"/>
  <c r="D116" i="24" s="1"/>
  <c r="D117" i="24" s="1"/>
  <c r="D118" i="24" s="1"/>
  <c r="D119" i="24" s="1"/>
  <c r="D120" i="24" s="1"/>
  <c r="D121" i="24" s="1"/>
  <c r="D122" i="24" s="1"/>
  <c r="D123" i="24" s="1"/>
  <c r="D124" i="24" s="1"/>
  <c r="D125" i="24" s="1"/>
  <c r="D126" i="24" s="1"/>
  <c r="D127" i="24" s="1"/>
  <c r="D128" i="24" s="1"/>
  <c r="D129" i="24" s="1"/>
  <c r="D130" i="24" s="1"/>
  <c r="D131" i="24" s="1"/>
  <c r="D132" i="24" s="1"/>
  <c r="D133" i="24" s="1"/>
  <c r="D134" i="24" s="1"/>
  <c r="D135" i="24" s="1"/>
  <c r="D136" i="24" s="1"/>
  <c r="D137" i="24" s="1"/>
  <c r="D138" i="24" s="1"/>
  <c r="D139" i="24" s="1"/>
  <c r="D140" i="24" s="1"/>
  <c r="D141" i="24" s="1"/>
  <c r="D142" i="24" s="1"/>
  <c r="D143" i="24" s="1"/>
  <c r="D144" i="24" s="1"/>
  <c r="D145" i="24" s="1"/>
  <c r="D146" i="24" s="1"/>
  <c r="D147" i="24" s="1"/>
  <c r="D148" i="24" s="1"/>
  <c r="D149" i="24" s="1"/>
  <c r="D150" i="24" s="1"/>
  <c r="D151" i="24" s="1"/>
  <c r="D152" i="24" s="1"/>
  <c r="D153" i="24" s="1"/>
  <c r="D154" i="24" s="1"/>
  <c r="D155" i="24" s="1"/>
  <c r="D156" i="24" s="1"/>
  <c r="D157" i="24" s="1"/>
  <c r="D158" i="24" s="1"/>
  <c r="D159" i="24" s="1"/>
  <c r="D160" i="24" s="1"/>
  <c r="D161" i="24" s="1"/>
  <c r="D162" i="24" s="1"/>
  <c r="D163" i="24" s="1"/>
  <c r="D164" i="24" s="1"/>
  <c r="D165" i="24" s="1"/>
  <c r="D166" i="24" s="1"/>
  <c r="D167" i="24" s="1"/>
  <c r="D168" i="24" s="1"/>
  <c r="D169" i="24" s="1"/>
  <c r="D170" i="24" s="1"/>
  <c r="D171" i="24" s="1"/>
  <c r="D172" i="24" s="1"/>
  <c r="D173" i="24" s="1"/>
  <c r="D174" i="24" s="1"/>
  <c r="D175" i="24" s="1"/>
  <c r="D176" i="24" s="1"/>
  <c r="D177" i="24" s="1"/>
  <c r="D178" i="24" s="1"/>
  <c r="D179" i="24" s="1"/>
  <c r="D180" i="24" s="1"/>
  <c r="D181" i="24" s="1"/>
  <c r="D182" i="24" s="1"/>
  <c r="D183" i="24" s="1"/>
  <c r="D184" i="24" s="1"/>
  <c r="D185" i="24" s="1"/>
  <c r="D186" i="24" s="1"/>
  <c r="D187" i="24" s="1"/>
  <c r="D188" i="24" s="1"/>
  <c r="D189" i="24" s="1"/>
  <c r="D190" i="24" s="1"/>
  <c r="D191" i="24" s="1"/>
  <c r="D192" i="24" s="1"/>
  <c r="D193" i="24" s="1"/>
  <c r="D194" i="24" s="1"/>
  <c r="D195" i="24" s="1"/>
  <c r="D196" i="24" s="1"/>
  <c r="D197" i="24" s="1"/>
  <c r="D198" i="24" s="1"/>
  <c r="D199" i="24" s="1"/>
  <c r="D200" i="24" s="1"/>
  <c r="D201" i="24" s="1"/>
  <c r="D202" i="24" s="1"/>
  <c r="D203" i="24" s="1"/>
  <c r="D204" i="24" s="1"/>
  <c r="D205" i="24" s="1"/>
  <c r="D206" i="24" s="1"/>
  <c r="D207" i="24" s="1"/>
  <c r="D208" i="24" s="1"/>
  <c r="D209" i="24" s="1"/>
  <c r="D210" i="24" s="1"/>
  <c r="D211" i="24" s="1"/>
  <c r="D212" i="24" s="1"/>
  <c r="D213" i="24" s="1"/>
  <c r="D214" i="24" s="1"/>
  <c r="D215" i="24" s="1"/>
  <c r="D216" i="24" s="1"/>
  <c r="D217" i="24" s="1"/>
  <c r="D218" i="24" s="1"/>
  <c r="D219" i="24" s="1"/>
  <c r="D220" i="24" s="1"/>
  <c r="E220" i="24" s="1"/>
  <c r="F5" i="23"/>
  <c r="F6" i="23" s="1"/>
  <c r="F7" i="23" s="1"/>
  <c r="F8" i="23" s="1"/>
  <c r="F9" i="23" s="1"/>
  <c r="F10" i="23" s="1"/>
  <c r="F11" i="23" s="1"/>
  <c r="F12" i="23" s="1"/>
  <c r="F13" i="23" s="1"/>
  <c r="F14" i="23" s="1"/>
  <c r="F15" i="23" s="1"/>
  <c r="F16" i="23" s="1"/>
  <c r="F17" i="23" s="1"/>
  <c r="F18" i="23" s="1"/>
  <c r="F19" i="23" s="1"/>
  <c r="F20" i="23" s="1"/>
  <c r="F21" i="23" s="1"/>
  <c r="F22" i="23" s="1"/>
  <c r="F23" i="23" s="1"/>
  <c r="F24" i="23" s="1"/>
  <c r="F25" i="23" s="1"/>
  <c r="F26" i="23" s="1"/>
  <c r="F27" i="23" s="1"/>
  <c r="F28" i="23" s="1"/>
  <c r="F29" i="23" s="1"/>
  <c r="F30" i="23" s="1"/>
  <c r="F31" i="23" s="1"/>
  <c r="F32" i="23" s="1"/>
  <c r="F33" i="23" s="1"/>
  <c r="F34" i="23" s="1"/>
  <c r="F35" i="23" s="1"/>
  <c r="F36" i="23" s="1"/>
  <c r="F37" i="23" s="1"/>
  <c r="F38" i="23" s="1"/>
  <c r="F39" i="23" s="1"/>
  <c r="F40" i="23" s="1"/>
  <c r="F41" i="23" s="1"/>
  <c r="F42" i="23" s="1"/>
  <c r="F43" i="23" s="1"/>
  <c r="F44" i="23" s="1"/>
  <c r="F45" i="23" s="1"/>
  <c r="F46" i="23" s="1"/>
  <c r="F47" i="23" s="1"/>
  <c r="F48" i="23" s="1"/>
  <c r="F49" i="23" s="1"/>
  <c r="F50" i="23" s="1"/>
  <c r="F51" i="23" s="1"/>
  <c r="F52" i="23" s="1"/>
  <c r="F53" i="23" s="1"/>
  <c r="F54" i="23" s="1"/>
  <c r="F55" i="23" s="1"/>
  <c r="F56" i="23" s="1"/>
  <c r="G56" i="23" s="1"/>
  <c r="F4" i="23"/>
  <c r="D5" i="23"/>
  <c r="D6" i="23" s="1"/>
  <c r="D7" i="23" s="1"/>
  <c r="D8" i="23" s="1"/>
  <c r="D9" i="23" s="1"/>
  <c r="D10" i="23" s="1"/>
  <c r="D11" i="23" s="1"/>
  <c r="D12" i="23" s="1"/>
  <c r="D13" i="23" s="1"/>
  <c r="D14" i="23" s="1"/>
  <c r="D15" i="23" s="1"/>
  <c r="D16" i="23" s="1"/>
  <c r="D17" i="23" s="1"/>
  <c r="D18" i="23" s="1"/>
  <c r="D19" i="23" s="1"/>
  <c r="D20" i="23" s="1"/>
  <c r="D21" i="23" s="1"/>
  <c r="D22" i="23" s="1"/>
  <c r="D23" i="23" s="1"/>
  <c r="D24" i="23" s="1"/>
  <c r="D25" i="23" s="1"/>
  <c r="D26" i="23" s="1"/>
  <c r="D27" i="23" s="1"/>
  <c r="D28" i="23" s="1"/>
  <c r="D29" i="23" s="1"/>
  <c r="D30" i="23" s="1"/>
  <c r="D31" i="23" s="1"/>
  <c r="D32" i="23" s="1"/>
  <c r="D33" i="23" s="1"/>
  <c r="D34" i="23" s="1"/>
  <c r="D35" i="23" s="1"/>
  <c r="D36" i="23" s="1"/>
  <c r="D37" i="23" s="1"/>
  <c r="D38" i="23" s="1"/>
  <c r="D39" i="23" s="1"/>
  <c r="D40" i="23" s="1"/>
  <c r="D41" i="23" s="1"/>
  <c r="D42" i="23" s="1"/>
  <c r="D43" i="23" s="1"/>
  <c r="D44" i="23" s="1"/>
  <c r="D45" i="23" s="1"/>
  <c r="D46" i="23" s="1"/>
  <c r="D47" i="23" s="1"/>
  <c r="D48" i="23" s="1"/>
  <c r="D49" i="23" s="1"/>
  <c r="D50" i="23" s="1"/>
  <c r="D51" i="23" s="1"/>
  <c r="D52" i="23" s="1"/>
  <c r="D53" i="23" s="1"/>
  <c r="D54" i="23" s="1"/>
  <c r="D55" i="23" s="1"/>
  <c r="D56" i="23" s="1"/>
  <c r="D4" i="23"/>
  <c r="G3" i="23"/>
  <c r="F3" i="23"/>
  <c r="E3" i="23"/>
  <c r="D3" i="23"/>
  <c r="M3" i="20"/>
  <c r="M4" i="20"/>
  <c r="M5" i="20"/>
  <c r="M6" i="20"/>
  <c r="M7" i="20"/>
  <c r="M8" i="20"/>
  <c r="M9" i="20"/>
  <c r="M10" i="20"/>
  <c r="M11" i="20"/>
  <c r="M12" i="20"/>
  <c r="M13" i="20"/>
  <c r="M14" i="20"/>
  <c r="M15" i="20"/>
  <c r="M16" i="20"/>
  <c r="M17" i="20"/>
  <c r="M18" i="20"/>
  <c r="M19" i="20"/>
  <c r="M20" i="20"/>
  <c r="M21" i="20"/>
  <c r="M22" i="20"/>
  <c r="M23" i="20"/>
  <c r="M24" i="20"/>
  <c r="M25" i="20"/>
  <c r="M26" i="20"/>
  <c r="M2" i="20"/>
  <c r="K19" i="20"/>
  <c r="K3" i="20"/>
  <c r="E6" i="20"/>
  <c r="K2" i="20"/>
  <c r="H20" i="11"/>
  <c r="E5" i="11"/>
  <c r="E22" i="11"/>
  <c r="D23" i="11" s="1"/>
  <c r="K8" i="20"/>
  <c r="K9" i="20"/>
  <c r="K10" i="20"/>
  <c r="K11" i="20"/>
  <c r="K12" i="20"/>
  <c r="K13" i="20"/>
  <c r="K14" i="20"/>
  <c r="K15" i="20"/>
  <c r="K16" i="20"/>
  <c r="K17" i="20"/>
  <c r="K18" i="20"/>
  <c r="K20" i="20"/>
  <c r="K21" i="20"/>
  <c r="K22" i="20"/>
  <c r="G21" i="20"/>
  <c r="G20" i="20"/>
  <c r="H20" i="20" s="1"/>
  <c r="E22" i="20"/>
  <c r="E21" i="20"/>
  <c r="G18" i="20"/>
  <c r="H18" i="20" s="1"/>
  <c r="G16" i="20"/>
  <c r="H16" i="20" s="1"/>
  <c r="G13" i="20"/>
  <c r="H13" i="20" s="1"/>
  <c r="G12" i="20"/>
  <c r="H12" i="20" s="1"/>
  <c r="G11" i="20"/>
  <c r="H11" i="20" s="1"/>
  <c r="G10" i="20"/>
  <c r="H10" i="20" s="1"/>
  <c r="G9" i="20"/>
  <c r="H9" i="20" s="1"/>
  <c r="G5" i="20"/>
  <c r="H5" i="20" s="1"/>
  <c r="G4" i="20"/>
  <c r="H4" i="20" s="1"/>
  <c r="G19" i="20"/>
  <c r="H19" i="20" s="1"/>
  <c r="E20" i="20"/>
  <c r="E19" i="20"/>
  <c r="G17" i="20"/>
  <c r="H17" i="20" s="1"/>
  <c r="E18" i="20"/>
  <c r="E17" i="20"/>
  <c r="G15" i="20"/>
  <c r="H15" i="20" s="1"/>
  <c r="E16" i="20"/>
  <c r="G14" i="20"/>
  <c r="H14" i="20" s="1"/>
  <c r="E15" i="20"/>
  <c r="E14" i="20"/>
  <c r="E13" i="20"/>
  <c r="E12" i="20"/>
  <c r="E11" i="20"/>
  <c r="E10" i="20"/>
  <c r="G8" i="20"/>
  <c r="H8" i="20" s="1"/>
  <c r="E9" i="20"/>
  <c r="G7" i="20"/>
  <c r="H7" i="20" s="1"/>
  <c r="E8" i="20"/>
  <c r="G6" i="20"/>
  <c r="H6" i="20" s="1"/>
  <c r="E7" i="20"/>
  <c r="D17" i="18"/>
  <c r="C5" i="18"/>
  <c r="D97" i="18"/>
  <c r="D96" i="18"/>
  <c r="D95" i="18"/>
  <c r="D94" i="18"/>
  <c r="D93" i="18"/>
  <c r="D92" i="18"/>
  <c r="D91" i="18"/>
  <c r="D90" i="18"/>
  <c r="D89" i="18"/>
  <c r="D88" i="18"/>
  <c r="D87" i="18"/>
  <c r="D86" i="18"/>
  <c r="D85" i="18"/>
  <c r="D84" i="18"/>
  <c r="D83" i="18"/>
  <c r="D82" i="18"/>
  <c r="D81" i="18"/>
  <c r="D80" i="18"/>
  <c r="D79" i="18"/>
  <c r="D78" i="18"/>
  <c r="D77" i="18"/>
  <c r="D76" i="18"/>
  <c r="D75" i="18"/>
  <c r="D74" i="18"/>
  <c r="D73" i="18"/>
  <c r="D72" i="18"/>
  <c r="D71" i="18"/>
  <c r="D70" i="18"/>
  <c r="D69" i="18"/>
  <c r="D68" i="18"/>
  <c r="D67" i="18"/>
  <c r="D66" i="18"/>
  <c r="D65" i="18"/>
  <c r="D64" i="18"/>
  <c r="D63" i="18"/>
  <c r="D62" i="18"/>
  <c r="D61" i="18"/>
  <c r="D60" i="18"/>
  <c r="D59" i="18"/>
  <c r="D58" i="18"/>
  <c r="D57" i="18"/>
  <c r="D56" i="18"/>
  <c r="D55" i="18"/>
  <c r="D54" i="18"/>
  <c r="D53" i="18"/>
  <c r="D52" i="18"/>
  <c r="D51" i="18"/>
  <c r="D50" i="18"/>
  <c r="D49" i="18"/>
  <c r="D48" i="18"/>
  <c r="D47" i="18"/>
  <c r="D46" i="18"/>
  <c r="D45" i="18"/>
  <c r="D44" i="18"/>
  <c r="D43" i="18"/>
  <c r="D42" i="18"/>
  <c r="D41" i="18"/>
  <c r="D40" i="18"/>
  <c r="D39" i="18"/>
  <c r="D38" i="18"/>
  <c r="D37" i="18"/>
  <c r="D36" i="18"/>
  <c r="D35" i="18"/>
  <c r="D34" i="18"/>
  <c r="D33" i="18"/>
  <c r="D32" i="18"/>
  <c r="D31" i="18"/>
  <c r="D30" i="18"/>
  <c r="D29" i="18"/>
  <c r="D28" i="18"/>
  <c r="D27" i="18"/>
  <c r="D26" i="18"/>
  <c r="D25" i="18"/>
  <c r="D24" i="18"/>
  <c r="D23" i="18"/>
  <c r="D22" i="18"/>
  <c r="D21" i="18"/>
  <c r="D20" i="18"/>
  <c r="D19" i="18"/>
  <c r="D18" i="18"/>
  <c r="E210" i="24" l="1"/>
  <c r="E194" i="24"/>
  <c r="E178" i="24"/>
  <c r="E162" i="24"/>
  <c r="E146" i="24"/>
  <c r="E130" i="24"/>
  <c r="E114" i="24"/>
  <c r="E98" i="24"/>
  <c r="E82" i="24"/>
  <c r="E66" i="24"/>
  <c r="E50" i="24"/>
  <c r="E34" i="24"/>
  <c r="E18" i="24"/>
  <c r="G238" i="24"/>
  <c r="G222" i="24"/>
  <c r="G206" i="24"/>
  <c r="G190" i="24"/>
  <c r="G174" i="24"/>
  <c r="G158" i="24"/>
  <c r="G142" i="24"/>
  <c r="G126" i="24"/>
  <c r="G110" i="24"/>
  <c r="G94" i="24"/>
  <c r="G78" i="24"/>
  <c r="G62" i="24"/>
  <c r="G46" i="24"/>
  <c r="G30" i="24"/>
  <c r="G14" i="24"/>
  <c r="E101" i="24"/>
  <c r="E100" i="24"/>
  <c r="G112" i="24"/>
  <c r="E19" i="24"/>
  <c r="G47" i="24"/>
  <c r="E145" i="24"/>
  <c r="E113" i="24"/>
  <c r="E97" i="24"/>
  <c r="E81" i="24"/>
  <c r="E65" i="24"/>
  <c r="E49" i="24"/>
  <c r="E33" i="24"/>
  <c r="E17" i="24"/>
  <c r="G237" i="24"/>
  <c r="G221" i="24"/>
  <c r="G205" i="24"/>
  <c r="G189" i="24"/>
  <c r="G173" i="24"/>
  <c r="G157" i="24"/>
  <c r="G141" i="24"/>
  <c r="G125" i="24"/>
  <c r="G109" i="24"/>
  <c r="G93" i="24"/>
  <c r="G77" i="24"/>
  <c r="G61" i="24"/>
  <c r="G45" i="24"/>
  <c r="G29" i="24"/>
  <c r="G13" i="24"/>
  <c r="E85" i="24"/>
  <c r="G177" i="24"/>
  <c r="E180" i="24"/>
  <c r="E211" i="24"/>
  <c r="E67" i="24"/>
  <c r="G223" i="24"/>
  <c r="G191" i="24"/>
  <c r="G156" i="24"/>
  <c r="G81" i="24"/>
  <c r="E196" i="24"/>
  <c r="E36" i="24"/>
  <c r="G64" i="24"/>
  <c r="E99" i="24"/>
  <c r="G127" i="24"/>
  <c r="E64" i="24"/>
  <c r="G92" i="24"/>
  <c r="E175" i="24"/>
  <c r="E159" i="24"/>
  <c r="E143" i="24"/>
  <c r="E127" i="24"/>
  <c r="E111" i="24"/>
  <c r="E95" i="24"/>
  <c r="E79" i="24"/>
  <c r="E63" i="24"/>
  <c r="E47" i="24"/>
  <c r="E31" i="24"/>
  <c r="E15" i="24"/>
  <c r="G235" i="24"/>
  <c r="G219" i="24"/>
  <c r="G203" i="24"/>
  <c r="G187" i="24"/>
  <c r="G171" i="24"/>
  <c r="G155" i="24"/>
  <c r="G139" i="24"/>
  <c r="G123" i="24"/>
  <c r="G107" i="24"/>
  <c r="G91" i="24"/>
  <c r="G75" i="24"/>
  <c r="G59" i="24"/>
  <c r="G43" i="24"/>
  <c r="G27" i="24"/>
  <c r="G11" i="24"/>
  <c r="E149" i="24"/>
  <c r="G225" i="24"/>
  <c r="G97" i="24"/>
  <c r="E212" i="24"/>
  <c r="E20" i="24"/>
  <c r="G80" i="24"/>
  <c r="E115" i="24"/>
  <c r="G111" i="24"/>
  <c r="E128" i="24"/>
  <c r="G236" i="24"/>
  <c r="G108" i="24"/>
  <c r="E174" i="24"/>
  <c r="E110" i="24"/>
  <c r="E94" i="24"/>
  <c r="E78" i="24"/>
  <c r="E62" i="24"/>
  <c r="E46" i="24"/>
  <c r="E30" i="24"/>
  <c r="E14" i="24"/>
  <c r="G234" i="24"/>
  <c r="G218" i="24"/>
  <c r="G202" i="24"/>
  <c r="G186" i="24"/>
  <c r="G170" i="24"/>
  <c r="G154" i="24"/>
  <c r="G138" i="24"/>
  <c r="G122" i="24"/>
  <c r="G106" i="24"/>
  <c r="G90" i="24"/>
  <c r="G74" i="24"/>
  <c r="G58" i="24"/>
  <c r="G42" i="24"/>
  <c r="G26" i="24"/>
  <c r="G10" i="24"/>
  <c r="E53" i="24"/>
  <c r="G129" i="24"/>
  <c r="E148" i="24"/>
  <c r="G160" i="24"/>
  <c r="E179" i="24"/>
  <c r="G79" i="24"/>
  <c r="E112" i="24"/>
  <c r="G28" i="24"/>
  <c r="E206" i="24"/>
  <c r="E189" i="24"/>
  <c r="E109" i="24"/>
  <c r="E77" i="24"/>
  <c r="E29" i="24"/>
  <c r="G217" i="24"/>
  <c r="G201" i="24"/>
  <c r="G185" i="24"/>
  <c r="G169" i="24"/>
  <c r="G153" i="24"/>
  <c r="G137" i="24"/>
  <c r="G121" i="24"/>
  <c r="G105" i="24"/>
  <c r="G89" i="24"/>
  <c r="G73" i="24"/>
  <c r="G57" i="24"/>
  <c r="G41" i="24"/>
  <c r="G25" i="24"/>
  <c r="G9" i="24"/>
  <c r="E117" i="24"/>
  <c r="E116" i="24"/>
  <c r="G224" i="24"/>
  <c r="G96" i="24"/>
  <c r="E195" i="24"/>
  <c r="G239" i="24"/>
  <c r="G63" i="24"/>
  <c r="E177" i="24"/>
  <c r="E160" i="24"/>
  <c r="E96" i="24"/>
  <c r="G220" i="24"/>
  <c r="G124" i="24"/>
  <c r="E207" i="24"/>
  <c r="E142" i="24"/>
  <c r="E173" i="24"/>
  <c r="E172" i="24"/>
  <c r="E156" i="24"/>
  <c r="E140" i="24"/>
  <c r="E124" i="24"/>
  <c r="E108" i="24"/>
  <c r="E92" i="24"/>
  <c r="E76" i="24"/>
  <c r="E60" i="24"/>
  <c r="E44" i="24"/>
  <c r="E28" i="24"/>
  <c r="E12" i="24"/>
  <c r="G232" i="24"/>
  <c r="G216" i="24"/>
  <c r="G200" i="24"/>
  <c r="G184" i="24"/>
  <c r="G168" i="24"/>
  <c r="G152" i="24"/>
  <c r="G136" i="24"/>
  <c r="G120" i="24"/>
  <c r="G104" i="24"/>
  <c r="G88" i="24"/>
  <c r="G72" i="24"/>
  <c r="G56" i="24"/>
  <c r="G40" i="24"/>
  <c r="G24" i="24"/>
  <c r="G8" i="24"/>
  <c r="E165" i="24"/>
  <c r="E68" i="24"/>
  <c r="G192" i="24"/>
  <c r="G144" i="24"/>
  <c r="E83" i="24"/>
  <c r="G95" i="24"/>
  <c r="E144" i="24"/>
  <c r="G204" i="24"/>
  <c r="G60" i="24"/>
  <c r="E126" i="24"/>
  <c r="E157" i="24"/>
  <c r="E125" i="24"/>
  <c r="E61" i="24"/>
  <c r="G233" i="24"/>
  <c r="E204" i="24"/>
  <c r="E219" i="24"/>
  <c r="E203" i="24"/>
  <c r="E187" i="24"/>
  <c r="E171" i="24"/>
  <c r="E155" i="24"/>
  <c r="E139" i="24"/>
  <c r="E123" i="24"/>
  <c r="E107" i="24"/>
  <c r="E91" i="24"/>
  <c r="E75" i="24"/>
  <c r="E59" i="24"/>
  <c r="E43" i="24"/>
  <c r="E27" i="24"/>
  <c r="E11" i="24"/>
  <c r="G231" i="24"/>
  <c r="G215" i="24"/>
  <c r="G199" i="24"/>
  <c r="G183" i="24"/>
  <c r="G167" i="24"/>
  <c r="G151" i="24"/>
  <c r="G135" i="24"/>
  <c r="G119" i="24"/>
  <c r="G103" i="24"/>
  <c r="G87" i="24"/>
  <c r="G71" i="24"/>
  <c r="G55" i="24"/>
  <c r="G39" i="24"/>
  <c r="G23" i="24"/>
  <c r="G7" i="24"/>
  <c r="E197" i="24"/>
  <c r="G145" i="24"/>
  <c r="G176" i="24"/>
  <c r="E209" i="24"/>
  <c r="E192" i="24"/>
  <c r="E32" i="24"/>
  <c r="G188" i="24"/>
  <c r="G140" i="24"/>
  <c r="E191" i="24"/>
  <c r="E190" i="24"/>
  <c r="E158" i="24"/>
  <c r="E205" i="24"/>
  <c r="E141" i="24"/>
  <c r="E93" i="24"/>
  <c r="E45" i="24"/>
  <c r="E13" i="24"/>
  <c r="E188" i="24"/>
  <c r="E218" i="24"/>
  <c r="E202" i="24"/>
  <c r="E186" i="24"/>
  <c r="E170" i="24"/>
  <c r="E154" i="24"/>
  <c r="E138" i="24"/>
  <c r="E122" i="24"/>
  <c r="E106" i="24"/>
  <c r="E90" i="24"/>
  <c r="E74" i="24"/>
  <c r="E58" i="24"/>
  <c r="E42" i="24"/>
  <c r="E26" i="24"/>
  <c r="E10" i="24"/>
  <c r="G230" i="24"/>
  <c r="G214" i="24"/>
  <c r="G198" i="24"/>
  <c r="G182" i="24"/>
  <c r="G166" i="24"/>
  <c r="G150" i="24"/>
  <c r="G134" i="24"/>
  <c r="G118" i="24"/>
  <c r="G102" i="24"/>
  <c r="G86" i="24"/>
  <c r="G70" i="24"/>
  <c r="G54" i="24"/>
  <c r="G38" i="24"/>
  <c r="G22" i="24"/>
  <c r="G6" i="24"/>
  <c r="E69" i="24"/>
  <c r="G161" i="24"/>
  <c r="E164" i="24"/>
  <c r="E163" i="24"/>
  <c r="E35" i="24"/>
  <c r="G207" i="24"/>
  <c r="G175" i="24"/>
  <c r="E129" i="24"/>
  <c r="G5" i="24"/>
  <c r="E181" i="24"/>
  <c r="G193" i="24"/>
  <c r="G113" i="24"/>
  <c r="E52" i="24"/>
  <c r="G48" i="24"/>
  <c r="E147" i="24"/>
  <c r="G159" i="24"/>
  <c r="E161" i="24"/>
  <c r="E208" i="24"/>
  <c r="E48" i="24"/>
  <c r="G172" i="24"/>
  <c r="G76" i="24"/>
  <c r="E185" i="24"/>
  <c r="E121" i="24"/>
  <c r="E73" i="24"/>
  <c r="E25" i="24"/>
  <c r="G213" i="24"/>
  <c r="G165" i="24"/>
  <c r="G117" i="24"/>
  <c r="G85" i="24"/>
  <c r="G69" i="24"/>
  <c r="G53" i="24"/>
  <c r="E216" i="24"/>
  <c r="E200" i="24"/>
  <c r="E184" i="24"/>
  <c r="E168" i="24"/>
  <c r="E152" i="24"/>
  <c r="E136" i="24"/>
  <c r="E120" i="24"/>
  <c r="E104" i="24"/>
  <c r="E88" i="24"/>
  <c r="E72" i="24"/>
  <c r="E56" i="24"/>
  <c r="E40" i="24"/>
  <c r="E24" i="24"/>
  <c r="E8" i="24"/>
  <c r="G228" i="24"/>
  <c r="G212" i="24"/>
  <c r="G196" i="24"/>
  <c r="G180" i="24"/>
  <c r="G164" i="24"/>
  <c r="G148" i="24"/>
  <c r="G132" i="24"/>
  <c r="G116" i="24"/>
  <c r="G100" i="24"/>
  <c r="G84" i="24"/>
  <c r="G68" i="24"/>
  <c r="G52" i="24"/>
  <c r="G36" i="24"/>
  <c r="G20" i="24"/>
  <c r="G4" i="24"/>
  <c r="E51" i="24"/>
  <c r="G143" i="24"/>
  <c r="E193" i="24"/>
  <c r="E176" i="24"/>
  <c r="E16" i="24"/>
  <c r="G44" i="24"/>
  <c r="E217" i="24"/>
  <c r="E169" i="24"/>
  <c r="E137" i="24"/>
  <c r="E89" i="24"/>
  <c r="E41" i="24"/>
  <c r="G229" i="24"/>
  <c r="G181" i="24"/>
  <c r="G133" i="24"/>
  <c r="G21" i="24"/>
  <c r="E215" i="24"/>
  <c r="E199" i="24"/>
  <c r="E183" i="24"/>
  <c r="E167" i="24"/>
  <c r="E151" i="24"/>
  <c r="E135" i="24"/>
  <c r="E119" i="24"/>
  <c r="E103" i="24"/>
  <c r="E87" i="24"/>
  <c r="E71" i="24"/>
  <c r="E55" i="24"/>
  <c r="E39" i="24"/>
  <c r="E23" i="24"/>
  <c r="E7" i="24"/>
  <c r="G227" i="24"/>
  <c r="G211" i="24"/>
  <c r="G195" i="24"/>
  <c r="G179" i="24"/>
  <c r="G163" i="24"/>
  <c r="G147" i="24"/>
  <c r="G131" i="24"/>
  <c r="G115" i="24"/>
  <c r="G99" i="24"/>
  <c r="G83" i="24"/>
  <c r="G67" i="24"/>
  <c r="G51" i="24"/>
  <c r="G35" i="24"/>
  <c r="G19" i="24"/>
  <c r="E213" i="24"/>
  <c r="E133" i="24"/>
  <c r="G209" i="24"/>
  <c r="G65" i="24"/>
  <c r="E132" i="24"/>
  <c r="E84" i="24"/>
  <c r="G208" i="24"/>
  <c r="G128" i="24"/>
  <c r="E131" i="24"/>
  <c r="G31" i="24"/>
  <c r="E4" i="24"/>
  <c r="E80" i="24"/>
  <c r="G12" i="24"/>
  <c r="E201" i="24"/>
  <c r="E153" i="24"/>
  <c r="E105" i="24"/>
  <c r="E57" i="24"/>
  <c r="E9" i="24"/>
  <c r="G197" i="24"/>
  <c r="G149" i="24"/>
  <c r="G101" i="24"/>
  <c r="G37" i="24"/>
  <c r="E214" i="24"/>
  <c r="E198" i="24"/>
  <c r="E182" i="24"/>
  <c r="E166" i="24"/>
  <c r="E150" i="24"/>
  <c r="E134" i="24"/>
  <c r="E118" i="24"/>
  <c r="E102" i="24"/>
  <c r="E86" i="24"/>
  <c r="E70" i="24"/>
  <c r="E54" i="24"/>
  <c r="E38" i="24"/>
  <c r="E22" i="24"/>
  <c r="E6" i="24"/>
  <c r="G226" i="24"/>
  <c r="G210" i="24"/>
  <c r="G194" i="24"/>
  <c r="G178" i="24"/>
  <c r="G162" i="24"/>
  <c r="G146" i="24"/>
  <c r="G130" i="24"/>
  <c r="G114" i="24"/>
  <c r="G98" i="24"/>
  <c r="G82" i="24"/>
  <c r="G66" i="24"/>
  <c r="G50" i="24"/>
  <c r="G34" i="24"/>
  <c r="G18" i="24"/>
  <c r="D221" i="24"/>
  <c r="E4" i="23"/>
  <c r="G13" i="23"/>
  <c r="G16" i="23"/>
  <c r="G15" i="23"/>
  <c r="G30" i="23"/>
  <c r="G29" i="23"/>
  <c r="G44" i="23"/>
  <c r="G28" i="23"/>
  <c r="G12" i="23"/>
  <c r="G17" i="23"/>
  <c r="G48" i="23"/>
  <c r="G46" i="23"/>
  <c r="G45" i="23"/>
  <c r="G43" i="23"/>
  <c r="G27" i="23"/>
  <c r="G11" i="23"/>
  <c r="G42" i="23"/>
  <c r="G26" i="23"/>
  <c r="G10" i="23"/>
  <c r="G49" i="23"/>
  <c r="G14" i="23"/>
  <c r="G41" i="23"/>
  <c r="G25" i="23"/>
  <c r="G9" i="23"/>
  <c r="G33" i="23"/>
  <c r="G31" i="23"/>
  <c r="G40" i="23"/>
  <c r="G8" i="23"/>
  <c r="G55" i="23"/>
  <c r="G23" i="23"/>
  <c r="G38" i="23"/>
  <c r="G6" i="23"/>
  <c r="G53" i="23"/>
  <c r="G37" i="23"/>
  <c r="G21" i="23"/>
  <c r="G5" i="23"/>
  <c r="G52" i="23"/>
  <c r="G36" i="23"/>
  <c r="G20" i="23"/>
  <c r="G4" i="23"/>
  <c r="G19" i="23"/>
  <c r="G32" i="23"/>
  <c r="G47" i="23"/>
  <c r="G24" i="23"/>
  <c r="G39" i="23"/>
  <c r="G7" i="23"/>
  <c r="G54" i="23"/>
  <c r="G22" i="23"/>
  <c r="G51" i="23"/>
  <c r="G35" i="23"/>
  <c r="G50" i="23"/>
  <c r="G34" i="23"/>
  <c r="G18" i="23"/>
  <c r="I4" i="20"/>
  <c r="L23" i="20"/>
  <c r="K23" i="20"/>
  <c r="L24" i="20" s="1"/>
  <c r="K24" i="20" s="1"/>
  <c r="L25" i="20" s="1"/>
  <c r="K25" i="20" s="1"/>
  <c r="L26" i="20" s="1"/>
  <c r="K26" i="20" s="1"/>
  <c r="E24" i="11"/>
  <c r="D25" i="11" s="1"/>
  <c r="E25" i="11" s="1"/>
  <c r="E23" i="11"/>
  <c r="D24" i="11" s="1"/>
  <c r="I6" i="20"/>
  <c r="I7" i="20"/>
  <c r="I5" i="20"/>
  <c r="C6" i="18"/>
  <c r="C7" i="18"/>
  <c r="C8" i="18"/>
  <c r="C9" i="18"/>
  <c r="C10" i="18"/>
  <c r="C11" i="18"/>
  <c r="C12" i="18"/>
  <c r="C13" i="18"/>
  <c r="C14" i="18"/>
  <c r="C15" i="18"/>
  <c r="C16" i="18"/>
  <c r="C17" i="18"/>
  <c r="C18" i="18"/>
  <c r="C19" i="18"/>
  <c r="C20" i="18"/>
  <c r="C21" i="18"/>
  <c r="C22" i="18"/>
  <c r="C23" i="18"/>
  <c r="C24" i="18"/>
  <c r="C25" i="18"/>
  <c r="C26" i="18"/>
  <c r="C27" i="18"/>
  <c r="C28" i="18"/>
  <c r="C29" i="18"/>
  <c r="C30" i="18"/>
  <c r="C31" i="18"/>
  <c r="C32" i="18"/>
  <c r="C33" i="18"/>
  <c r="C34" i="18"/>
  <c r="C35" i="18"/>
  <c r="C36" i="18"/>
  <c r="C37" i="18"/>
  <c r="C38" i="18"/>
  <c r="C39" i="18"/>
  <c r="C40" i="18"/>
  <c r="C41" i="18"/>
  <c r="C42" i="18"/>
  <c r="C43" i="18"/>
  <c r="C44" i="18"/>
  <c r="C45" i="18"/>
  <c r="C46" i="18"/>
  <c r="C47" i="18"/>
  <c r="C48" i="18"/>
  <c r="C49" i="18"/>
  <c r="C50" i="18"/>
  <c r="C51" i="18"/>
  <c r="C52" i="18"/>
  <c r="C53" i="18"/>
  <c r="C54" i="18"/>
  <c r="C55" i="18"/>
  <c r="C56" i="18"/>
  <c r="C57" i="18"/>
  <c r="C58" i="18"/>
  <c r="C59" i="18"/>
  <c r="C60" i="18"/>
  <c r="C61" i="18"/>
  <c r="C62" i="18"/>
  <c r="C63" i="18"/>
  <c r="C64" i="18"/>
  <c r="C65" i="18"/>
  <c r="C66" i="18"/>
  <c r="C67" i="18"/>
  <c r="C68" i="18"/>
  <c r="C69" i="18"/>
  <c r="C70" i="18"/>
  <c r="C71" i="18"/>
  <c r="C72" i="18"/>
  <c r="C73" i="18"/>
  <c r="C74" i="18"/>
  <c r="C75" i="18"/>
  <c r="C76" i="18"/>
  <c r="C77" i="18"/>
  <c r="C78" i="18"/>
  <c r="C79" i="18"/>
  <c r="C80" i="18"/>
  <c r="C81" i="18"/>
  <c r="C82" i="18"/>
  <c r="C83" i="18"/>
  <c r="C84" i="18"/>
  <c r="C85" i="18"/>
  <c r="C86" i="18"/>
  <c r="C87" i="18"/>
  <c r="C88" i="18"/>
  <c r="C89" i="18"/>
  <c r="C90" i="18"/>
  <c r="C91" i="18"/>
  <c r="C92" i="18"/>
  <c r="C93" i="18"/>
  <c r="C94" i="18"/>
  <c r="C95" i="18"/>
  <c r="C96" i="18"/>
  <c r="C97" i="18"/>
  <c r="H5" i="11"/>
  <c r="H6" i="11"/>
  <c r="H7" i="11"/>
  <c r="H8" i="11"/>
  <c r="H9" i="11"/>
  <c r="H10" i="11"/>
  <c r="H11" i="11"/>
  <c r="H12" i="11"/>
  <c r="H13" i="11"/>
  <c r="H14" i="11"/>
  <c r="H15" i="11"/>
  <c r="H16" i="11"/>
  <c r="H17" i="11"/>
  <c r="H18" i="11"/>
  <c r="H19" i="11"/>
  <c r="H4" i="11"/>
  <c r="E6" i="11"/>
  <c r="E7" i="11"/>
  <c r="E8" i="11"/>
  <c r="E9" i="11"/>
  <c r="E10" i="11"/>
  <c r="E11" i="11"/>
  <c r="E12" i="11"/>
  <c r="E13" i="11"/>
  <c r="E14" i="11"/>
  <c r="E15" i="11"/>
  <c r="E16" i="11"/>
  <c r="E17" i="11"/>
  <c r="E18" i="11"/>
  <c r="E19" i="11"/>
  <c r="E20" i="11"/>
  <c r="E21" i="11"/>
  <c r="C3" i="17"/>
  <c r="C4" i="17"/>
  <c r="C11" i="17"/>
  <c r="C7" i="17"/>
  <c r="C9" i="17"/>
  <c r="C10" i="17"/>
  <c r="C8" i="17"/>
  <c r="C5" i="17"/>
  <c r="C6" i="17"/>
  <c r="C12" i="17"/>
  <c r="C13" i="17"/>
  <c r="C14" i="17"/>
  <c r="C15" i="17"/>
  <c r="C16" i="17"/>
  <c r="H2" i="17"/>
  <c r="C17" i="17"/>
  <c r="H3" i="17"/>
  <c r="C18" i="17"/>
  <c r="H4" i="17"/>
  <c r="C19" i="17"/>
  <c r="H5" i="17"/>
  <c r="H7" i="17"/>
  <c r="H6" i="17"/>
  <c r="H8" i="17"/>
  <c r="D222" i="24" l="1"/>
  <c r="E221" i="24"/>
  <c r="G57" i="23"/>
  <c r="E5" i="23"/>
  <c r="J4" i="20"/>
  <c r="L27" i="20"/>
  <c r="J5" i="20"/>
  <c r="K5" i="20" s="1"/>
  <c r="J7" i="20"/>
  <c r="K7" i="20" s="1"/>
  <c r="J6" i="20"/>
  <c r="K6" i="20" s="1"/>
  <c r="K4" i="20"/>
  <c r="E19" i="17"/>
  <c r="D19" i="17"/>
  <c r="E18" i="17"/>
  <c r="D18" i="17"/>
  <c r="E17" i="17"/>
  <c r="D17" i="17"/>
  <c r="D16" i="17"/>
  <c r="E16" i="17"/>
  <c r="D15" i="17"/>
  <c r="E15" i="17"/>
  <c r="E14" i="17"/>
  <c r="D14" i="17"/>
  <c r="D223" i="24" l="1"/>
  <c r="E222" i="24"/>
  <c r="E6" i="23"/>
  <c r="D224" i="24" l="1"/>
  <c r="E223" i="24"/>
  <c r="E7" i="23"/>
  <c r="D4" i="9"/>
  <c r="D5" i="9"/>
  <c r="D6" i="9"/>
  <c r="D7" i="9"/>
  <c r="D8" i="9"/>
  <c r="D9" i="9"/>
  <c r="D10" i="9"/>
  <c r="C3" i="9"/>
  <c r="C4" i="9"/>
  <c r="C5" i="9"/>
  <c r="C6" i="9"/>
  <c r="C7" i="9"/>
  <c r="C8" i="9"/>
  <c r="C9" i="9"/>
  <c r="C10" i="9"/>
  <c r="I3" i="8" a="1"/>
  <c r="I3" i="8" s="1"/>
  <c r="H2" i="8" a="1"/>
  <c r="H2" i="8" s="1"/>
  <c r="I2" i="8" a="1"/>
  <c r="I2" i="8" s="1"/>
  <c r="D225" i="24" l="1"/>
  <c r="E224" i="24"/>
  <c r="E8" i="23"/>
  <c r="Q2" i="7" a="1"/>
  <c r="Q2" i="7" s="1"/>
  <c r="P2" i="7" a="1"/>
  <c r="P2" i="7" s="1"/>
  <c r="H14" i="6"/>
  <c r="H15" i="6"/>
  <c r="H16" i="6"/>
  <c r="H2" i="6"/>
  <c r="H3" i="6"/>
  <c r="H4" i="6"/>
  <c r="H5" i="6"/>
  <c r="H6" i="6"/>
  <c r="H7" i="6"/>
  <c r="H8" i="6"/>
  <c r="H9" i="6"/>
  <c r="H10" i="6"/>
  <c r="H11" i="6"/>
  <c r="H12" i="6"/>
  <c r="H13" i="6"/>
  <c r="I2" i="6" a="1"/>
  <c r="I2" i="6" s="1"/>
  <c r="G2" i="6" a="1"/>
  <c r="G2" i="6" s="1"/>
  <c r="G2" i="4"/>
  <c r="J2" i="4" a="1"/>
  <c r="J2" i="4" s="1"/>
  <c r="I4" i="4"/>
  <c r="H3" i="4" a="1"/>
  <c r="H3" i="4" s="1"/>
  <c r="H2" i="4" a="1"/>
  <c r="H2" i="4" s="1"/>
  <c r="C3" i="4"/>
  <c r="C4" i="4"/>
  <c r="C5" i="4"/>
  <c r="C6" i="4"/>
  <c r="C7" i="4"/>
  <c r="C8" i="4"/>
  <c r="C9" i="4"/>
  <c r="C10" i="4"/>
  <c r="F2" i="4" s="1" a="1"/>
  <c r="F2" i="4" s="1"/>
  <c r="C11" i="4"/>
  <c r="C12" i="4"/>
  <c r="C13" i="4"/>
  <c r="C14" i="4"/>
  <c r="C15" i="4"/>
  <c r="C16" i="4"/>
  <c r="C17" i="4"/>
  <c r="C18" i="4"/>
  <c r="C19" i="4"/>
  <c r="C20" i="4"/>
  <c r="C21" i="4"/>
  <c r="C22" i="4"/>
  <c r="C23" i="4"/>
  <c r="C24" i="4"/>
  <c r="C2" i="4"/>
  <c r="E2" i="4" a="1"/>
  <c r="E2" i="4" s="1"/>
  <c r="I23" i="2"/>
  <c r="I24" i="2"/>
  <c r="I3" i="2"/>
  <c r="I4" i="2"/>
  <c r="I5" i="2"/>
  <c r="I6" i="2"/>
  <c r="I7" i="2"/>
  <c r="I8" i="2"/>
  <c r="I9" i="2"/>
  <c r="I10" i="2"/>
  <c r="I11" i="2"/>
  <c r="I12" i="2"/>
  <c r="I13" i="2"/>
  <c r="I14" i="2"/>
  <c r="I15" i="2"/>
  <c r="I16" i="2"/>
  <c r="I17" i="2"/>
  <c r="I18" i="2"/>
  <c r="I19" i="2"/>
  <c r="I20" i="2"/>
  <c r="I21" i="2"/>
  <c r="I22" i="2"/>
  <c r="I2" i="2"/>
  <c r="H24" i="2"/>
  <c r="H3" i="2"/>
  <c r="H4" i="2"/>
  <c r="H5" i="2"/>
  <c r="H6" i="2"/>
  <c r="H7" i="2"/>
  <c r="H8" i="2"/>
  <c r="H9" i="2"/>
  <c r="H10" i="2"/>
  <c r="H11" i="2"/>
  <c r="H12" i="2"/>
  <c r="H13" i="2"/>
  <c r="H14" i="2"/>
  <c r="H15" i="2"/>
  <c r="H16" i="2"/>
  <c r="H17" i="2"/>
  <c r="H18" i="2"/>
  <c r="H19" i="2"/>
  <c r="H20" i="2"/>
  <c r="H21" i="2"/>
  <c r="H22" i="2"/>
  <c r="H23" i="2"/>
  <c r="H2" i="2"/>
  <c r="D3" i="2"/>
  <c r="D4" i="2"/>
  <c r="D5" i="2"/>
  <c r="D6" i="2"/>
  <c r="D7" i="2"/>
  <c r="D8" i="2"/>
  <c r="D9" i="2"/>
  <c r="D10" i="2"/>
  <c r="D11" i="2"/>
  <c r="D12" i="2"/>
  <c r="D13" i="2"/>
  <c r="D14" i="2"/>
  <c r="D15" i="2"/>
  <c r="D16" i="2"/>
  <c r="D17" i="2"/>
  <c r="D18" i="2"/>
  <c r="D19" i="2"/>
  <c r="D20" i="2"/>
  <c r="D21" i="2"/>
  <c r="D22" i="2"/>
  <c r="D23" i="2"/>
  <c r="D2" i="2"/>
  <c r="G2" i="2" s="1" a="1"/>
  <c r="G2" i="2" s="1"/>
  <c r="F2" i="2" a="1"/>
  <c r="F2" i="2" s="1"/>
  <c r="D12" i="1"/>
  <c r="D2" i="1" a="1"/>
  <c r="D2" i="1" s="1"/>
  <c r="D226" i="24" l="1"/>
  <c r="E225" i="24"/>
  <c r="E9" i="23"/>
  <c r="G15" i="4"/>
  <c r="H4" i="4"/>
  <c r="G4" i="4"/>
  <c r="G16" i="4"/>
  <c r="G17" i="4"/>
  <c r="G19" i="4"/>
  <c r="G18" i="4"/>
  <c r="G3" i="4"/>
  <c r="G20" i="4"/>
  <c r="G5" i="4"/>
  <c r="G21" i="4"/>
  <c r="G6" i="4"/>
  <c r="G22" i="4"/>
  <c r="G8" i="4"/>
  <c r="G7" i="4"/>
  <c r="G23" i="4"/>
  <c r="G24" i="4"/>
  <c r="G9" i="4"/>
  <c r="G10" i="4"/>
  <c r="G11" i="4"/>
  <c r="G12" i="4"/>
  <c r="G13" i="4"/>
  <c r="G14" i="4"/>
  <c r="J2" i="2" a="1"/>
  <c r="J2" i="2" s="1"/>
  <c r="D227" i="24" l="1"/>
  <c r="E226" i="24"/>
  <c r="E10" i="23"/>
  <c r="D228" i="24" l="1"/>
  <c r="E227" i="24"/>
  <c r="E11" i="23"/>
  <c r="D229" i="24" l="1"/>
  <c r="E228" i="24"/>
  <c r="E12" i="23"/>
  <c r="D230" i="24" l="1"/>
  <c r="E229" i="24"/>
  <c r="E13" i="23"/>
  <c r="D231" i="24" l="1"/>
  <c r="E230" i="24"/>
  <c r="E14" i="23"/>
  <c r="D232" i="24" l="1"/>
  <c r="E231" i="24"/>
  <c r="E15" i="23"/>
  <c r="D233" i="24" l="1"/>
  <c r="E232" i="24"/>
  <c r="E16" i="23"/>
  <c r="D234" i="24" l="1"/>
  <c r="E233" i="24"/>
  <c r="E17" i="23"/>
  <c r="D235" i="24" l="1"/>
  <c r="E234" i="24"/>
  <c r="E18" i="23"/>
  <c r="D236" i="24" l="1"/>
  <c r="E235" i="24"/>
  <c r="E19" i="23"/>
  <c r="D237" i="24" l="1"/>
  <c r="E236" i="24"/>
  <c r="E20" i="23"/>
  <c r="D238" i="24" l="1"/>
  <c r="E237" i="24"/>
  <c r="E21" i="23"/>
  <c r="D239" i="24" l="1"/>
  <c r="E238" i="24"/>
  <c r="E22" i="23"/>
  <c r="D240" i="24" l="1"/>
  <c r="E240" i="24" s="1"/>
  <c r="E241" i="24" s="1"/>
  <c r="E239" i="24"/>
  <c r="E23" i="23"/>
  <c r="E24" i="23" l="1"/>
  <c r="E25" i="23" l="1"/>
  <c r="E26" i="23" l="1"/>
  <c r="E27" i="23" l="1"/>
  <c r="E28" i="23" l="1"/>
  <c r="E29" i="23" l="1"/>
  <c r="E30" i="23" l="1"/>
  <c r="E31" i="23" l="1"/>
  <c r="E32" i="23" l="1"/>
  <c r="E33" i="23" l="1"/>
  <c r="E34" i="23" l="1"/>
  <c r="E35" i="23" l="1"/>
  <c r="E36" i="23" l="1"/>
  <c r="E37" i="23" l="1"/>
  <c r="E38" i="23" l="1"/>
  <c r="E39" i="23" l="1"/>
  <c r="E40" i="23" l="1"/>
  <c r="E41" i="23" l="1"/>
  <c r="E42" i="23" l="1"/>
  <c r="E43" i="23" l="1"/>
  <c r="E44" i="23" l="1"/>
  <c r="E45" i="23" l="1"/>
  <c r="E46" i="23" l="1"/>
  <c r="E47" i="23" l="1"/>
  <c r="E48" i="23" l="1"/>
  <c r="E49" i="23" l="1"/>
  <c r="E50" i="23" l="1"/>
  <c r="E51" i="23" l="1"/>
  <c r="E52" i="23" l="1"/>
  <c r="E53" i="23" l="1"/>
  <c r="E54" i="23" l="1"/>
  <c r="E56" i="23" l="1"/>
  <c r="E55" i="23"/>
  <c r="E57" i="23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<sst xmlns="http://schemas.openxmlformats.org/spreadsheetml/2006/main" count="241" uniqueCount="205">
  <si>
    <t>Quarter</t>
  </si>
  <si>
    <t>Year</t>
  </si>
  <si>
    <t>Members</t>
  </si>
  <si>
    <t>Month</t>
  </si>
  <si>
    <t>Jobs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</si>
  <si>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</si>
  <si>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</si>
  <si>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</si>
  <si>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</si>
  <si>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</si>
  <si>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</si>
  <si>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</si>
  <si>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</si>
  <si>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</si>
  <si>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Linear</t>
  </si>
  <si>
    <t>Time</t>
  </si>
  <si>
    <t>Time^2</t>
  </si>
  <si>
    <t>MSE Linear</t>
  </si>
  <si>
    <t>Quadratic</t>
  </si>
  <si>
    <t>MSE Quadratic</t>
  </si>
  <si>
    <t>Cars</t>
  </si>
  <si>
    <t>EXP</t>
  </si>
  <si>
    <t>Season</t>
  </si>
  <si>
    <t>Sales</t>
  </si>
  <si>
    <t>Dummy 1</t>
  </si>
  <si>
    <t>Dummy 2</t>
  </si>
  <si>
    <t>Dummy 3</t>
  </si>
  <si>
    <t>Dummy 4</t>
  </si>
  <si>
    <t>Dummy 5</t>
  </si>
  <si>
    <t>Dummy 6</t>
  </si>
  <si>
    <t>Dummy 7</t>
  </si>
  <si>
    <t>Dummy 8</t>
  </si>
  <si>
    <t>Dummy 9</t>
  </si>
  <si>
    <t>Dummy 10</t>
  </si>
  <si>
    <t>Dummy 11</t>
  </si>
  <si>
    <t>Date</t>
  </si>
  <si>
    <t>Rate</t>
  </si>
  <si>
    <t>t</t>
  </si>
  <si>
    <t>Passengers</t>
  </si>
  <si>
    <t>CMA0.5</t>
  </si>
  <si>
    <t>CMA</t>
  </si>
  <si>
    <t>Timeline</t>
  </si>
  <si>
    <t>Values</t>
  </si>
  <si>
    <t>Forecast</t>
  </si>
  <si>
    <t>Lower Confidence Bound</t>
  </si>
  <si>
    <t>Upper Confidence Bound</t>
  </si>
  <si>
    <t>Statistic</t>
  </si>
  <si>
    <t>Value</t>
  </si>
  <si>
    <t>Alpha</t>
  </si>
  <si>
    <t>Beta</t>
  </si>
  <si>
    <t>Gamma</t>
  </si>
  <si>
    <t>MASE</t>
  </si>
  <si>
    <t>SMAPE</t>
  </si>
  <si>
    <t>MAE</t>
  </si>
  <si>
    <t>RMSE</t>
  </si>
  <si>
    <t>Level</t>
  </si>
  <si>
    <t>Average</t>
  </si>
  <si>
    <t>Center</t>
  </si>
  <si>
    <t>PMI</t>
  </si>
  <si>
    <t>Price</t>
  </si>
  <si>
    <t>Return</t>
  </si>
  <si>
    <t>1/19/2010</t>
  </si>
  <si>
    <t>1/25/2010</t>
  </si>
  <si>
    <t>2/16/2010</t>
  </si>
  <si>
    <t>2/22/2010</t>
  </si>
  <si>
    <t>3/15/2010</t>
  </si>
  <si>
    <t>3/22/2010</t>
  </si>
  <si>
    <t>3/29/2010</t>
  </si>
  <si>
    <t>4/19/2010</t>
  </si>
  <si>
    <t>4/26/2010</t>
  </si>
  <si>
    <t>5/17/2010</t>
  </si>
  <si>
    <t>5/24/2010</t>
  </si>
  <si>
    <t>6/14/2010</t>
  </si>
  <si>
    <t>6/21/2010</t>
  </si>
  <si>
    <t>6/28/2010</t>
  </si>
  <si>
    <t>7/19/2010</t>
  </si>
  <si>
    <t>7/26/2010</t>
  </si>
  <si>
    <t>8/16/2010</t>
  </si>
  <si>
    <t>8/23/2010</t>
  </si>
  <si>
    <t>8/30/2010</t>
  </si>
  <si>
    <t>9/13/2010</t>
  </si>
  <si>
    <t>9/20/2010</t>
  </si>
  <si>
    <t>9/27/2010</t>
  </si>
  <si>
    <t>10/18/2010</t>
  </si>
  <si>
    <t>10/25/2010</t>
  </si>
  <si>
    <t>11/15/2010</t>
  </si>
  <si>
    <t>11/22/2010</t>
  </si>
  <si>
    <t>11/29/2010</t>
  </si>
  <si>
    <t>12/13/2010</t>
  </si>
  <si>
    <t>12/20/2010</t>
  </si>
  <si>
    <t>12/27/2010</t>
  </si>
  <si>
    <t>1/18/2011</t>
  </si>
  <si>
    <t>1/24/2011</t>
  </si>
  <si>
    <t>1/31/2011</t>
  </si>
  <si>
    <t>2/14/2011</t>
  </si>
  <si>
    <t>2/22/2011</t>
  </si>
  <si>
    <t>2/28/2011</t>
  </si>
  <si>
    <t>3/14/2011</t>
  </si>
  <si>
    <t>3/21/2011</t>
  </si>
  <si>
    <t>3/28/2011</t>
  </si>
  <si>
    <t>4/18/2011</t>
  </si>
  <si>
    <t>4/25/2011</t>
  </si>
  <si>
    <t>5/16/2011</t>
  </si>
  <si>
    <t>5/23/2011</t>
  </si>
  <si>
    <t>5/31/2011</t>
  </si>
  <si>
    <t>6/13/2011</t>
  </si>
  <si>
    <t>6/20/2011</t>
  </si>
  <si>
    <t>6/27/2011</t>
  </si>
  <si>
    <t>7/18/2011</t>
  </si>
  <si>
    <t>7/25/2011</t>
  </si>
  <si>
    <t>8/15/2011</t>
  </si>
  <si>
    <t>8/22/2011</t>
  </si>
  <si>
    <t>8/29/2011</t>
  </si>
  <si>
    <t>9/19/2011</t>
  </si>
  <si>
    <t>9/26/2011</t>
  </si>
  <si>
    <t>10/17/2011</t>
  </si>
  <si>
    <t>10/24/2011</t>
  </si>
  <si>
    <t>10/31/2011</t>
  </si>
  <si>
    <t>11/14/2011</t>
  </si>
  <si>
    <t>11/21/2011</t>
  </si>
  <si>
    <t>11/28/2011</t>
  </si>
  <si>
    <t>12/19/2011</t>
  </si>
  <si>
    <t>12/27/2011</t>
  </si>
  <si>
    <t>1/17/2012</t>
  </si>
  <si>
    <t>1/23/2012</t>
  </si>
  <si>
    <t>1/30/2012</t>
  </si>
  <si>
    <t>2/13/2012</t>
  </si>
  <si>
    <t>2/21/2012</t>
  </si>
  <si>
    <t>2/27/2012</t>
  </si>
  <si>
    <t>3/19/2012</t>
  </si>
  <si>
    <t>3/26/2012</t>
  </si>
  <si>
    <t>4/16/2012</t>
  </si>
  <si>
    <t>4/23/2012</t>
  </si>
  <si>
    <t>4/30/2012</t>
  </si>
  <si>
    <t>5/14/2012</t>
  </si>
  <si>
    <t>5/21/2012</t>
  </si>
  <si>
    <t>5/29/2012</t>
  </si>
  <si>
    <t>6/18/2012</t>
  </si>
  <si>
    <t>6/25/2012</t>
  </si>
  <si>
    <t>7/16/2012</t>
  </si>
  <si>
    <t>7/23/2012</t>
  </si>
  <si>
    <t>7/30/2012</t>
  </si>
  <si>
    <t>8/13/2012</t>
  </si>
  <si>
    <t>8/20/2012</t>
  </si>
  <si>
    <t>8/27/2012</t>
  </si>
  <si>
    <t>9/17/2012</t>
  </si>
  <si>
    <t>9/24/2012</t>
  </si>
  <si>
    <t>10/15/2012</t>
  </si>
  <si>
    <t>10/22/2012</t>
  </si>
  <si>
    <t>10/31/2012</t>
  </si>
  <si>
    <t>11/19/2012</t>
  </si>
  <si>
    <t>11/26/2012</t>
  </si>
  <si>
    <t>12/17/2012</t>
  </si>
  <si>
    <t>12/24/2012</t>
  </si>
  <si>
    <t>12/31/2012</t>
  </si>
  <si>
    <t>1/14/2013</t>
  </si>
  <si>
    <t>1/22/2013</t>
  </si>
  <si>
    <t>1/28/2013</t>
  </si>
  <si>
    <t>2/19/2013</t>
  </si>
  <si>
    <t>2/25/2013</t>
  </si>
  <si>
    <t>3/18/2013</t>
  </si>
  <si>
    <t>3/25/2013</t>
  </si>
  <si>
    <t>4/15/2013</t>
  </si>
  <si>
    <t>4/22/2013</t>
  </si>
  <si>
    <t>4/29/2013</t>
  </si>
  <si>
    <t>5/13/2013</t>
  </si>
  <si>
    <t>5/20/2013</t>
  </si>
  <si>
    <t>5/28/2013</t>
  </si>
  <si>
    <t>6/17/2013</t>
  </si>
  <si>
    <t>6/24/2013</t>
  </si>
  <si>
    <t>7/15/2013</t>
  </si>
  <si>
    <t>7/22/2013</t>
  </si>
  <si>
    <t>7/29/2013</t>
  </si>
  <si>
    <t>8/19/2013</t>
  </si>
  <si>
    <t>8/26/2013</t>
  </si>
  <si>
    <t>9/16/2013</t>
  </si>
  <si>
    <t>9/23/2013</t>
  </si>
  <si>
    <t>9/30/2013</t>
  </si>
  <si>
    <t>10/14/2013</t>
  </si>
  <si>
    <t>10/21/2013</t>
  </si>
  <si>
    <t>10/28/2013</t>
  </si>
  <si>
    <t>11/18/2013</t>
  </si>
  <si>
    <t>11/25/2013</t>
  </si>
  <si>
    <t>12/16/2013</t>
  </si>
  <si>
    <t>12/23/2013</t>
  </si>
  <si>
    <t>12/30/2013</t>
  </si>
  <si>
    <t>1/13/2014</t>
  </si>
  <si>
    <t>1/21/2014</t>
  </si>
  <si>
    <t>1/27/2014</t>
  </si>
  <si>
    <t>2/18/2014</t>
  </si>
  <si>
    <t>2/24/2014</t>
  </si>
  <si>
    <t>3/17/2014</t>
  </si>
  <si>
    <t>3/24/2014</t>
  </si>
  <si>
    <t>3/31/2014</t>
  </si>
  <si>
    <t>4/14/2014</t>
  </si>
  <si>
    <t>4/21/2014</t>
  </si>
  <si>
    <t>4/28/2014</t>
  </si>
  <si>
    <t>5/19/2014</t>
  </si>
  <si>
    <t>5/27/2014</t>
  </si>
  <si>
    <t>6/16/2014</t>
  </si>
  <si>
    <t>6/23/2014</t>
  </si>
  <si>
    <t>6/30/2014</t>
  </si>
  <si>
    <t>7/14/2014</t>
  </si>
  <si>
    <t>7/21/2014</t>
  </si>
  <si>
    <t>7/28/2014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</si>
</sst>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14" fontId="1" fillId="0" borderId="0" xfId="0" applyNumberFormat="1" applyFont="1"/>
    <xf numFmtId="0" fontId="1" fillId="0" borderId="0" xfId="0" applyFont="1" applyAlignment="1">
      <alignment horizontal="center"/>
    </xf>
    <xf numFmtId="2" fontId="0" fillId="0" borderId="0" xfId="0" applyNumberFormat="1"/>
    <xf numFmtId="4" fontId="0" fillId="0" borderId="0" xfId="0" applyNumberFormat="1"/>
  </cellXfs>
  <cellStyles count="1">
    <cellStyle name="Normal" xfId="0" builtinId="0"/>
  </cellStyles>
  <dxfs count="3">
    <dxf>
      <numFmt numFmtId="4" formatCode="#,##0.00"/>
    </dxf>
    <dxf>
      <numFmt numFmtId="2" formatCode="0.00"/>
    </dxf>
    <dxf>
      <numFmt numFmtId="2" formatCode="0.0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calcChain" Target="calcChain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eetMetadata" Target="metadata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12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4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15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_rels/chart16.xml.rels><?xml version="1.0" encoding="UTF-8" standalone="yes"?>
<Relationships xmlns="http://schemas.openxmlformats.org/package/2006/relationships"><Relationship Id="rId2" Type="http://schemas.microsoft.com/office/2011/relationships/chartColorStyle" Target="colors12.xml"/><Relationship Id="rId1" Type="http://schemas.microsoft.com/office/2011/relationships/chartStyle" Target="style12.xml"/></Relationships>
</file>

<file path=xl/charts/_rels/chart17.xml.rels><?xml version="1.0" encoding="UTF-8" standalone="yes"?>
<Relationships xmlns="http://schemas.openxmlformats.org/package/2006/relationships"><Relationship Id="rId2" Type="http://schemas.microsoft.com/office/2011/relationships/chartColorStyle" Target="colors13.xml"/><Relationship Id="rId1" Type="http://schemas.microsoft.com/office/2011/relationships/chartStyle" Target="style13.xml"/></Relationships>
</file>

<file path=xl/charts/_rels/chart18.xml.rels><?xml version="1.0" encoding="UTF-8" standalone="yes"?>
<Relationships xmlns="http://schemas.openxmlformats.org/package/2006/relationships"><Relationship Id="rId2" Type="http://schemas.microsoft.com/office/2011/relationships/chartColorStyle" Target="colors14.xml"/><Relationship Id="rId1" Type="http://schemas.microsoft.com/office/2011/relationships/chartStyle" Target="style14.xml"/></Relationships>
</file>

<file path=xl/charts/_rels/chart19.xml.rels><?xml version="1.0" encoding="UTF-8" standalone="yes"?>
<Relationships xmlns="http://schemas.openxmlformats.org/package/2006/relationships"><Relationship Id="rId2" Type="http://schemas.microsoft.com/office/2011/relationships/chartColorStyle" Target="colors15.xml"/><Relationship Id="rId1" Type="http://schemas.microsoft.com/office/2011/relationships/chartStyle" Target="style15.xml"/></Relationships>
</file>

<file path=xl/charts/_rels/chart24.xml.rels><?xml version="1.0" encoding="UTF-8" standalone="yes"?>
<Relationships xmlns="http://schemas.openxmlformats.org/package/2006/relationships"><Relationship Id="rId2" Type="http://schemas.microsoft.com/office/2011/relationships/chartColorStyle" Target="colors16.xml"/><Relationship Id="rId1" Type="http://schemas.microsoft.com/office/2011/relationships/chartStyle" Target="style16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Sheet1!$B$2:$B$10</c:f>
              <c:numCache>
                <c:formatCode>General</c:formatCode>
                <c:ptCount val="9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</c:numCache>
            </c:numRef>
          </c:cat>
          <c:val>
            <c:numRef>
              <c:f>Sheet1!$C$2:$C$10</c:f>
              <c:numCache>
                <c:formatCode>General</c:formatCode>
                <c:ptCount val="9"/>
                <c:pt idx="0">
                  <c:v>353</c:v>
                </c:pt>
                <c:pt idx="1">
                  <c:v>387</c:v>
                </c:pt>
                <c:pt idx="2">
                  <c:v>342</c:v>
                </c:pt>
                <c:pt idx="3">
                  <c:v>374</c:v>
                </c:pt>
                <c:pt idx="4">
                  <c:v>396</c:v>
                </c:pt>
                <c:pt idx="5">
                  <c:v>409</c:v>
                </c:pt>
                <c:pt idx="6">
                  <c:v>399</c:v>
                </c:pt>
                <c:pt idx="7">
                  <c:v>412</c:v>
                </c:pt>
                <c:pt idx="8">
                  <c:v>408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080B-4086-A8EF-1A2ECEEB9CA5}"/>
            </c:ext>
          </c:extLst>
        </c:ser>
        <c:ser>
          <c:idx val="1"/>
          <c:order val="1"/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Sheet1!$B$2:$B$10</c:f>
              <c:numCache>
                <c:formatCode>General</c:formatCode>
                <c:ptCount val="9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</c:numCache>
            </c:numRef>
          </c:cat>
          <c:val>
            <c:numRef>
              <c:f>Sheet1!$D$2:$D$10</c:f>
              <c:numCache>
                <c:formatCode>General</c:formatCode>
                <c:ptCount val="9"/>
                <c:pt idx="0">
                  <c:v>357.06666666666666</c:v>
                </c:pt>
                <c:pt idx="1">
                  <c:v>364.4666666666667</c:v>
                </c:pt>
                <c:pt idx="2">
                  <c:v>371.86666666666667</c:v>
                </c:pt>
                <c:pt idx="3">
                  <c:v>379.26666666666671</c:v>
                </c:pt>
                <c:pt idx="4">
                  <c:v>386.66666666666669</c:v>
                </c:pt>
                <c:pt idx="5">
                  <c:v>394.06666666666672</c:v>
                </c:pt>
                <c:pt idx="6">
                  <c:v>401.4666666666667</c:v>
                </c:pt>
                <c:pt idx="7">
                  <c:v>408.86666666666667</c:v>
                </c:pt>
                <c:pt idx="8">
                  <c:v>416.26666666666671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080B-4086-A8EF-1A2ECEEB9CA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053677583"/>
        <c:axId val="1251357759"/>
      </c:lineChart>
      <c:catAx>
        <c:axId val="105367758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51357759"/>
        <c:crosses val="autoZero"/>
        <c:auto val="1"/>
        <c:lblAlgn val="ctr"/>
        <c:lblOffset val="100"/>
        <c:noMultiLvlLbl val="0"/>
      </c:catAx>
      <c:valAx>
        <c:axId val="125135775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5367758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Sheet2!$E$2:$E$23</c:f>
              <c:numCache>
                <c:formatCode>General</c:formatCode>
                <c:ptCount val="22"/>
                <c:pt idx="0">
                  <c:v>37.299999999999997</c:v>
                </c:pt>
                <c:pt idx="1">
                  <c:v>42</c:v>
                </c:pt>
                <c:pt idx="2">
                  <c:v>48</c:v>
                </c:pt>
                <c:pt idx="3">
                  <c:v>55.1</c:v>
                </c:pt>
                <c:pt idx="4">
                  <c:v>64.2</c:v>
                </c:pt>
                <c:pt idx="5">
                  <c:v>71.8</c:v>
                </c:pt>
                <c:pt idx="6">
                  <c:v>80.599999999999994</c:v>
                </c:pt>
                <c:pt idx="7">
                  <c:v>90.4</c:v>
                </c:pt>
                <c:pt idx="8">
                  <c:v>101.5</c:v>
                </c:pt>
                <c:pt idx="9">
                  <c:v>115.8</c:v>
                </c:pt>
                <c:pt idx="10">
                  <c:v>131.19999999999999</c:v>
                </c:pt>
                <c:pt idx="11">
                  <c:v>145</c:v>
                </c:pt>
                <c:pt idx="12">
                  <c:v>160.6</c:v>
                </c:pt>
                <c:pt idx="13">
                  <c:v>173.9</c:v>
                </c:pt>
                <c:pt idx="14">
                  <c:v>187.4</c:v>
                </c:pt>
                <c:pt idx="15">
                  <c:v>201.9</c:v>
                </c:pt>
                <c:pt idx="16">
                  <c:v>218.3</c:v>
                </c:pt>
                <c:pt idx="17">
                  <c:v>238.1</c:v>
                </c:pt>
                <c:pt idx="18">
                  <c:v>259.2</c:v>
                </c:pt>
                <c:pt idx="19">
                  <c:v>276.8</c:v>
                </c:pt>
                <c:pt idx="20">
                  <c:v>296.5</c:v>
                </c:pt>
                <c:pt idx="21">
                  <c:v>313.39999999999998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2E1-4A5E-8AE1-97C904F3D5C5}"/>
            </c:ext>
          </c:extLst>
        </c:ser>
        <c:ser>
          <c:idx val="1"/>
          <c:order val="1"/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Sheet2!$F$2:$F$23</c:f>
              <c:numCache>
                <c:formatCode>General</c:formatCode>
                <c:ptCount val="22"/>
                <c:pt idx="0">
                  <c:v>9.6711462450592709</c:v>
                </c:pt>
                <c:pt idx="1">
                  <c:v>23.074760022586094</c:v>
                </c:pt>
                <c:pt idx="2">
                  <c:v>36.478373800112919</c:v>
                </c:pt>
                <c:pt idx="3">
                  <c:v>49.881987577639741</c:v>
                </c:pt>
                <c:pt idx="4">
                  <c:v>63.285601355166563</c:v>
                </c:pt>
                <c:pt idx="5">
                  <c:v>76.689215132693391</c:v>
                </c:pt>
                <c:pt idx="6">
                  <c:v>90.092828910220206</c:v>
                </c:pt>
                <c:pt idx="7">
                  <c:v>103.49644268774703</c:v>
                </c:pt>
                <c:pt idx="8">
                  <c:v>116.90005646527386</c:v>
                </c:pt>
                <c:pt idx="9">
                  <c:v>130.30367024280068</c:v>
                </c:pt>
                <c:pt idx="10">
                  <c:v>143.70728402032751</c:v>
                </c:pt>
                <c:pt idx="11">
                  <c:v>157.11089779785434</c:v>
                </c:pt>
                <c:pt idx="12">
                  <c:v>170.51451157538116</c:v>
                </c:pt>
                <c:pt idx="13">
                  <c:v>183.91812535290796</c:v>
                </c:pt>
                <c:pt idx="14">
                  <c:v>197.32173913043479</c:v>
                </c:pt>
                <c:pt idx="15">
                  <c:v>210.72535290796162</c:v>
                </c:pt>
                <c:pt idx="16">
                  <c:v>224.12896668548845</c:v>
                </c:pt>
                <c:pt idx="17">
                  <c:v>237.53258046301528</c:v>
                </c:pt>
                <c:pt idx="18">
                  <c:v>250.93619424054208</c:v>
                </c:pt>
                <c:pt idx="19">
                  <c:v>264.33980801806888</c:v>
                </c:pt>
                <c:pt idx="20">
                  <c:v>277.74342179559574</c:v>
                </c:pt>
                <c:pt idx="21">
                  <c:v>291.14703557312259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82E1-4A5E-8AE1-97C904F3D5C5}"/>
            </c:ext>
          </c:extLst>
        </c:ser>
        <c:ser>
          <c:idx val="2"/>
          <c:order val="2"/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Sheet2!$G$2:$G$23</c:f>
              <c:numCache>
                <c:formatCode>General</c:formatCode>
                <c:ptCount val="22"/>
                <c:pt idx="0">
                  <c:v>35.009090909090844</c:v>
                </c:pt>
                <c:pt idx="1">
                  <c:v>41.173291925465776</c:v>
                </c:pt>
                <c:pt idx="2">
                  <c:v>48.061434217955906</c:v>
                </c:pt>
                <c:pt idx="3">
                  <c:v>55.673517786561213</c:v>
                </c:pt>
                <c:pt idx="4">
                  <c:v>64.009542631281704</c:v>
                </c:pt>
                <c:pt idx="5">
                  <c:v>73.0695087521174</c:v>
                </c:pt>
                <c:pt idx="6">
                  <c:v>82.853416149068295</c:v>
                </c:pt>
                <c:pt idx="7">
                  <c:v>93.361264822134359</c:v>
                </c:pt>
                <c:pt idx="8">
                  <c:v>104.59305477131562</c:v>
                </c:pt>
                <c:pt idx="9">
                  <c:v>116.54878599661205</c:v>
                </c:pt>
                <c:pt idx="10">
                  <c:v>129.22845849802371</c:v>
                </c:pt>
                <c:pt idx="11">
                  <c:v>142.63207227555054</c:v>
                </c:pt>
                <c:pt idx="12">
                  <c:v>156.75962732919254</c:v>
                </c:pt>
                <c:pt idx="13">
                  <c:v>171.61112365894977</c:v>
                </c:pt>
                <c:pt idx="14">
                  <c:v>187.18656126482216</c:v>
                </c:pt>
                <c:pt idx="15">
                  <c:v>203.48594014680972</c:v>
                </c:pt>
                <c:pt idx="16">
                  <c:v>220.50926030491252</c:v>
                </c:pt>
                <c:pt idx="17">
                  <c:v>238.25652173913048</c:v>
                </c:pt>
                <c:pt idx="18">
                  <c:v>256.72772444946361</c:v>
                </c:pt>
                <c:pt idx="19">
                  <c:v>275.92286843591194</c:v>
                </c:pt>
                <c:pt idx="20">
                  <c:v>295.84195369847549</c:v>
                </c:pt>
                <c:pt idx="21">
                  <c:v>316.48498023715416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82E1-4A5E-8AE1-97C904F3D5C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256597935"/>
        <c:axId val="1064126128"/>
      </c:lineChart>
      <c:catAx>
        <c:axId val="125659793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64126128"/>
        <c:crosses val="autoZero"/>
        <c:auto val="1"/>
        <c:lblAlgn val="ctr"/>
        <c:lblOffset val="100"/>
        <c:noMultiLvlLbl val="0"/>
      </c:catAx>
      <c:valAx>
        <c:axId val="10641261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5659793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Sheet3!$D$1</c:f>
              <c:strCache>
                <c:ptCount val="1"/>
                <c:pt idx="0">
                  <c:v>Cars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Sheet3!$D$2:$D$24</c:f>
              <c:numCache>
                <c:formatCode>General</c:formatCode>
                <c:ptCount val="23"/>
                <c:pt idx="0">
                  <c:v>24.07</c:v>
                </c:pt>
                <c:pt idx="1">
                  <c:v>30.36</c:v>
                </c:pt>
                <c:pt idx="2">
                  <c:v>41.78</c:v>
                </c:pt>
                <c:pt idx="3">
                  <c:v>59.85</c:v>
                </c:pt>
                <c:pt idx="4">
                  <c:v>78.62</c:v>
                </c:pt>
                <c:pt idx="5">
                  <c:v>114.15</c:v>
                </c:pt>
                <c:pt idx="6">
                  <c:v>143.04</c:v>
                </c:pt>
                <c:pt idx="7">
                  <c:v>191.27</c:v>
                </c:pt>
                <c:pt idx="8">
                  <c:v>230.65</c:v>
                </c:pt>
                <c:pt idx="9">
                  <c:v>304.08999999999997</c:v>
                </c:pt>
                <c:pt idx="10">
                  <c:v>365.09</c:v>
                </c:pt>
                <c:pt idx="11">
                  <c:v>469.85</c:v>
                </c:pt>
                <c:pt idx="12">
                  <c:v>623.76</c:v>
                </c:pt>
                <c:pt idx="13">
                  <c:v>845.87</c:v>
                </c:pt>
                <c:pt idx="14">
                  <c:v>1069.69</c:v>
                </c:pt>
                <c:pt idx="15">
                  <c:v>1383.93</c:v>
                </c:pt>
                <c:pt idx="16">
                  <c:v>1823.57</c:v>
                </c:pt>
                <c:pt idx="17">
                  <c:v>2316.91</c:v>
                </c:pt>
                <c:pt idx="18">
                  <c:v>2880.5</c:v>
                </c:pt>
                <c:pt idx="19">
                  <c:v>3808.33</c:v>
                </c:pt>
                <c:pt idx="20">
                  <c:v>4989.5</c:v>
                </c:pt>
                <c:pt idx="21">
                  <c:v>6237.46</c:v>
                </c:pt>
                <c:pt idx="22">
                  <c:v>7637.87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A52-41A9-BAC8-82BA9DB134C6}"/>
            </c:ext>
          </c:extLst>
        </c:ser>
        <c:ser>
          <c:idx val="1"/>
          <c:order val="1"/>
          <c:tx>
            <c:strRef>
              <c:f>Sheet3!$E$1</c:f>
              <c:strCache>
                <c:ptCount val="1"/>
                <c:pt idx="0">
                  <c:v>Linear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Sheet3!$E$2:$E$24</c:f>
              <c:numCache>
                <c:formatCode>General</c:formatCode>
                <c:ptCount val="23"/>
                <c:pt idx="0">
                  <c:v>-1386.1047826088034</c:v>
                </c:pt>
                <c:pt idx="1">
                  <c:v>-1119.1062845850829</c:v>
                </c:pt>
                <c:pt idx="2">
                  <c:v>-852.10778656136245</c:v>
                </c:pt>
                <c:pt idx="3">
                  <c:v>-585.10928853764199</c:v>
                </c:pt>
                <c:pt idx="4">
                  <c:v>-318.11079051392153</c:v>
                </c:pt>
                <c:pt idx="5">
                  <c:v>-51.112292490201071</c:v>
                </c:pt>
                <c:pt idx="6">
                  <c:v>215.88620553351939</c:v>
                </c:pt>
                <c:pt idx="7">
                  <c:v>482.88470355723985</c:v>
                </c:pt>
                <c:pt idx="8">
                  <c:v>749.8832015809603</c:v>
                </c:pt>
                <c:pt idx="9">
                  <c:v>1016.8816996046808</c:v>
                </c:pt>
                <c:pt idx="10">
                  <c:v>1283.8801976284012</c:v>
                </c:pt>
                <c:pt idx="11">
                  <c:v>1550.8786956521217</c:v>
                </c:pt>
                <c:pt idx="12">
                  <c:v>1817.8771936758421</c:v>
                </c:pt>
                <c:pt idx="13">
                  <c:v>2084.8756916995626</c:v>
                </c:pt>
                <c:pt idx="14">
                  <c:v>2351.8741897232831</c:v>
                </c:pt>
                <c:pt idx="15">
                  <c:v>2618.8726877470035</c:v>
                </c:pt>
                <c:pt idx="16">
                  <c:v>2885.871185770724</c:v>
                </c:pt>
                <c:pt idx="17">
                  <c:v>3152.8696837944444</c:v>
                </c:pt>
                <c:pt idx="18">
                  <c:v>3419.8681818181649</c:v>
                </c:pt>
                <c:pt idx="19">
                  <c:v>3686.8666798418853</c:v>
                </c:pt>
                <c:pt idx="20">
                  <c:v>3953.8651778656058</c:v>
                </c:pt>
                <c:pt idx="21">
                  <c:v>4220.8636758893263</c:v>
                </c:pt>
                <c:pt idx="22">
                  <c:v>4487.8621739130467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EA52-41A9-BAC8-82BA9DB134C6}"/>
            </c:ext>
          </c:extLst>
        </c:ser>
        <c:ser>
          <c:idx val="2"/>
          <c:order val="2"/>
          <c:tx>
            <c:strRef>
              <c:f>Sheet3!$F$1</c:f>
              <c:strCache>
                <c:ptCount val="1"/>
                <c:pt idx="0">
                  <c:v>Quadratic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Sheet3!$F$2:$F$24</c:f>
              <c:numCache>
                <c:formatCode>General</c:formatCode>
                <c:ptCount val="23"/>
                <c:pt idx="0">
                  <c:v>708.80813043478383</c:v>
                </c:pt>
                <c:pt idx="1">
                  <c:v>404.4667430830051</c:v>
                </c:pt>
                <c:pt idx="2">
                  <c:v>154.53867814794012</c:v>
                </c:pt>
                <c:pt idx="3">
                  <c:v>-40.976064370410995</c:v>
                </c:pt>
                <c:pt idx="4">
                  <c:v>-182.07748447204858</c:v>
                </c:pt>
                <c:pt idx="5">
                  <c:v>-268.76558215697264</c:v>
                </c:pt>
                <c:pt idx="6">
                  <c:v>-301.04035742518249</c:v>
                </c:pt>
                <c:pt idx="7">
                  <c:v>-278.90181027667882</c:v>
                </c:pt>
                <c:pt idx="8">
                  <c:v>-202.34994071146139</c:v>
                </c:pt>
                <c:pt idx="9">
                  <c:v>-71.384748729530202</c:v>
                </c:pt>
                <c:pt idx="10">
                  <c:v>113.99376566911496</c:v>
                </c:pt>
                <c:pt idx="11">
                  <c:v>353.78560248447229</c:v>
                </c:pt>
                <c:pt idx="12">
                  <c:v>647.99076171654451</c:v>
                </c:pt>
                <c:pt idx="13">
                  <c:v>996.60924336533117</c:v>
                </c:pt>
                <c:pt idx="14">
                  <c:v>1399.6410474308304</c:v>
                </c:pt>
                <c:pt idx="15">
                  <c:v>1857.0861739130441</c:v>
                </c:pt>
                <c:pt idx="16">
                  <c:v>2368.9446228119714</c:v>
                </c:pt>
                <c:pt idx="17">
                  <c:v>2935.2163941276121</c:v>
                </c:pt>
                <c:pt idx="18">
                  <c:v>3555.9014878599664</c:v>
                </c:pt>
                <c:pt idx="19">
                  <c:v>4230.9999040090352</c:v>
                </c:pt>
                <c:pt idx="20">
                  <c:v>4960.5116425748174</c:v>
                </c:pt>
                <c:pt idx="21">
                  <c:v>5744.4367035573141</c:v>
                </c:pt>
                <c:pt idx="22">
                  <c:v>6582.7750869565225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EA52-41A9-BAC8-82BA9DB134C6}"/>
            </c:ext>
          </c:extLst>
        </c:ser>
        <c:ser>
          <c:idx val="3"/>
          <c:order val="3"/>
          <c:tx>
            <c:strRef>
              <c:f>Sheet3!$G$1</c:f>
              <c:strCache>
                <c:ptCount val="1"/>
                <c:pt idx="0">
                  <c:v>EXP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val>
            <c:numRef>
              <c:f>Sheet3!$G$2:$G$24</c:f>
              <c:numCache>
                <c:formatCode>General</c:formatCode>
                <c:ptCount val="23"/>
                <c:pt idx="0">
                  <c:v>27.229644707317394</c:v>
                </c:pt>
                <c:pt idx="1">
                  <c:v>35.344895960813865</c:v>
                </c:pt>
                <c:pt idx="2">
                  <c:v>45.87873561732679</c:v>
                </c:pt>
                <c:pt idx="3">
                  <c:v>59.551975600046504</c:v>
                </c:pt>
                <c:pt idx="4">
                  <c:v>77.300251416021354</c:v>
                </c:pt>
                <c:pt idx="5">
                  <c:v>100.33804603075913</c:v>
                </c:pt>
                <c:pt idx="6">
                  <c:v>130.24179477874361</c:v>
                </c:pt>
                <c:pt idx="7">
                  <c:v>169.05775803116893</c:v>
                </c:pt>
                <c:pt idx="8">
                  <c:v>219.44204315579509</c:v>
                </c:pt>
                <c:pt idx="9">
                  <c:v>284.84235722274042</c:v>
                </c:pt>
                <c:pt idx="10">
                  <c:v>369.73392747079254</c:v>
                </c:pt>
                <c:pt idx="11">
                  <c:v>479.92573315238508</c:v>
                </c:pt>
                <c:pt idx="12">
                  <c:v>622.95800365804769</c:v>
                </c:pt>
                <c:pt idx="13">
                  <c:v>808.61818301040933</c:v>
                </c:pt>
                <c:pt idx="14">
                  <c:v>1049.6106672609228</c:v>
                </c:pt>
                <c:pt idx="15">
                  <c:v>1362.4261437288726</c:v>
                </c:pt>
                <c:pt idx="16">
                  <c:v>1768.470019421489</c:v>
                </c:pt>
                <c:pt idx="17">
                  <c:v>2295.527154986115</c:v>
                </c:pt>
                <c:pt idx="18">
                  <c:v>2979.6631333351147</c:v>
                </c:pt>
                <c:pt idx="19">
                  <c:v>3867.6921633759275</c:v>
                </c:pt>
                <c:pt idx="20">
                  <c:v>5020.3804931116556</c:v>
                </c:pt>
                <c:pt idx="21">
                  <c:v>6516.6045359764212</c:v>
                </c:pt>
                <c:pt idx="22">
                  <c:v>8458.7482435993115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EA52-41A9-BAC8-82BA9DB134C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247878063"/>
        <c:axId val="1377705232"/>
      </c:lineChart>
      <c:catAx>
        <c:axId val="124787806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77705232"/>
        <c:crosses val="autoZero"/>
        <c:auto val="1"/>
        <c:lblAlgn val="ctr"/>
        <c:lblOffset val="100"/>
        <c:noMultiLvlLbl val="0"/>
      </c:catAx>
      <c:valAx>
        <c:axId val="13777052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4787806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Sheet4!$C$2:$C$13</c:f>
              <c:numCache>
                <c:formatCode>General</c:formatCode>
                <c:ptCount val="12"/>
                <c:pt idx="0">
                  <c:v>1856</c:v>
                </c:pt>
                <c:pt idx="1">
                  <c:v>2012</c:v>
                </c:pt>
                <c:pt idx="2">
                  <c:v>985</c:v>
                </c:pt>
                <c:pt idx="3">
                  <c:v>1995</c:v>
                </c:pt>
                <c:pt idx="4">
                  <c:v>2168</c:v>
                </c:pt>
                <c:pt idx="5">
                  <c:v>1072</c:v>
                </c:pt>
                <c:pt idx="6">
                  <c:v>2241</c:v>
                </c:pt>
                <c:pt idx="7">
                  <c:v>2306</c:v>
                </c:pt>
                <c:pt idx="8">
                  <c:v>1105</c:v>
                </c:pt>
                <c:pt idx="9">
                  <c:v>2280</c:v>
                </c:pt>
                <c:pt idx="10">
                  <c:v>2408</c:v>
                </c:pt>
                <c:pt idx="11">
                  <c:v>1120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A7A-4AA0-80E8-C3866E4C7263}"/>
            </c:ext>
          </c:extLst>
        </c:ser>
        <c:ser>
          <c:idx val="1"/>
          <c:order val="1"/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Sheet4!$G$2:$G$13</c:f>
              <c:numCache>
                <c:formatCode>General</c:formatCode>
                <c:ptCount val="12"/>
                <c:pt idx="0">
                  <c:v>1928.9</c:v>
                </c:pt>
                <c:pt idx="1">
                  <c:v>2059.4000000000005</c:v>
                </c:pt>
                <c:pt idx="2">
                  <c:v>906.40000000000043</c:v>
                </c:pt>
                <c:pt idx="3">
                  <c:v>2038.3</c:v>
                </c:pt>
                <c:pt idx="4">
                  <c:v>2168.8000000000002</c:v>
                </c:pt>
                <c:pt idx="5">
                  <c:v>1015.8000000000004</c:v>
                </c:pt>
                <c:pt idx="6">
                  <c:v>2147.6999999999998</c:v>
                </c:pt>
                <c:pt idx="7">
                  <c:v>2278.2000000000003</c:v>
                </c:pt>
                <c:pt idx="8">
                  <c:v>1125.2000000000003</c:v>
                </c:pt>
                <c:pt idx="9">
                  <c:v>2257.1</c:v>
                </c:pt>
                <c:pt idx="10">
                  <c:v>2387.6000000000004</c:v>
                </c:pt>
                <c:pt idx="11">
                  <c:v>1234.6000000000004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2A7A-4AA0-80E8-C3866E4C726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377747664"/>
        <c:axId val="1065234000"/>
      </c:lineChart>
      <c:catAx>
        <c:axId val="137774766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65234000"/>
        <c:crosses val="autoZero"/>
        <c:auto val="1"/>
        <c:lblAlgn val="ctr"/>
        <c:lblOffset val="100"/>
        <c:noMultiLvlLbl val="0"/>
      </c:catAx>
      <c:valAx>
        <c:axId val="10652340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7774766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Sheet5!$C$2:$C$54</c:f>
              <c:numCache>
                <c:formatCode>General</c:formatCode>
                <c:ptCount val="53"/>
                <c:pt idx="0">
                  <c:v>28370</c:v>
                </c:pt>
                <c:pt idx="1">
                  <c:v>28465</c:v>
                </c:pt>
                <c:pt idx="2">
                  <c:v>30078</c:v>
                </c:pt>
                <c:pt idx="3">
                  <c:v>29578</c:v>
                </c:pt>
                <c:pt idx="4">
                  <c:v>31519</c:v>
                </c:pt>
                <c:pt idx="5">
                  <c:v>30078</c:v>
                </c:pt>
                <c:pt idx="6">
                  <c:v>30812</c:v>
                </c:pt>
                <c:pt idx="7">
                  <c:v>30836</c:v>
                </c:pt>
                <c:pt idx="8">
                  <c:v>28412</c:v>
                </c:pt>
                <c:pt idx="9">
                  <c:v>30642</c:v>
                </c:pt>
                <c:pt idx="10">
                  <c:v>32754</c:v>
                </c:pt>
                <c:pt idx="11">
                  <c:v>39486</c:v>
                </c:pt>
                <c:pt idx="12">
                  <c:v>29121</c:v>
                </c:pt>
                <c:pt idx="13">
                  <c:v>29232</c:v>
                </c:pt>
                <c:pt idx="14">
                  <c:v>31319</c:v>
                </c:pt>
                <c:pt idx="15">
                  <c:v>31745</c:v>
                </c:pt>
                <c:pt idx="16">
                  <c:v>32683</c:v>
                </c:pt>
                <c:pt idx="17">
                  <c:v>31892</c:v>
                </c:pt>
                <c:pt idx="18">
                  <c:v>32721</c:v>
                </c:pt>
                <c:pt idx="19">
                  <c:v>32604</c:v>
                </c:pt>
                <c:pt idx="20">
                  <c:v>30678</c:v>
                </c:pt>
                <c:pt idx="21">
                  <c:v>32458</c:v>
                </c:pt>
                <c:pt idx="22">
                  <c:v>34452</c:v>
                </c:pt>
                <c:pt idx="23">
                  <c:v>41682</c:v>
                </c:pt>
                <c:pt idx="24">
                  <c:v>30602</c:v>
                </c:pt>
                <c:pt idx="25">
                  <c:v>32447</c:v>
                </c:pt>
                <c:pt idx="26">
                  <c:v>34168</c:v>
                </c:pt>
                <c:pt idx="27">
                  <c:v>32825</c:v>
                </c:pt>
                <c:pt idx="28">
                  <c:v>34479</c:v>
                </c:pt>
                <c:pt idx="29">
                  <c:v>34110</c:v>
                </c:pt>
                <c:pt idx="30">
                  <c:v>33469</c:v>
                </c:pt>
                <c:pt idx="31">
                  <c:v>34742</c:v>
                </c:pt>
                <c:pt idx="32">
                  <c:v>32150</c:v>
                </c:pt>
                <c:pt idx="33">
                  <c:v>33470</c:v>
                </c:pt>
                <c:pt idx="34">
                  <c:v>36475</c:v>
                </c:pt>
                <c:pt idx="35">
                  <c:v>42946</c:v>
                </c:pt>
                <c:pt idx="36">
                  <c:v>31310</c:v>
                </c:pt>
                <c:pt idx="37">
                  <c:v>32140</c:v>
                </c:pt>
                <c:pt idx="38">
                  <c:v>35857</c:v>
                </c:pt>
                <c:pt idx="39">
                  <c:v>32831</c:v>
                </c:pt>
                <c:pt idx="40">
                  <c:v>35614</c:v>
                </c:pt>
                <c:pt idx="41">
                  <c:v>34967</c:v>
                </c:pt>
                <c:pt idx="42">
                  <c:v>34488</c:v>
                </c:pt>
                <c:pt idx="43">
                  <c:v>36126</c:v>
                </c:pt>
                <c:pt idx="44">
                  <c:v>32658</c:v>
                </c:pt>
                <c:pt idx="45">
                  <c:v>34433</c:v>
                </c:pt>
                <c:pt idx="46">
                  <c:v>37996</c:v>
                </c:pt>
                <c:pt idx="47">
                  <c:v>43234</c:v>
                </c:pt>
                <c:pt idx="48">
                  <c:v>32312</c:v>
                </c:pt>
                <c:pt idx="49">
                  <c:v>32170</c:v>
                </c:pt>
                <c:pt idx="50">
                  <c:v>35692</c:v>
                </c:pt>
                <c:pt idx="51">
                  <c:v>34550</c:v>
                </c:pt>
                <c:pt idx="52">
                  <c:v>37095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F1F-4B7F-81A1-1622794C03BD}"/>
            </c:ext>
          </c:extLst>
        </c:ser>
        <c:ser>
          <c:idx val="1"/>
          <c:order val="1"/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Sheet5!$P$2:$P$54</c:f>
              <c:numCache>
                <c:formatCode>General</c:formatCode>
                <c:ptCount val="53"/>
                <c:pt idx="0">
                  <c:v>27683.4588235294</c:v>
                </c:pt>
                <c:pt idx="1">
                  <c:v>28231.258823529402</c:v>
                </c:pt>
                <c:pt idx="2">
                  <c:v>30763.258823529402</c:v>
                </c:pt>
                <c:pt idx="3">
                  <c:v>29646.25882352941</c:v>
                </c:pt>
                <c:pt idx="4">
                  <c:v>31618.458823529407</c:v>
                </c:pt>
                <c:pt idx="5">
                  <c:v>30767.094117647051</c:v>
                </c:pt>
                <c:pt idx="6">
                  <c:v>30877.844117647051</c:v>
                </c:pt>
                <c:pt idx="7">
                  <c:v>31582.344117647051</c:v>
                </c:pt>
                <c:pt idx="8">
                  <c:v>28979.844117647051</c:v>
                </c:pt>
                <c:pt idx="9">
                  <c:v>30756.094117647051</c:v>
                </c:pt>
                <c:pt idx="10">
                  <c:v>33424.594117647051</c:v>
                </c:pt>
                <c:pt idx="11">
                  <c:v>39842.344117647059</c:v>
                </c:pt>
                <c:pt idx="12">
                  <c:v>29013.229411764696</c:v>
                </c:pt>
                <c:pt idx="13">
                  <c:v>29561.029411764699</c:v>
                </c:pt>
                <c:pt idx="14">
                  <c:v>32093.029411764699</c:v>
                </c:pt>
                <c:pt idx="15">
                  <c:v>30976.029411764703</c:v>
                </c:pt>
                <c:pt idx="16">
                  <c:v>32948.229411764696</c:v>
                </c:pt>
                <c:pt idx="17">
                  <c:v>32096.864705882344</c:v>
                </c:pt>
                <c:pt idx="18">
                  <c:v>32207.614705882344</c:v>
                </c:pt>
                <c:pt idx="19">
                  <c:v>32912.114705882341</c:v>
                </c:pt>
                <c:pt idx="20">
                  <c:v>30309.614705882344</c:v>
                </c:pt>
                <c:pt idx="21">
                  <c:v>32085.864705882348</c:v>
                </c:pt>
                <c:pt idx="22">
                  <c:v>34754.364705882341</c:v>
                </c:pt>
                <c:pt idx="23">
                  <c:v>41172.114705882348</c:v>
                </c:pt>
                <c:pt idx="24">
                  <c:v>30342.999999999989</c:v>
                </c:pt>
                <c:pt idx="25">
                  <c:v>30890.799999999992</c:v>
                </c:pt>
                <c:pt idx="26">
                  <c:v>33422.799999999996</c:v>
                </c:pt>
                <c:pt idx="27">
                  <c:v>32305.799999999996</c:v>
                </c:pt>
                <c:pt idx="28">
                  <c:v>34277.999999999993</c:v>
                </c:pt>
                <c:pt idx="29">
                  <c:v>33426.635294117637</c:v>
                </c:pt>
                <c:pt idx="30">
                  <c:v>33537.385294117637</c:v>
                </c:pt>
                <c:pt idx="31">
                  <c:v>34241.885294117637</c:v>
                </c:pt>
                <c:pt idx="32">
                  <c:v>31639.385294117637</c:v>
                </c:pt>
                <c:pt idx="33">
                  <c:v>33415.635294117637</c:v>
                </c:pt>
                <c:pt idx="34">
                  <c:v>36084.135294117637</c:v>
                </c:pt>
                <c:pt idx="35">
                  <c:v>42501.885294117645</c:v>
                </c:pt>
                <c:pt idx="36">
                  <c:v>31672.770588235282</c:v>
                </c:pt>
                <c:pt idx="37">
                  <c:v>32220.570588235285</c:v>
                </c:pt>
                <c:pt idx="38">
                  <c:v>34752.570588235285</c:v>
                </c:pt>
                <c:pt idx="39">
                  <c:v>33635.570588235292</c:v>
                </c:pt>
                <c:pt idx="40">
                  <c:v>35607.770588235289</c:v>
                </c:pt>
                <c:pt idx="41">
                  <c:v>34756.405882352934</c:v>
                </c:pt>
                <c:pt idx="42">
                  <c:v>34867.155882352934</c:v>
                </c:pt>
                <c:pt idx="43">
                  <c:v>35571.655882352934</c:v>
                </c:pt>
                <c:pt idx="44">
                  <c:v>32969.155882352934</c:v>
                </c:pt>
                <c:pt idx="45">
                  <c:v>34745.405882352934</c:v>
                </c:pt>
                <c:pt idx="46">
                  <c:v>37413.905882352934</c:v>
                </c:pt>
                <c:pt idx="47">
                  <c:v>43831.655882352941</c:v>
                </c:pt>
                <c:pt idx="48">
                  <c:v>33002.541176470579</c:v>
                </c:pt>
                <c:pt idx="49">
                  <c:v>33550.341176470582</c:v>
                </c:pt>
                <c:pt idx="50">
                  <c:v>36082.341176470582</c:v>
                </c:pt>
                <c:pt idx="51">
                  <c:v>34965.341176470582</c:v>
                </c:pt>
                <c:pt idx="52">
                  <c:v>36937.541176470579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6F1F-4B7F-81A1-1622794C03B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269951264"/>
        <c:axId val="1284700864"/>
      </c:lineChart>
      <c:catAx>
        <c:axId val="126995126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84700864"/>
        <c:crosses val="autoZero"/>
        <c:auto val="1"/>
        <c:lblAlgn val="ctr"/>
        <c:lblOffset val="100"/>
        <c:noMultiLvlLbl val="0"/>
      </c:catAx>
      <c:valAx>
        <c:axId val="12847008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6995126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Sheet6!$C$1</c:f>
              <c:strCache>
                <c:ptCount val="1"/>
                <c:pt idx="0">
                  <c:v>Sales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Sheet6!$C$2:$C$59</c:f>
              <c:numCache>
                <c:formatCode>General</c:formatCode>
                <c:ptCount val="58"/>
                <c:pt idx="0">
                  <c:v>573.88900000000001</c:v>
                </c:pt>
                <c:pt idx="1">
                  <c:v>577.87599999999998</c:v>
                </c:pt>
                <c:pt idx="2">
                  <c:v>637.85799999999995</c:v>
                </c:pt>
                <c:pt idx="3">
                  <c:v>972.36</c:v>
                </c:pt>
                <c:pt idx="4">
                  <c:v>700.35599999999999</c:v>
                </c:pt>
                <c:pt idx="5">
                  <c:v>667.625</c:v>
                </c:pt>
                <c:pt idx="6">
                  <c:v>639.28099999999995</c:v>
                </c:pt>
                <c:pt idx="7">
                  <c:v>1115.171</c:v>
                </c:pt>
                <c:pt idx="8">
                  <c:v>847.42200000000003</c:v>
                </c:pt>
                <c:pt idx="9">
                  <c:v>805.60500000000002</c:v>
                </c:pt>
                <c:pt idx="10">
                  <c:v>851.29899999999998</c:v>
                </c:pt>
                <c:pt idx="11">
                  <c:v>1428.61</c:v>
                </c:pt>
                <c:pt idx="12">
                  <c:v>1083.559</c:v>
                </c:pt>
                <c:pt idx="13">
                  <c:v>1099.912</c:v>
                </c:pt>
                <c:pt idx="14">
                  <c:v>1134.4559999999999</c:v>
                </c:pt>
                <c:pt idx="15">
                  <c:v>1945.7719999999999</c:v>
                </c:pt>
                <c:pt idx="16">
                  <c:v>1530.3489999999999</c:v>
                </c:pt>
                <c:pt idx="17">
                  <c:v>1387.3409999999999</c:v>
                </c:pt>
                <c:pt idx="18">
                  <c:v>1462.4749999999999</c:v>
                </c:pt>
                <c:pt idx="19">
                  <c:v>2540.9589999999998</c:v>
                </c:pt>
                <c:pt idx="20">
                  <c:v>1901.6</c:v>
                </c:pt>
                <c:pt idx="21">
                  <c:v>1753</c:v>
                </c:pt>
                <c:pt idx="22">
                  <c:v>1858</c:v>
                </c:pt>
                <c:pt idx="23">
                  <c:v>2977</c:v>
                </c:pt>
                <c:pt idx="24">
                  <c:v>2279</c:v>
                </c:pt>
                <c:pt idx="25">
                  <c:v>2139</c:v>
                </c:pt>
                <c:pt idx="26">
                  <c:v>2307</c:v>
                </c:pt>
                <c:pt idx="27">
                  <c:v>3986</c:v>
                </c:pt>
                <c:pt idx="28">
                  <c:v>3015</c:v>
                </c:pt>
                <c:pt idx="29">
                  <c:v>2886</c:v>
                </c:pt>
                <c:pt idx="30">
                  <c:v>3262</c:v>
                </c:pt>
                <c:pt idx="31">
                  <c:v>5673</c:v>
                </c:pt>
                <c:pt idx="32">
                  <c:v>4135</c:v>
                </c:pt>
                <c:pt idx="33">
                  <c:v>4063</c:v>
                </c:pt>
                <c:pt idx="34">
                  <c:v>4264</c:v>
                </c:pt>
                <c:pt idx="35">
                  <c:v>6704</c:v>
                </c:pt>
                <c:pt idx="36">
                  <c:v>4889</c:v>
                </c:pt>
                <c:pt idx="37">
                  <c:v>4651</c:v>
                </c:pt>
                <c:pt idx="38">
                  <c:v>5449</c:v>
                </c:pt>
                <c:pt idx="39">
                  <c:v>9519</c:v>
                </c:pt>
                <c:pt idx="40">
                  <c:v>7131</c:v>
                </c:pt>
                <c:pt idx="41">
                  <c:v>6566</c:v>
                </c:pt>
                <c:pt idx="42">
                  <c:v>7560</c:v>
                </c:pt>
                <c:pt idx="43">
                  <c:v>12948</c:v>
                </c:pt>
                <c:pt idx="44">
                  <c:v>9857</c:v>
                </c:pt>
                <c:pt idx="45">
                  <c:v>9913</c:v>
                </c:pt>
                <c:pt idx="46">
                  <c:v>10876</c:v>
                </c:pt>
                <c:pt idx="47">
                  <c:v>17431</c:v>
                </c:pt>
                <c:pt idx="48">
                  <c:v>13185</c:v>
                </c:pt>
                <c:pt idx="49">
                  <c:v>12834</c:v>
                </c:pt>
                <c:pt idx="50">
                  <c:v>13806</c:v>
                </c:pt>
                <c:pt idx="51">
                  <c:v>21268</c:v>
                </c:pt>
                <c:pt idx="52">
                  <c:v>16070</c:v>
                </c:pt>
                <c:pt idx="53">
                  <c:v>15704</c:v>
                </c:pt>
                <c:pt idx="54">
                  <c:v>17092</c:v>
                </c:pt>
                <c:pt idx="55">
                  <c:v>25587</c:v>
                </c:pt>
                <c:pt idx="56">
                  <c:v>19741</c:v>
                </c:pt>
                <c:pt idx="57">
                  <c:v>19340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063A-440A-B4B0-6A2D9D77719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388880992"/>
        <c:axId val="1493717088"/>
      </c:lineChart>
      <c:catAx>
        <c:axId val="138888099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93717088"/>
        <c:crosses val="autoZero"/>
        <c:auto val="1"/>
        <c:lblAlgn val="ctr"/>
        <c:lblOffset val="100"/>
        <c:noMultiLvlLbl val="0"/>
      </c:catAx>
      <c:valAx>
        <c:axId val="14937170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8888099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Sheet6!$C$2:$C$59</c:f>
              <c:numCache>
                <c:formatCode>General</c:formatCode>
                <c:ptCount val="58"/>
                <c:pt idx="0">
                  <c:v>573.88900000000001</c:v>
                </c:pt>
                <c:pt idx="1">
                  <c:v>577.87599999999998</c:v>
                </c:pt>
                <c:pt idx="2">
                  <c:v>637.85799999999995</c:v>
                </c:pt>
                <c:pt idx="3">
                  <c:v>972.36</c:v>
                </c:pt>
                <c:pt idx="4">
                  <c:v>700.35599999999999</c:v>
                </c:pt>
                <c:pt idx="5">
                  <c:v>667.625</c:v>
                </c:pt>
                <c:pt idx="6">
                  <c:v>639.28099999999995</c:v>
                </c:pt>
                <c:pt idx="7">
                  <c:v>1115.171</c:v>
                </c:pt>
                <c:pt idx="8">
                  <c:v>847.42200000000003</c:v>
                </c:pt>
                <c:pt idx="9">
                  <c:v>805.60500000000002</c:v>
                </c:pt>
                <c:pt idx="10">
                  <c:v>851.29899999999998</c:v>
                </c:pt>
                <c:pt idx="11">
                  <c:v>1428.61</c:v>
                </c:pt>
                <c:pt idx="12">
                  <c:v>1083.559</c:v>
                </c:pt>
                <c:pt idx="13">
                  <c:v>1099.912</c:v>
                </c:pt>
                <c:pt idx="14">
                  <c:v>1134.4559999999999</c:v>
                </c:pt>
                <c:pt idx="15">
                  <c:v>1945.7719999999999</c:v>
                </c:pt>
                <c:pt idx="16">
                  <c:v>1530.3489999999999</c:v>
                </c:pt>
                <c:pt idx="17">
                  <c:v>1387.3409999999999</c:v>
                </c:pt>
                <c:pt idx="18">
                  <c:v>1462.4749999999999</c:v>
                </c:pt>
                <c:pt idx="19">
                  <c:v>2540.9589999999998</c:v>
                </c:pt>
                <c:pt idx="20">
                  <c:v>1901.6</c:v>
                </c:pt>
                <c:pt idx="21">
                  <c:v>1753</c:v>
                </c:pt>
                <c:pt idx="22">
                  <c:v>1858</c:v>
                </c:pt>
                <c:pt idx="23">
                  <c:v>2977</c:v>
                </c:pt>
                <c:pt idx="24">
                  <c:v>2279</c:v>
                </c:pt>
                <c:pt idx="25">
                  <c:v>2139</c:v>
                </c:pt>
                <c:pt idx="26">
                  <c:v>2307</c:v>
                </c:pt>
                <c:pt idx="27">
                  <c:v>3986</c:v>
                </c:pt>
                <c:pt idx="28">
                  <c:v>3015</c:v>
                </c:pt>
                <c:pt idx="29">
                  <c:v>2886</c:v>
                </c:pt>
                <c:pt idx="30">
                  <c:v>3262</c:v>
                </c:pt>
                <c:pt idx="31">
                  <c:v>5673</c:v>
                </c:pt>
                <c:pt idx="32">
                  <c:v>4135</c:v>
                </c:pt>
                <c:pt idx="33">
                  <c:v>4063</c:v>
                </c:pt>
                <c:pt idx="34">
                  <c:v>4264</c:v>
                </c:pt>
                <c:pt idx="35">
                  <c:v>6704</c:v>
                </c:pt>
                <c:pt idx="36">
                  <c:v>4889</c:v>
                </c:pt>
                <c:pt idx="37">
                  <c:v>4651</c:v>
                </c:pt>
                <c:pt idx="38">
                  <c:v>5449</c:v>
                </c:pt>
                <c:pt idx="39">
                  <c:v>9519</c:v>
                </c:pt>
                <c:pt idx="40">
                  <c:v>7131</c:v>
                </c:pt>
                <c:pt idx="41">
                  <c:v>6566</c:v>
                </c:pt>
                <c:pt idx="42">
                  <c:v>7560</c:v>
                </c:pt>
                <c:pt idx="43">
                  <c:v>12948</c:v>
                </c:pt>
                <c:pt idx="44">
                  <c:v>9857</c:v>
                </c:pt>
                <c:pt idx="45">
                  <c:v>9913</c:v>
                </c:pt>
                <c:pt idx="46">
                  <c:v>10876</c:v>
                </c:pt>
                <c:pt idx="47">
                  <c:v>17431</c:v>
                </c:pt>
                <c:pt idx="48">
                  <c:v>13185</c:v>
                </c:pt>
                <c:pt idx="49">
                  <c:v>12834</c:v>
                </c:pt>
                <c:pt idx="50">
                  <c:v>13806</c:v>
                </c:pt>
                <c:pt idx="51">
                  <c:v>21268</c:v>
                </c:pt>
                <c:pt idx="52">
                  <c:v>16070</c:v>
                </c:pt>
                <c:pt idx="53">
                  <c:v>15704</c:v>
                </c:pt>
                <c:pt idx="54">
                  <c:v>17092</c:v>
                </c:pt>
                <c:pt idx="55">
                  <c:v>25587</c:v>
                </c:pt>
                <c:pt idx="56">
                  <c:v>19741</c:v>
                </c:pt>
                <c:pt idx="57">
                  <c:v>19340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636-4EC6-80E9-E65A74D6E491}"/>
            </c:ext>
          </c:extLst>
        </c:ser>
        <c:ser>
          <c:idx val="1"/>
          <c:order val="1"/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Sheet6!$H$2:$H$59</c:f>
              <c:numCache>
                <c:formatCode>General</c:formatCode>
                <c:ptCount val="58"/>
                <c:pt idx="0">
                  <c:v>509.86087604175259</c:v>
                </c:pt>
                <c:pt idx="1">
                  <c:v>490.58595020867028</c:v>
                </c:pt>
                <c:pt idx="2">
                  <c:v>529.45954113853895</c:v>
                </c:pt>
                <c:pt idx="3">
                  <c:v>873.86473088058165</c:v>
                </c:pt>
                <c:pt idx="4">
                  <c:v>663.78307232832685</c:v>
                </c:pt>
                <c:pt idx="5">
                  <c:v>638.68922792961234</c:v>
                </c:pt>
                <c:pt idx="6">
                  <c:v>689.29838982527781</c:v>
                </c:pt>
                <c:pt idx="7">
                  <c:v>1137.6762625257368</c:v>
                </c:pt>
                <c:pt idx="8">
                  <c:v>864.17292993775698</c:v>
                </c:pt>
                <c:pt idx="9">
                  <c:v>831.50349026468098</c:v>
                </c:pt>
                <c:pt idx="10">
                  <c:v>897.3910814677281</c:v>
                </c:pt>
                <c:pt idx="11">
                  <c:v>1481.1300108316229</c:v>
                </c:pt>
                <c:pt idx="12">
                  <c:v>1125.0585981617508</c:v>
                </c:pt>
                <c:pt idx="13">
                  <c:v>1082.5265623527046</c:v>
                </c:pt>
                <c:pt idx="14">
                  <c:v>1168.304996769175</c:v>
                </c:pt>
                <c:pt idx="15">
                  <c:v>1928.2692108876238</c:v>
                </c:pt>
                <c:pt idx="16">
                  <c:v>1464.7031924372488</c:v>
                </c:pt>
                <c:pt idx="17">
                  <c:v>1409.3311356109177</c:v>
                </c:pt>
                <c:pt idx="18">
                  <c:v>1521.0052714624708</c:v>
                </c:pt>
                <c:pt idx="19">
                  <c:v>2510.3955240022965</c:v>
                </c:pt>
                <c:pt idx="20">
                  <c:v>1906.8832907380956</c:v>
                </c:pt>
                <c:pt idx="21">
                  <c:v>1834.7949314847551</c:v>
                </c:pt>
                <c:pt idx="22">
                  <c:v>1980.1824371326384</c:v>
                </c:pt>
                <c:pt idx="23">
                  <c:v>3268.260288214517</c:v>
                </c:pt>
                <c:pt idx="24">
                  <c:v>2482.5533959856739</c:v>
                </c:pt>
                <c:pt idx="25">
                  <c:v>2388.7022400472606</c:v>
                </c:pt>
                <c:pt idx="26">
                  <c:v>2577.9808642992634</c:v>
                </c:pt>
                <c:pt idx="27">
                  <c:v>4254.9172866953631</c:v>
                </c:pt>
                <c:pt idx="28">
                  <c:v>3232.0128839843501</c:v>
                </c:pt>
                <c:pt idx="29">
                  <c:v>3109.8289480173485</c:v>
                </c:pt>
                <c:pt idx="30">
                  <c:v>3356.2490061858925</c:v>
                </c:pt>
                <c:pt idx="31">
                  <c:v>5539.4367400613637</c:v>
                </c:pt>
                <c:pt idx="32">
                  <c:v>4207.7271325289612</c:v>
                </c:pt>
                <c:pt idx="33">
                  <c:v>4048.6570170986852</c:v>
                </c:pt>
                <c:pt idx="34">
                  <c:v>4369.4689698892062</c:v>
                </c:pt>
                <c:pt idx="35">
                  <c:v>7211.7405179863918</c:v>
                </c:pt>
                <c:pt idx="36">
                  <c:v>5478.0003228186797</c:v>
                </c:pt>
                <c:pt idx="37">
                  <c:v>5270.9084377624049</c:v>
                </c:pt>
                <c:pt idx="38">
                  <c:v>5688.5704974916234</c:v>
                </c:pt>
                <c:pt idx="39">
                  <c:v>9388.8970556581316</c:v>
                </c:pt>
                <c:pt idx="40">
                  <c:v>7131.757025024961</c:v>
                </c:pt>
                <c:pt idx="41">
                  <c:v>6862.146050391827</c:v>
                </c:pt>
                <c:pt idx="42">
                  <c:v>7405.8963521493142</c:v>
                </c:pt>
                <c:pt idx="43">
                  <c:v>12223.316646223273</c:v>
                </c:pt>
                <c:pt idx="44">
                  <c:v>9284.767299506495</c:v>
                </c:pt>
                <c:pt idx="45">
                  <c:v>8933.7633109973594</c:v>
                </c:pt>
                <c:pt idx="46">
                  <c:v>9641.6667074730703</c:v>
                </c:pt>
                <c:pt idx="47">
                  <c:v>15913.420814833496</c:v>
                </c:pt>
                <c:pt idx="48">
                  <c:v>12087.751097448994</c:v>
                </c:pt>
                <c:pt idx="49">
                  <c:v>11630.782310785302</c:v>
                </c:pt>
                <c:pt idx="50">
                  <c:v>12552.395075177572</c:v>
                </c:pt>
                <c:pt idx="51">
                  <c:v>20717.532676225026</c:v>
                </c:pt>
                <c:pt idx="52">
                  <c:v>15736.92930372587</c:v>
                </c:pt>
                <c:pt idx="53">
                  <c:v>15142.005944387874</c:v>
                </c:pt>
                <c:pt idx="54">
                  <c:v>16341.844922021462</c:v>
                </c:pt>
                <c:pt idx="55">
                  <c:v>26971.96066042337</c:v>
                </c:pt>
                <c:pt idx="56">
                  <c:v>20487.760040222071</c:v>
                </c:pt>
                <c:pt idx="57">
                  <c:v>19713.234922062325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A636-4EC6-80E9-E65A74D6E49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383866880"/>
        <c:axId val="1075024256"/>
      </c:lineChart>
      <c:catAx>
        <c:axId val="138386688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75024256"/>
        <c:crosses val="autoZero"/>
        <c:auto val="1"/>
        <c:lblAlgn val="ctr"/>
        <c:lblOffset val="100"/>
        <c:noMultiLvlLbl val="0"/>
      </c:catAx>
      <c:valAx>
        <c:axId val="10750242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8386688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HK"/>
              <a:t>Moving Average</a:t>
            </a:r>
          </a:p>
        </c:rich>
      </c:tx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Actual</c:v>
          </c:tx>
          <c:val>
            <c:numRef>
              <c:f>Sheet7!$B$1:$B$10</c:f>
              <c:numCache>
                <c:formatCode>General</c:formatCode>
                <c:ptCount val="10"/>
                <c:pt idx="0">
                  <c:v>110</c:v>
                </c:pt>
                <c:pt idx="1">
                  <c:v>115</c:v>
                </c:pt>
                <c:pt idx="2">
                  <c:v>125</c:v>
                </c:pt>
                <c:pt idx="3">
                  <c:v>120</c:v>
                </c:pt>
                <c:pt idx="4">
                  <c:v>125</c:v>
                </c:pt>
                <c:pt idx="5">
                  <c:v>120</c:v>
                </c:pt>
                <c:pt idx="6">
                  <c:v>130</c:v>
                </c:pt>
                <c:pt idx="7">
                  <c:v>115</c:v>
                </c:pt>
                <c:pt idx="8">
                  <c:v>110</c:v>
                </c:pt>
                <c:pt idx="9">
                  <c:v>130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1E8A-426F-8EB6-9A38BD950B3A}"/>
            </c:ext>
          </c:extLst>
        </c:ser>
        <c:ser>
          <c:idx val="1"/>
          <c:order val="1"/>
          <c:tx>
            <c:v>Forecast</c:v>
          </c:tx>
          <c:val>
            <c:numRef>
              <c:f>Sheet7!$C$1:$C$10</c:f>
              <c:numCache>
                <c:formatCode>General</c:formatCode>
                <c:ptCount val="10"/>
                <c:pt idx="0">
                  <c:v>#N/A</c:v>
                </c:pt>
                <c:pt idx="1">
                  <c:v>#N/A</c:v>
                </c:pt>
                <c:pt idx="2">
                  <c:v>116.66666666666667</c:v>
                </c:pt>
                <c:pt idx="3">
                  <c:v>120</c:v>
                </c:pt>
                <c:pt idx="4">
                  <c:v>123.33333333333333</c:v>
                </c:pt>
                <c:pt idx="5">
                  <c:v>121.66666666666667</c:v>
                </c:pt>
                <c:pt idx="6">
                  <c:v>125</c:v>
                </c:pt>
                <c:pt idx="7">
                  <c:v>121.66666666666667</c:v>
                </c:pt>
                <c:pt idx="8">
                  <c:v>118.33333333333333</c:v>
                </c:pt>
                <c:pt idx="9">
                  <c:v>118.33333333333333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1E8A-426F-8EB6-9A38BD950B3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082831807"/>
        <c:axId val="1273191168"/>
      </c:lineChart>
      <c:catAx>
        <c:axId val="1082831807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HK"/>
                  <a:t>Data Point</a:t>
                </a:r>
              </a:p>
            </c:rich>
          </c:tx>
          <c:overlay val="0"/>
        </c:title>
        <c:majorTickMark val="out"/>
        <c:minorTickMark val="none"/>
        <c:tickLblPos val="nextTo"/>
        <c:crossAx val="1273191168"/>
        <c:crosses val="autoZero"/>
        <c:auto val="1"/>
        <c:lblAlgn val="ctr"/>
        <c:lblOffset val="100"/>
        <c:noMultiLvlLbl val="0"/>
      </c:catAx>
      <c:valAx>
        <c:axId val="1273191168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HK"/>
                  <a:t>Value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082831807"/>
        <c:crosses val="autoZero"/>
        <c:crossBetween val="midCat"/>
      </c:valAx>
    </c:plotArea>
    <c:legend>
      <c:legendPos val="r"/>
      <c:overlay val="0"/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Sheet7!$B$1:$B$10</c:f>
              <c:numCache>
                <c:formatCode>General</c:formatCode>
                <c:ptCount val="10"/>
                <c:pt idx="0">
                  <c:v>110</c:v>
                </c:pt>
                <c:pt idx="1">
                  <c:v>115</c:v>
                </c:pt>
                <c:pt idx="2">
                  <c:v>125</c:v>
                </c:pt>
                <c:pt idx="3">
                  <c:v>120</c:v>
                </c:pt>
                <c:pt idx="4">
                  <c:v>125</c:v>
                </c:pt>
                <c:pt idx="5">
                  <c:v>120</c:v>
                </c:pt>
                <c:pt idx="6">
                  <c:v>130</c:v>
                </c:pt>
                <c:pt idx="7">
                  <c:v>115</c:v>
                </c:pt>
                <c:pt idx="8">
                  <c:v>110</c:v>
                </c:pt>
                <c:pt idx="9">
                  <c:v>130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05A0-44E5-B169-64996DE17545}"/>
            </c:ext>
          </c:extLst>
        </c:ser>
        <c:ser>
          <c:idx val="1"/>
          <c:order val="1"/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Sheet7!$C$1:$C$9</c:f>
              <c:numCache>
                <c:formatCode>General</c:formatCode>
                <c:ptCount val="9"/>
                <c:pt idx="0">
                  <c:v>#N/A</c:v>
                </c:pt>
                <c:pt idx="1">
                  <c:v>#N/A</c:v>
                </c:pt>
                <c:pt idx="2">
                  <c:v>116.66666666666667</c:v>
                </c:pt>
                <c:pt idx="3">
                  <c:v>120</c:v>
                </c:pt>
                <c:pt idx="4">
                  <c:v>123.33333333333333</c:v>
                </c:pt>
                <c:pt idx="5">
                  <c:v>121.66666666666667</c:v>
                </c:pt>
                <c:pt idx="6">
                  <c:v>125</c:v>
                </c:pt>
                <c:pt idx="7">
                  <c:v>121.66666666666667</c:v>
                </c:pt>
                <c:pt idx="8">
                  <c:v>118.33333333333333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05A0-44E5-B169-64996DE1754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693563456"/>
        <c:axId val="1687970512"/>
      </c:lineChart>
      <c:catAx>
        <c:axId val="169356345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87970512"/>
        <c:crosses val="autoZero"/>
        <c:auto val="1"/>
        <c:lblAlgn val="ctr"/>
        <c:lblOffset val="100"/>
        <c:noMultiLvlLbl val="0"/>
      </c:catAx>
      <c:valAx>
        <c:axId val="16879705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9356345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HK"/>
              <a:t>Moving Average</a:t>
            </a:r>
          </a:p>
        </c:rich>
      </c:tx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Actual</c:v>
          </c:tx>
          <c:val>
            <c:numRef>
              <c:f>Sheet7!$B$1:$B$10</c:f>
              <c:numCache>
                <c:formatCode>General</c:formatCode>
                <c:ptCount val="10"/>
                <c:pt idx="0">
                  <c:v>110</c:v>
                </c:pt>
                <c:pt idx="1">
                  <c:v>115</c:v>
                </c:pt>
                <c:pt idx="2">
                  <c:v>125</c:v>
                </c:pt>
                <c:pt idx="3">
                  <c:v>120</c:v>
                </c:pt>
                <c:pt idx="4">
                  <c:v>125</c:v>
                </c:pt>
                <c:pt idx="5">
                  <c:v>120</c:v>
                </c:pt>
                <c:pt idx="6">
                  <c:v>130</c:v>
                </c:pt>
                <c:pt idx="7">
                  <c:v>115</c:v>
                </c:pt>
                <c:pt idx="8">
                  <c:v>110</c:v>
                </c:pt>
                <c:pt idx="9">
                  <c:v>130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B2F6-46AC-B17C-4BFCFE3E871E}"/>
            </c:ext>
          </c:extLst>
        </c:ser>
        <c:ser>
          <c:idx val="1"/>
          <c:order val="1"/>
          <c:tx>
            <c:v>Forecast</c:v>
          </c:tx>
          <c:val>
            <c:numRef>
              <c:f>Sheet7!$D$1:$D$10</c:f>
              <c:numCache>
                <c:formatCode>General</c:formatCode>
                <c:ptCount val="1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117.5</c:v>
                </c:pt>
                <c:pt idx="4">
                  <c:v>121.25</c:v>
                </c:pt>
                <c:pt idx="5">
                  <c:v>122.5</c:v>
                </c:pt>
                <c:pt idx="6">
                  <c:v>123.75</c:v>
                </c:pt>
                <c:pt idx="7">
                  <c:v>122.5</c:v>
                </c:pt>
                <c:pt idx="8">
                  <c:v>118.75</c:v>
                </c:pt>
                <c:pt idx="9">
                  <c:v>121.25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B2F6-46AC-B17C-4BFCFE3E871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936439856"/>
        <c:axId val="1284808240"/>
      </c:lineChart>
      <c:catAx>
        <c:axId val="93643985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HK"/>
                  <a:t>Data Point</a:t>
                </a:r>
              </a:p>
            </c:rich>
          </c:tx>
          <c:overlay val="0"/>
        </c:title>
        <c:majorTickMark val="out"/>
        <c:minorTickMark val="none"/>
        <c:tickLblPos val="nextTo"/>
        <c:crossAx val="1284808240"/>
        <c:crosses val="autoZero"/>
        <c:auto val="1"/>
        <c:lblAlgn val="ctr"/>
        <c:lblOffset val="100"/>
        <c:noMultiLvlLbl val="0"/>
      </c:catAx>
      <c:valAx>
        <c:axId val="1284808240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HK"/>
                  <a:t>Value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936439856"/>
        <c:crosses val="autoZero"/>
        <c:crossBetween val="midCat"/>
      </c:valAx>
    </c:plotArea>
    <c:legend>
      <c:legendPos val="r"/>
      <c:overlay val="0"/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HK"/>
              <a:t>Moving Average</a:t>
            </a:r>
          </a:p>
        </c:rich>
      </c:tx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Actual</c:v>
          </c:tx>
          <c:val>
            <c:numRef>
              <c:f>Sheet8!$B$2:$B$97</c:f>
              <c:numCache>
                <c:formatCode>General</c:formatCode>
                <c:ptCount val="96"/>
                <c:pt idx="0">
                  <c:v>176.88666670000001</c:v>
                </c:pt>
                <c:pt idx="1">
                  <c:v>176.745</c:v>
                </c:pt>
                <c:pt idx="2">
                  <c:v>176.625</c:v>
                </c:pt>
                <c:pt idx="3">
                  <c:v>176.48833329999999</c:v>
                </c:pt>
                <c:pt idx="4">
                  <c:v>176.44499999999999</c:v>
                </c:pt>
                <c:pt idx="5">
                  <c:v>176.2641667</c:v>
                </c:pt>
                <c:pt idx="6">
                  <c:v>176.18666669999999</c:v>
                </c:pt>
                <c:pt idx="7">
                  <c:v>175.91916670000001</c:v>
                </c:pt>
                <c:pt idx="8">
                  <c:v>175.88499999999999</c:v>
                </c:pt>
                <c:pt idx="9">
                  <c:v>176.14833329999999</c:v>
                </c:pt>
                <c:pt idx="10">
                  <c:v>176.44333330000001</c:v>
                </c:pt>
                <c:pt idx="11">
                  <c:v>176.89583329999999</c:v>
                </c:pt>
                <c:pt idx="12">
                  <c:v>176.65083329999999</c:v>
                </c:pt>
                <c:pt idx="13">
                  <c:v>176.11833329999999</c:v>
                </c:pt>
                <c:pt idx="14">
                  <c:v>175.94083330000001</c:v>
                </c:pt>
                <c:pt idx="15">
                  <c:v>175.86750000000001</c:v>
                </c:pt>
                <c:pt idx="16">
                  <c:v>175.7666667</c:v>
                </c:pt>
                <c:pt idx="17">
                  <c:v>175.8908333</c:v>
                </c:pt>
                <c:pt idx="18">
                  <c:v>175.93916669999999</c:v>
                </c:pt>
                <c:pt idx="19">
                  <c:v>175.92250000000001</c:v>
                </c:pt>
                <c:pt idx="20">
                  <c:v>176.1408333</c:v>
                </c:pt>
                <c:pt idx="21">
                  <c:v>176.2691667</c:v>
                </c:pt>
                <c:pt idx="22">
                  <c:v>176.1416667</c:v>
                </c:pt>
                <c:pt idx="23">
                  <c:v>176.12166669999999</c:v>
                </c:pt>
                <c:pt idx="24">
                  <c:v>176.3341667</c:v>
                </c:pt>
                <c:pt idx="25">
                  <c:v>176.62666669999999</c:v>
                </c:pt>
                <c:pt idx="26">
                  <c:v>176.59666669999999</c:v>
                </c:pt>
                <c:pt idx="27">
                  <c:v>176.57</c:v>
                </c:pt>
                <c:pt idx="28">
                  <c:v>176.60166670000001</c:v>
                </c:pt>
                <c:pt idx="29">
                  <c:v>176.56666670000001</c:v>
                </c:pt>
                <c:pt idx="30">
                  <c:v>176.53083330000001</c:v>
                </c:pt>
                <c:pt idx="31">
                  <c:v>176.21083329999999</c:v>
                </c:pt>
                <c:pt idx="32">
                  <c:v>176.2608333</c:v>
                </c:pt>
                <c:pt idx="33">
                  <c:v>176.7358333</c:v>
                </c:pt>
                <c:pt idx="34">
                  <c:v>177.08500000000001</c:v>
                </c:pt>
                <c:pt idx="35">
                  <c:v>176.93333329999999</c:v>
                </c:pt>
                <c:pt idx="36">
                  <c:v>176.8291667</c:v>
                </c:pt>
                <c:pt idx="37">
                  <c:v>176.7225</c:v>
                </c:pt>
                <c:pt idx="38">
                  <c:v>176.44</c:v>
                </c:pt>
                <c:pt idx="39">
                  <c:v>176.2633333</c:v>
                </c:pt>
                <c:pt idx="40">
                  <c:v>176.0675</c:v>
                </c:pt>
                <c:pt idx="41">
                  <c:v>176.00583330000001</c:v>
                </c:pt>
                <c:pt idx="42">
                  <c:v>176.47749999999999</c:v>
                </c:pt>
                <c:pt idx="43">
                  <c:v>176.37666669999999</c:v>
                </c:pt>
                <c:pt idx="44">
                  <c:v>176.2225</c:v>
                </c:pt>
                <c:pt idx="45">
                  <c:v>175.92250000000001</c:v>
                </c:pt>
                <c:pt idx="46">
                  <c:v>175.6825</c:v>
                </c:pt>
                <c:pt idx="47">
                  <c:v>175.9158333</c:v>
                </c:pt>
                <c:pt idx="48">
                  <c:v>176.16083330000001</c:v>
                </c:pt>
                <c:pt idx="49">
                  <c:v>176.30083329999999</c:v>
                </c:pt>
                <c:pt idx="50">
                  <c:v>176.44666670000001</c:v>
                </c:pt>
                <c:pt idx="51">
                  <c:v>176.6958333</c:v>
                </c:pt>
                <c:pt idx="52">
                  <c:v>176.67833329999999</c:v>
                </c:pt>
                <c:pt idx="53">
                  <c:v>176.80500000000001</c:v>
                </c:pt>
                <c:pt idx="54">
                  <c:v>176.8883333</c:v>
                </c:pt>
                <c:pt idx="55">
                  <c:v>177.12333330000001</c:v>
                </c:pt>
                <c:pt idx="56">
                  <c:v>177.09333330000001</c:v>
                </c:pt>
                <c:pt idx="57">
                  <c:v>176.97333330000001</c:v>
                </c:pt>
                <c:pt idx="58">
                  <c:v>176.89916669999999</c:v>
                </c:pt>
                <c:pt idx="59">
                  <c:v>176.505</c:v>
                </c:pt>
                <c:pt idx="60">
                  <c:v>176.59083330000001</c:v>
                </c:pt>
                <c:pt idx="61">
                  <c:v>176.79416670000001</c:v>
                </c:pt>
                <c:pt idx="62">
                  <c:v>176.80333329999999</c:v>
                </c:pt>
                <c:pt idx="63">
                  <c:v>176.6983333</c:v>
                </c:pt>
                <c:pt idx="64">
                  <c:v>176.59833330000001</c:v>
                </c:pt>
                <c:pt idx="65">
                  <c:v>176.83333329999999</c:v>
                </c:pt>
                <c:pt idx="66">
                  <c:v>176.89500000000001</c:v>
                </c:pt>
                <c:pt idx="67">
                  <c:v>177.12666669999999</c:v>
                </c:pt>
                <c:pt idx="68">
                  <c:v>177.29249999999999</c:v>
                </c:pt>
                <c:pt idx="69">
                  <c:v>176.97</c:v>
                </c:pt>
                <c:pt idx="70">
                  <c:v>176.56416669999999</c:v>
                </c:pt>
                <c:pt idx="71">
                  <c:v>176.40083329999999</c:v>
                </c:pt>
                <c:pt idx="72">
                  <c:v>176.35</c:v>
                </c:pt>
                <c:pt idx="73">
                  <c:v>176.46916669999999</c:v>
                </c:pt>
                <c:pt idx="74">
                  <c:v>176.47916670000001</c:v>
                </c:pt>
                <c:pt idx="75">
                  <c:v>176.6958333</c:v>
                </c:pt>
                <c:pt idx="76">
                  <c:v>176.67833329999999</c:v>
                </c:pt>
                <c:pt idx="77">
                  <c:v>176.5275</c:v>
                </c:pt>
                <c:pt idx="78">
                  <c:v>176.65416669999999</c:v>
                </c:pt>
                <c:pt idx="79">
                  <c:v>176.9841667</c:v>
                </c:pt>
                <c:pt idx="80">
                  <c:v>176.71666669999999</c:v>
                </c:pt>
                <c:pt idx="81">
                  <c:v>176.2358333</c:v>
                </c:pt>
                <c:pt idx="82">
                  <c:v>175.9783333</c:v>
                </c:pt>
                <c:pt idx="83">
                  <c:v>175.9508333</c:v>
                </c:pt>
                <c:pt idx="84">
                  <c:v>176.11833329999999</c:v>
                </c:pt>
                <c:pt idx="85">
                  <c:v>175.8916667</c:v>
                </c:pt>
                <c:pt idx="86">
                  <c:v>176.1108333</c:v>
                </c:pt>
                <c:pt idx="87">
                  <c:v>176.09</c:v>
                </c:pt>
                <c:pt idx="88">
                  <c:v>176.0158333</c:v>
                </c:pt>
                <c:pt idx="89">
                  <c:v>175.94333330000001</c:v>
                </c:pt>
                <c:pt idx="90">
                  <c:v>176.005</c:v>
                </c:pt>
                <c:pt idx="91">
                  <c:v>176.2583333</c:v>
                </c:pt>
                <c:pt idx="92">
                  <c:v>176.1108333</c:v>
                </c:pt>
                <c:pt idx="93">
                  <c:v>176.03666670000001</c:v>
                </c:pt>
                <c:pt idx="94">
                  <c:v>175.91666670000001</c:v>
                </c:pt>
                <c:pt idx="95">
                  <c:v>175.89500000000001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AC3D-4151-925C-06B6EAE0E1AB}"/>
            </c:ext>
          </c:extLst>
        </c:ser>
        <c:ser>
          <c:idx val="1"/>
          <c:order val="1"/>
          <c:tx>
            <c:v>Forecast</c:v>
          </c:tx>
          <c:val>
            <c:numRef>
              <c:f>Sheet8!$C$3:$C$97</c:f>
              <c:numCache>
                <c:formatCode>General</c:formatCode>
                <c:ptCount val="95"/>
                <c:pt idx="0">
                  <c:v>#N/A</c:v>
                </c:pt>
                <c:pt idx="1">
                  <c:v>#N/A</c:v>
                </c:pt>
                <c:pt idx="2">
                  <c:v>176.75222223333333</c:v>
                </c:pt>
                <c:pt idx="3">
                  <c:v>176.61944443333334</c:v>
                </c:pt>
                <c:pt idx="4">
                  <c:v>176.51944443333332</c:v>
                </c:pt>
                <c:pt idx="5">
                  <c:v>176.39916666666667</c:v>
                </c:pt>
                <c:pt idx="6">
                  <c:v>176.29861113333331</c:v>
                </c:pt>
                <c:pt idx="7">
                  <c:v>176.12333336666666</c:v>
                </c:pt>
                <c:pt idx="8">
                  <c:v>175.99694446666663</c:v>
                </c:pt>
                <c:pt idx="9">
                  <c:v>175.98416666666665</c:v>
                </c:pt>
                <c:pt idx="10">
                  <c:v>176.15888886666667</c:v>
                </c:pt>
                <c:pt idx="11">
                  <c:v>176.49583329999999</c:v>
                </c:pt>
                <c:pt idx="12">
                  <c:v>176.66333329999998</c:v>
                </c:pt>
                <c:pt idx="13">
                  <c:v>176.55499996666666</c:v>
                </c:pt>
                <c:pt idx="14">
                  <c:v>176.23666663333333</c:v>
                </c:pt>
                <c:pt idx="15">
                  <c:v>175.97555553333336</c:v>
                </c:pt>
                <c:pt idx="16">
                  <c:v>175.85833333333335</c:v>
                </c:pt>
                <c:pt idx="17">
                  <c:v>175.8416666666667</c:v>
                </c:pt>
                <c:pt idx="18">
                  <c:v>175.86555556666667</c:v>
                </c:pt>
                <c:pt idx="19">
                  <c:v>175.91750000000002</c:v>
                </c:pt>
                <c:pt idx="20">
                  <c:v>176.00083333333336</c:v>
                </c:pt>
                <c:pt idx="21">
                  <c:v>176.11083333333332</c:v>
                </c:pt>
                <c:pt idx="22">
                  <c:v>176.18388889999997</c:v>
                </c:pt>
                <c:pt idx="23">
                  <c:v>176.17750003333333</c:v>
                </c:pt>
                <c:pt idx="24">
                  <c:v>176.19916669999998</c:v>
                </c:pt>
                <c:pt idx="25">
                  <c:v>176.36083336666664</c:v>
                </c:pt>
                <c:pt idx="26">
                  <c:v>176.5191667</c:v>
                </c:pt>
                <c:pt idx="27">
                  <c:v>176.59777779999999</c:v>
                </c:pt>
                <c:pt idx="28">
                  <c:v>176.58944446666666</c:v>
                </c:pt>
                <c:pt idx="29">
                  <c:v>176.57944446666667</c:v>
                </c:pt>
                <c:pt idx="30">
                  <c:v>176.56638890000002</c:v>
                </c:pt>
                <c:pt idx="31">
                  <c:v>176.43611109999998</c:v>
                </c:pt>
                <c:pt idx="32">
                  <c:v>176.33416663333333</c:v>
                </c:pt>
                <c:pt idx="33">
                  <c:v>176.40249996666668</c:v>
                </c:pt>
                <c:pt idx="34">
                  <c:v>176.6938888666667</c:v>
                </c:pt>
                <c:pt idx="35">
                  <c:v>176.91805553333333</c:v>
                </c:pt>
                <c:pt idx="36">
                  <c:v>176.94916666666666</c:v>
                </c:pt>
                <c:pt idx="37">
                  <c:v>176.82833333333335</c:v>
                </c:pt>
                <c:pt idx="38">
                  <c:v>176.66388889999999</c:v>
                </c:pt>
                <c:pt idx="39">
                  <c:v>176.47527776666666</c:v>
                </c:pt>
                <c:pt idx="40">
                  <c:v>176.25694443333336</c:v>
                </c:pt>
                <c:pt idx="41">
                  <c:v>176.11222219999999</c:v>
                </c:pt>
                <c:pt idx="42">
                  <c:v>176.18361110000001</c:v>
                </c:pt>
                <c:pt idx="43">
                  <c:v>176.28666666666666</c:v>
                </c:pt>
                <c:pt idx="44">
                  <c:v>176.35888889999998</c:v>
                </c:pt>
                <c:pt idx="45">
                  <c:v>176.17388889999998</c:v>
                </c:pt>
                <c:pt idx="46">
                  <c:v>175.9425</c:v>
                </c:pt>
                <c:pt idx="47">
                  <c:v>175.84027776666667</c:v>
                </c:pt>
                <c:pt idx="48">
                  <c:v>175.91972220000002</c:v>
                </c:pt>
                <c:pt idx="49">
                  <c:v>176.12583329999998</c:v>
                </c:pt>
                <c:pt idx="50">
                  <c:v>176.30277776666665</c:v>
                </c:pt>
                <c:pt idx="51">
                  <c:v>176.48111109999999</c:v>
                </c:pt>
                <c:pt idx="52">
                  <c:v>176.60694443333333</c:v>
                </c:pt>
                <c:pt idx="53">
                  <c:v>176.72638886666664</c:v>
                </c:pt>
                <c:pt idx="54">
                  <c:v>176.79055553333333</c:v>
                </c:pt>
                <c:pt idx="55">
                  <c:v>176.93888886666664</c:v>
                </c:pt>
                <c:pt idx="56">
                  <c:v>177.03499996666667</c:v>
                </c:pt>
                <c:pt idx="57">
                  <c:v>177.06333330000004</c:v>
                </c:pt>
                <c:pt idx="58">
                  <c:v>176.98861109999999</c:v>
                </c:pt>
                <c:pt idx="59">
                  <c:v>176.79250000000002</c:v>
                </c:pt>
                <c:pt idx="60">
                  <c:v>176.66499999999999</c:v>
                </c:pt>
                <c:pt idx="61">
                  <c:v>176.63</c:v>
                </c:pt>
                <c:pt idx="62">
                  <c:v>176.72944443333333</c:v>
                </c:pt>
                <c:pt idx="63">
                  <c:v>176.76527776666663</c:v>
                </c:pt>
                <c:pt idx="64">
                  <c:v>176.6999999666667</c:v>
                </c:pt>
                <c:pt idx="65">
                  <c:v>176.70999996666669</c:v>
                </c:pt>
                <c:pt idx="66">
                  <c:v>176.77555553333332</c:v>
                </c:pt>
                <c:pt idx="67">
                  <c:v>176.95166666666668</c:v>
                </c:pt>
                <c:pt idx="68">
                  <c:v>177.10472223333332</c:v>
                </c:pt>
                <c:pt idx="69">
                  <c:v>177.12972223333335</c:v>
                </c:pt>
                <c:pt idx="70">
                  <c:v>176.94222223333335</c:v>
                </c:pt>
                <c:pt idx="71">
                  <c:v>176.64499999999998</c:v>
                </c:pt>
                <c:pt idx="72">
                  <c:v>176.4383333333333</c:v>
                </c:pt>
                <c:pt idx="73">
                  <c:v>176.40666666666664</c:v>
                </c:pt>
                <c:pt idx="74">
                  <c:v>176.43277780000003</c:v>
                </c:pt>
                <c:pt idx="75">
                  <c:v>176.54805556666668</c:v>
                </c:pt>
                <c:pt idx="76">
                  <c:v>176.61777776666668</c:v>
                </c:pt>
                <c:pt idx="77">
                  <c:v>176.63388886666667</c:v>
                </c:pt>
                <c:pt idx="78">
                  <c:v>176.62</c:v>
                </c:pt>
                <c:pt idx="79">
                  <c:v>176.72194446666666</c:v>
                </c:pt>
                <c:pt idx="80">
                  <c:v>176.78500003333332</c:v>
                </c:pt>
                <c:pt idx="81">
                  <c:v>176.64555556666664</c:v>
                </c:pt>
                <c:pt idx="82">
                  <c:v>176.31027776666667</c:v>
                </c:pt>
                <c:pt idx="83">
                  <c:v>176.05499996666666</c:v>
                </c:pt>
                <c:pt idx="84">
                  <c:v>176.01583330000003</c:v>
                </c:pt>
                <c:pt idx="85">
                  <c:v>175.98694443333332</c:v>
                </c:pt>
                <c:pt idx="86">
                  <c:v>176.04027776666666</c:v>
                </c:pt>
                <c:pt idx="87">
                  <c:v>176.03083333333333</c:v>
                </c:pt>
                <c:pt idx="88">
                  <c:v>176.07222220000003</c:v>
                </c:pt>
                <c:pt idx="89">
                  <c:v>176.01638886666669</c:v>
                </c:pt>
                <c:pt idx="90">
                  <c:v>175.98805553333332</c:v>
                </c:pt>
                <c:pt idx="91">
                  <c:v>176.0688888666667</c:v>
                </c:pt>
                <c:pt idx="92">
                  <c:v>176.12472219999998</c:v>
                </c:pt>
                <c:pt idx="93">
                  <c:v>176.13527776666669</c:v>
                </c:pt>
                <c:pt idx="94">
                  <c:v>176.02138890000001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AC3D-4151-925C-06B6EAE0E1A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563570543"/>
        <c:axId val="479589807"/>
      </c:lineChart>
      <c:catAx>
        <c:axId val="1563570543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HK"/>
                  <a:t>Data Point</a:t>
                </a:r>
              </a:p>
            </c:rich>
          </c:tx>
          <c:overlay val="0"/>
        </c:title>
        <c:majorTickMark val="out"/>
        <c:minorTickMark val="none"/>
        <c:tickLblPos val="nextTo"/>
        <c:crossAx val="479589807"/>
        <c:crosses val="autoZero"/>
        <c:auto val="1"/>
        <c:lblAlgn val="ctr"/>
        <c:lblOffset val="100"/>
        <c:noMultiLvlLbl val="0"/>
      </c:catAx>
      <c:valAx>
        <c:axId val="479589807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HK"/>
                  <a:t>Value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563570543"/>
        <c:crosses val="autoZero"/>
        <c:crossBetween val="midCat"/>
      </c:valAx>
    </c:plotArea>
    <c:legend>
      <c:legendPos val="r"/>
      <c:overlay val="0"/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Sheet8!$B$2:$B$97</c:f>
              <c:numCache>
                <c:formatCode>General</c:formatCode>
                <c:ptCount val="96"/>
                <c:pt idx="0">
                  <c:v>176.88666670000001</c:v>
                </c:pt>
                <c:pt idx="1">
                  <c:v>176.745</c:v>
                </c:pt>
                <c:pt idx="2">
                  <c:v>176.625</c:v>
                </c:pt>
                <c:pt idx="3">
                  <c:v>176.48833329999999</c:v>
                </c:pt>
                <c:pt idx="4">
                  <c:v>176.44499999999999</c:v>
                </c:pt>
                <c:pt idx="5">
                  <c:v>176.2641667</c:v>
                </c:pt>
                <c:pt idx="6">
                  <c:v>176.18666669999999</c:v>
                </c:pt>
                <c:pt idx="7">
                  <c:v>175.91916670000001</c:v>
                </c:pt>
                <c:pt idx="8">
                  <c:v>175.88499999999999</c:v>
                </c:pt>
                <c:pt idx="9">
                  <c:v>176.14833329999999</c:v>
                </c:pt>
                <c:pt idx="10">
                  <c:v>176.44333330000001</c:v>
                </c:pt>
                <c:pt idx="11">
                  <c:v>176.89583329999999</c:v>
                </c:pt>
                <c:pt idx="12">
                  <c:v>176.65083329999999</c:v>
                </c:pt>
                <c:pt idx="13">
                  <c:v>176.11833329999999</c:v>
                </c:pt>
                <c:pt idx="14">
                  <c:v>175.94083330000001</c:v>
                </c:pt>
                <c:pt idx="15">
                  <c:v>175.86750000000001</c:v>
                </c:pt>
                <c:pt idx="16">
                  <c:v>175.7666667</c:v>
                </c:pt>
                <c:pt idx="17">
                  <c:v>175.8908333</c:v>
                </c:pt>
                <c:pt idx="18">
                  <c:v>175.93916669999999</c:v>
                </c:pt>
                <c:pt idx="19">
                  <c:v>175.92250000000001</c:v>
                </c:pt>
                <c:pt idx="20">
                  <c:v>176.1408333</c:v>
                </c:pt>
                <c:pt idx="21">
                  <c:v>176.2691667</c:v>
                </c:pt>
                <c:pt idx="22">
                  <c:v>176.1416667</c:v>
                </c:pt>
                <c:pt idx="23">
                  <c:v>176.12166669999999</c:v>
                </c:pt>
                <c:pt idx="24">
                  <c:v>176.3341667</c:v>
                </c:pt>
                <c:pt idx="25">
                  <c:v>176.62666669999999</c:v>
                </c:pt>
                <c:pt idx="26">
                  <c:v>176.59666669999999</c:v>
                </c:pt>
                <c:pt idx="27">
                  <c:v>176.57</c:v>
                </c:pt>
                <c:pt idx="28">
                  <c:v>176.60166670000001</c:v>
                </c:pt>
                <c:pt idx="29">
                  <c:v>176.56666670000001</c:v>
                </c:pt>
                <c:pt idx="30">
                  <c:v>176.53083330000001</c:v>
                </c:pt>
                <c:pt idx="31">
                  <c:v>176.21083329999999</c:v>
                </c:pt>
                <c:pt idx="32">
                  <c:v>176.2608333</c:v>
                </c:pt>
                <c:pt idx="33">
                  <c:v>176.7358333</c:v>
                </c:pt>
                <c:pt idx="34">
                  <c:v>177.08500000000001</c:v>
                </c:pt>
                <c:pt idx="35">
                  <c:v>176.93333329999999</c:v>
                </c:pt>
                <c:pt idx="36">
                  <c:v>176.8291667</c:v>
                </c:pt>
                <c:pt idx="37">
                  <c:v>176.7225</c:v>
                </c:pt>
                <c:pt idx="38">
                  <c:v>176.44</c:v>
                </c:pt>
                <c:pt idx="39">
                  <c:v>176.2633333</c:v>
                </c:pt>
                <c:pt idx="40">
                  <c:v>176.0675</c:v>
                </c:pt>
                <c:pt idx="41">
                  <c:v>176.00583330000001</c:v>
                </c:pt>
                <c:pt idx="42">
                  <c:v>176.47749999999999</c:v>
                </c:pt>
                <c:pt idx="43">
                  <c:v>176.37666669999999</c:v>
                </c:pt>
                <c:pt idx="44">
                  <c:v>176.2225</c:v>
                </c:pt>
                <c:pt idx="45">
                  <c:v>175.92250000000001</c:v>
                </c:pt>
                <c:pt idx="46">
                  <c:v>175.6825</c:v>
                </c:pt>
                <c:pt idx="47">
                  <c:v>175.9158333</c:v>
                </c:pt>
                <c:pt idx="48">
                  <c:v>176.16083330000001</c:v>
                </c:pt>
                <c:pt idx="49">
                  <c:v>176.30083329999999</c:v>
                </c:pt>
                <c:pt idx="50">
                  <c:v>176.44666670000001</c:v>
                </c:pt>
                <c:pt idx="51">
                  <c:v>176.6958333</c:v>
                </c:pt>
                <c:pt idx="52">
                  <c:v>176.67833329999999</c:v>
                </c:pt>
                <c:pt idx="53">
                  <c:v>176.80500000000001</c:v>
                </c:pt>
                <c:pt idx="54">
                  <c:v>176.8883333</c:v>
                </c:pt>
                <c:pt idx="55">
                  <c:v>177.12333330000001</c:v>
                </c:pt>
                <c:pt idx="56">
                  <c:v>177.09333330000001</c:v>
                </c:pt>
                <c:pt idx="57">
                  <c:v>176.97333330000001</c:v>
                </c:pt>
                <c:pt idx="58">
                  <c:v>176.89916669999999</c:v>
                </c:pt>
                <c:pt idx="59">
                  <c:v>176.505</c:v>
                </c:pt>
                <c:pt idx="60">
                  <c:v>176.59083330000001</c:v>
                </c:pt>
                <c:pt idx="61">
                  <c:v>176.79416670000001</c:v>
                </c:pt>
                <c:pt idx="62">
                  <c:v>176.80333329999999</c:v>
                </c:pt>
                <c:pt idx="63">
                  <c:v>176.6983333</c:v>
                </c:pt>
                <c:pt idx="64">
                  <c:v>176.59833330000001</c:v>
                </c:pt>
                <c:pt idx="65">
                  <c:v>176.83333329999999</c:v>
                </c:pt>
                <c:pt idx="66">
                  <c:v>176.89500000000001</c:v>
                </c:pt>
                <c:pt idx="67">
                  <c:v>177.12666669999999</c:v>
                </c:pt>
                <c:pt idx="68">
                  <c:v>177.29249999999999</c:v>
                </c:pt>
                <c:pt idx="69">
                  <c:v>176.97</c:v>
                </c:pt>
                <c:pt idx="70">
                  <c:v>176.56416669999999</c:v>
                </c:pt>
                <c:pt idx="71">
                  <c:v>176.40083329999999</c:v>
                </c:pt>
                <c:pt idx="72">
                  <c:v>176.35</c:v>
                </c:pt>
                <c:pt idx="73">
                  <c:v>176.46916669999999</c:v>
                </c:pt>
                <c:pt idx="74">
                  <c:v>176.47916670000001</c:v>
                </c:pt>
                <c:pt idx="75">
                  <c:v>176.6958333</c:v>
                </c:pt>
                <c:pt idx="76">
                  <c:v>176.67833329999999</c:v>
                </c:pt>
                <c:pt idx="77">
                  <c:v>176.5275</c:v>
                </c:pt>
                <c:pt idx="78">
                  <c:v>176.65416669999999</c:v>
                </c:pt>
                <c:pt idx="79">
                  <c:v>176.9841667</c:v>
                </c:pt>
                <c:pt idx="80">
                  <c:v>176.71666669999999</c:v>
                </c:pt>
                <c:pt idx="81">
                  <c:v>176.2358333</c:v>
                </c:pt>
                <c:pt idx="82">
                  <c:v>175.9783333</c:v>
                </c:pt>
                <c:pt idx="83">
                  <c:v>175.9508333</c:v>
                </c:pt>
                <c:pt idx="84">
                  <c:v>176.11833329999999</c:v>
                </c:pt>
                <c:pt idx="85">
                  <c:v>175.8916667</c:v>
                </c:pt>
                <c:pt idx="86">
                  <c:v>176.1108333</c:v>
                </c:pt>
                <c:pt idx="87">
                  <c:v>176.09</c:v>
                </c:pt>
                <c:pt idx="88">
                  <c:v>176.0158333</c:v>
                </c:pt>
                <c:pt idx="89">
                  <c:v>175.94333330000001</c:v>
                </c:pt>
                <c:pt idx="90">
                  <c:v>176.005</c:v>
                </c:pt>
                <c:pt idx="91">
                  <c:v>176.2583333</c:v>
                </c:pt>
                <c:pt idx="92">
                  <c:v>176.1108333</c:v>
                </c:pt>
                <c:pt idx="93">
                  <c:v>176.03666670000001</c:v>
                </c:pt>
                <c:pt idx="94">
                  <c:v>175.91666670000001</c:v>
                </c:pt>
                <c:pt idx="95">
                  <c:v>175.89500000000001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E17-4AFD-AB79-EF641C232B11}"/>
            </c:ext>
          </c:extLst>
        </c:ser>
        <c:ser>
          <c:idx val="1"/>
          <c:order val="1"/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Sheet8!$C$2:$C$97</c:f>
              <c:numCache>
                <c:formatCode>General</c:formatCode>
                <c:ptCount val="96"/>
                <c:pt idx="1">
                  <c:v>#N/A</c:v>
                </c:pt>
                <c:pt idx="2">
                  <c:v>#N/A</c:v>
                </c:pt>
                <c:pt idx="3">
                  <c:v>176.75222223333333</c:v>
                </c:pt>
                <c:pt idx="4">
                  <c:v>176.61944443333334</c:v>
                </c:pt>
                <c:pt idx="5">
                  <c:v>176.51944443333332</c:v>
                </c:pt>
                <c:pt idx="6">
                  <c:v>176.39916666666667</c:v>
                </c:pt>
                <c:pt idx="7">
                  <c:v>176.29861113333331</c:v>
                </c:pt>
                <c:pt idx="8">
                  <c:v>176.12333336666666</c:v>
                </c:pt>
                <c:pt idx="9">
                  <c:v>175.99694446666663</c:v>
                </c:pt>
                <c:pt idx="10">
                  <c:v>175.98416666666665</c:v>
                </c:pt>
                <c:pt idx="11">
                  <c:v>176.15888886666667</c:v>
                </c:pt>
                <c:pt idx="12">
                  <c:v>176.49583329999999</c:v>
                </c:pt>
                <c:pt idx="13">
                  <c:v>176.66333329999998</c:v>
                </c:pt>
                <c:pt idx="14">
                  <c:v>176.55499996666666</c:v>
                </c:pt>
                <c:pt idx="15">
                  <c:v>176.23666663333333</c:v>
                </c:pt>
                <c:pt idx="16">
                  <c:v>175.97555553333336</c:v>
                </c:pt>
                <c:pt idx="17">
                  <c:v>175.85833333333335</c:v>
                </c:pt>
                <c:pt idx="18">
                  <c:v>175.8416666666667</c:v>
                </c:pt>
                <c:pt idx="19">
                  <c:v>175.86555556666667</c:v>
                </c:pt>
                <c:pt idx="20">
                  <c:v>175.91750000000002</c:v>
                </c:pt>
                <c:pt idx="21">
                  <c:v>176.00083333333336</c:v>
                </c:pt>
                <c:pt idx="22">
                  <c:v>176.11083333333332</c:v>
                </c:pt>
                <c:pt idx="23">
                  <c:v>176.18388889999997</c:v>
                </c:pt>
                <c:pt idx="24">
                  <c:v>176.17750003333333</c:v>
                </c:pt>
                <c:pt idx="25">
                  <c:v>176.19916669999998</c:v>
                </c:pt>
                <c:pt idx="26">
                  <c:v>176.36083336666664</c:v>
                </c:pt>
                <c:pt idx="27">
                  <c:v>176.5191667</c:v>
                </c:pt>
                <c:pt idx="28">
                  <c:v>176.59777779999999</c:v>
                </c:pt>
                <c:pt idx="29">
                  <c:v>176.58944446666666</c:v>
                </c:pt>
                <c:pt idx="30">
                  <c:v>176.57944446666667</c:v>
                </c:pt>
                <c:pt idx="31">
                  <c:v>176.56638890000002</c:v>
                </c:pt>
                <c:pt idx="32">
                  <c:v>176.43611109999998</c:v>
                </c:pt>
                <c:pt idx="33">
                  <c:v>176.33416663333333</c:v>
                </c:pt>
                <c:pt idx="34">
                  <c:v>176.40249996666668</c:v>
                </c:pt>
                <c:pt idx="35">
                  <c:v>176.6938888666667</c:v>
                </c:pt>
                <c:pt idx="36">
                  <c:v>176.91805553333333</c:v>
                </c:pt>
                <c:pt idx="37">
                  <c:v>176.94916666666666</c:v>
                </c:pt>
                <c:pt idx="38">
                  <c:v>176.82833333333335</c:v>
                </c:pt>
                <c:pt idx="39">
                  <c:v>176.66388889999999</c:v>
                </c:pt>
                <c:pt idx="40">
                  <c:v>176.47527776666666</c:v>
                </c:pt>
                <c:pt idx="41">
                  <c:v>176.25694443333336</c:v>
                </c:pt>
                <c:pt idx="42">
                  <c:v>176.11222219999999</c:v>
                </c:pt>
                <c:pt idx="43">
                  <c:v>176.18361110000001</c:v>
                </c:pt>
                <c:pt idx="44">
                  <c:v>176.28666666666666</c:v>
                </c:pt>
                <c:pt idx="45">
                  <c:v>176.35888889999998</c:v>
                </c:pt>
                <c:pt idx="46">
                  <c:v>176.17388889999998</c:v>
                </c:pt>
                <c:pt idx="47">
                  <c:v>175.9425</c:v>
                </c:pt>
                <c:pt idx="48">
                  <c:v>175.84027776666667</c:v>
                </c:pt>
                <c:pt idx="49">
                  <c:v>175.91972220000002</c:v>
                </c:pt>
                <c:pt idx="50">
                  <c:v>176.12583329999998</c:v>
                </c:pt>
                <c:pt idx="51">
                  <c:v>176.30277776666665</c:v>
                </c:pt>
                <c:pt idx="52">
                  <c:v>176.48111109999999</c:v>
                </c:pt>
                <c:pt idx="53">
                  <c:v>176.60694443333333</c:v>
                </c:pt>
                <c:pt idx="54">
                  <c:v>176.72638886666664</c:v>
                </c:pt>
                <c:pt idx="55">
                  <c:v>176.79055553333333</c:v>
                </c:pt>
                <c:pt idx="56">
                  <c:v>176.93888886666664</c:v>
                </c:pt>
                <c:pt idx="57">
                  <c:v>177.03499996666667</c:v>
                </c:pt>
                <c:pt idx="58">
                  <c:v>177.06333330000004</c:v>
                </c:pt>
                <c:pt idx="59">
                  <c:v>176.98861109999999</c:v>
                </c:pt>
                <c:pt idx="60">
                  <c:v>176.79250000000002</c:v>
                </c:pt>
                <c:pt idx="61">
                  <c:v>176.66499999999999</c:v>
                </c:pt>
                <c:pt idx="62">
                  <c:v>176.63</c:v>
                </c:pt>
                <c:pt idx="63">
                  <c:v>176.72944443333333</c:v>
                </c:pt>
                <c:pt idx="64">
                  <c:v>176.76527776666663</c:v>
                </c:pt>
                <c:pt idx="65">
                  <c:v>176.6999999666667</c:v>
                </c:pt>
                <c:pt idx="66">
                  <c:v>176.70999996666669</c:v>
                </c:pt>
                <c:pt idx="67">
                  <c:v>176.77555553333332</c:v>
                </c:pt>
                <c:pt idx="68">
                  <c:v>176.95166666666668</c:v>
                </c:pt>
                <c:pt idx="69">
                  <c:v>177.10472223333332</c:v>
                </c:pt>
                <c:pt idx="70">
                  <c:v>177.12972223333335</c:v>
                </c:pt>
                <c:pt idx="71">
                  <c:v>176.94222223333335</c:v>
                </c:pt>
                <c:pt idx="72">
                  <c:v>176.64499999999998</c:v>
                </c:pt>
                <c:pt idx="73">
                  <c:v>176.4383333333333</c:v>
                </c:pt>
                <c:pt idx="74">
                  <c:v>176.40666666666664</c:v>
                </c:pt>
                <c:pt idx="75">
                  <c:v>176.43277780000003</c:v>
                </c:pt>
                <c:pt idx="76">
                  <c:v>176.54805556666668</c:v>
                </c:pt>
                <c:pt idx="77">
                  <c:v>176.61777776666668</c:v>
                </c:pt>
                <c:pt idx="78">
                  <c:v>176.63388886666667</c:v>
                </c:pt>
                <c:pt idx="79">
                  <c:v>176.62</c:v>
                </c:pt>
                <c:pt idx="80">
                  <c:v>176.72194446666666</c:v>
                </c:pt>
                <c:pt idx="81">
                  <c:v>176.78500003333332</c:v>
                </c:pt>
                <c:pt idx="82">
                  <c:v>176.64555556666664</c:v>
                </c:pt>
                <c:pt idx="83">
                  <c:v>176.31027776666667</c:v>
                </c:pt>
                <c:pt idx="84">
                  <c:v>176.05499996666666</c:v>
                </c:pt>
                <c:pt idx="85">
                  <c:v>176.01583330000003</c:v>
                </c:pt>
                <c:pt idx="86">
                  <c:v>175.98694443333332</c:v>
                </c:pt>
                <c:pt idx="87">
                  <c:v>176.04027776666666</c:v>
                </c:pt>
                <c:pt idx="88">
                  <c:v>176.03083333333333</c:v>
                </c:pt>
                <c:pt idx="89">
                  <c:v>176.07222220000003</c:v>
                </c:pt>
                <c:pt idx="90">
                  <c:v>176.01638886666669</c:v>
                </c:pt>
                <c:pt idx="91">
                  <c:v>175.98805553333332</c:v>
                </c:pt>
                <c:pt idx="92">
                  <c:v>176.0688888666667</c:v>
                </c:pt>
                <c:pt idx="93">
                  <c:v>176.12472219999998</c:v>
                </c:pt>
                <c:pt idx="94">
                  <c:v>176.13527776666669</c:v>
                </c:pt>
                <c:pt idx="95">
                  <c:v>176.02138890000001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BE17-4AFD-AB79-EF641C232B11}"/>
            </c:ext>
          </c:extLst>
        </c:ser>
        <c:ser>
          <c:idx val="2"/>
          <c:order val="2"/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Sheet8!$D$2:$D$97</c:f>
              <c:numCache>
                <c:formatCode>General</c:formatCode>
                <c:ptCount val="96"/>
                <c:pt idx="15">
                  <c:v>176.37616666</c:v>
                </c:pt>
                <c:pt idx="16">
                  <c:v>176.30822221333332</c:v>
                </c:pt>
                <c:pt idx="17">
                  <c:v>176.24299999333331</c:v>
                </c:pt>
                <c:pt idx="18">
                  <c:v>176.19405554666665</c:v>
                </c:pt>
                <c:pt idx="19">
                  <c:v>176.15744443999995</c:v>
                </c:pt>
                <c:pt idx="20">
                  <c:v>176.12261110666668</c:v>
                </c:pt>
                <c:pt idx="21">
                  <c:v>176.11438888000001</c:v>
                </c:pt>
                <c:pt idx="22">
                  <c:v>176.11988887999999</c:v>
                </c:pt>
                <c:pt idx="23">
                  <c:v>176.1347222133333</c:v>
                </c:pt>
                <c:pt idx="24">
                  <c:v>176.15049999333331</c:v>
                </c:pt>
                <c:pt idx="25">
                  <c:v>176.16288888666665</c:v>
                </c:pt>
                <c:pt idx="26">
                  <c:v>176.17511111333332</c:v>
                </c:pt>
                <c:pt idx="27">
                  <c:v>176.15516667333333</c:v>
                </c:pt>
                <c:pt idx="28">
                  <c:v>176.14977778666668</c:v>
                </c:pt>
                <c:pt idx="29">
                  <c:v>176.18200001333332</c:v>
                </c:pt>
                <c:pt idx="30">
                  <c:v>176.22372224</c:v>
                </c:pt>
                <c:pt idx="31">
                  <c:v>176.26794445999997</c:v>
                </c:pt>
                <c:pt idx="32">
                  <c:v>176.29755556666666</c:v>
                </c:pt>
                <c:pt idx="33">
                  <c:v>176.32222223333332</c:v>
                </c:pt>
                <c:pt idx="34">
                  <c:v>176.37533334</c:v>
                </c:pt>
                <c:pt idx="35">
                  <c:v>176.45283333999998</c:v>
                </c:pt>
                <c:pt idx="36">
                  <c:v>176.50566667333334</c:v>
                </c:pt>
                <c:pt idx="37">
                  <c:v>176.54300000666666</c:v>
                </c:pt>
                <c:pt idx="38">
                  <c:v>176.58172222666664</c:v>
                </c:pt>
                <c:pt idx="39">
                  <c:v>176.60294444666664</c:v>
                </c:pt>
                <c:pt idx="40">
                  <c:v>176.59822221999997</c:v>
                </c:pt>
                <c:pt idx="41">
                  <c:v>176.56094444000001</c:v>
                </c:pt>
                <c:pt idx="42">
                  <c:v>176.52155554666669</c:v>
                </c:pt>
                <c:pt idx="43">
                  <c:v>176.51538888000005</c:v>
                </c:pt>
                <c:pt idx="44">
                  <c:v>176.50038888000003</c:v>
                </c:pt>
                <c:pt idx="45">
                  <c:v>176.47744443333335</c:v>
                </c:pt>
                <c:pt idx="46">
                  <c:v>176.43688888000003</c:v>
                </c:pt>
                <c:pt idx="47">
                  <c:v>176.40166666000002</c:v>
                </c:pt>
                <c:pt idx="48">
                  <c:v>176.37866665999999</c:v>
                </c:pt>
                <c:pt idx="49">
                  <c:v>176.34033332666667</c:v>
                </c:pt>
                <c:pt idx="50">
                  <c:v>176.28805554666664</c:v>
                </c:pt>
                <c:pt idx="51">
                  <c:v>176.25561110666663</c:v>
                </c:pt>
                <c:pt idx="52">
                  <c:v>176.2467222133333</c:v>
                </c:pt>
                <c:pt idx="53">
                  <c:v>176.24377776666662</c:v>
                </c:pt>
                <c:pt idx="54">
                  <c:v>176.2681111</c:v>
                </c:pt>
                <c:pt idx="55">
                  <c:v>176.30977776666663</c:v>
                </c:pt>
                <c:pt idx="56">
                  <c:v>176.3801666533333</c:v>
                </c:pt>
                <c:pt idx="57">
                  <c:v>176.4526666533333</c:v>
                </c:pt>
                <c:pt idx="58">
                  <c:v>176.48572220666665</c:v>
                </c:pt>
                <c:pt idx="59">
                  <c:v>176.52055553999998</c:v>
                </c:pt>
                <c:pt idx="60">
                  <c:v>176.53938887333334</c:v>
                </c:pt>
                <c:pt idx="61">
                  <c:v>176.5839444266667</c:v>
                </c:pt>
                <c:pt idx="62">
                  <c:v>176.65805554000002</c:v>
                </c:pt>
                <c:pt idx="63">
                  <c:v>176.71722220666666</c:v>
                </c:pt>
                <c:pt idx="64">
                  <c:v>176.75305553999996</c:v>
                </c:pt>
                <c:pt idx="65">
                  <c:v>176.7728888733333</c:v>
                </c:pt>
                <c:pt idx="66">
                  <c:v>176.79866664666665</c:v>
                </c:pt>
                <c:pt idx="67">
                  <c:v>176.81194442666666</c:v>
                </c:pt>
                <c:pt idx="68">
                  <c:v>176.84183332000003</c:v>
                </c:pt>
                <c:pt idx="69">
                  <c:v>176.87433332000001</c:v>
                </c:pt>
                <c:pt idx="70">
                  <c:v>176.87977776666668</c:v>
                </c:pt>
                <c:pt idx="71">
                  <c:v>176.84249999333332</c:v>
                </c:pt>
                <c:pt idx="72">
                  <c:v>176.79633332666666</c:v>
                </c:pt>
                <c:pt idx="73">
                  <c:v>176.75477777333333</c:v>
                </c:pt>
                <c:pt idx="74">
                  <c:v>176.72611110666671</c:v>
                </c:pt>
                <c:pt idx="75">
                  <c:v>176.72438888666665</c:v>
                </c:pt>
                <c:pt idx="76">
                  <c:v>176.73138888666665</c:v>
                </c:pt>
                <c:pt idx="77">
                  <c:v>176.72366666000002</c:v>
                </c:pt>
                <c:pt idx="78">
                  <c:v>176.70527777333334</c:v>
                </c:pt>
                <c:pt idx="79">
                  <c:v>176.70233333333331</c:v>
                </c:pt>
                <c:pt idx="80">
                  <c:v>176.72805556</c:v>
                </c:pt>
                <c:pt idx="81">
                  <c:v>176.72027778666668</c:v>
                </c:pt>
                <c:pt idx="82">
                  <c:v>176.67633334000001</c:v>
                </c:pt>
                <c:pt idx="83">
                  <c:v>176.59977778000001</c:v>
                </c:pt>
                <c:pt idx="84">
                  <c:v>176.51033333333334</c:v>
                </c:pt>
                <c:pt idx="85">
                  <c:v>176.45355555333333</c:v>
                </c:pt>
                <c:pt idx="86">
                  <c:v>176.40872221999996</c:v>
                </c:pt>
                <c:pt idx="87">
                  <c:v>176.38938888666664</c:v>
                </c:pt>
                <c:pt idx="88">
                  <c:v>176.37205555333333</c:v>
                </c:pt>
                <c:pt idx="89">
                  <c:v>176.34183332666669</c:v>
                </c:pt>
                <c:pt idx="90">
                  <c:v>176.30611110000001</c:v>
                </c:pt>
                <c:pt idx="91">
                  <c:v>176.26005554666668</c:v>
                </c:pt>
                <c:pt idx="92">
                  <c:v>176.23205554666669</c:v>
                </c:pt>
                <c:pt idx="93">
                  <c:v>176.20427776666668</c:v>
                </c:pt>
                <c:pt idx="94">
                  <c:v>176.16311110000001</c:v>
                </c:pt>
                <c:pt idx="95">
                  <c:v>176.09194443333334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BE17-4AFD-AB79-EF641C232B1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084962927"/>
        <c:axId val="971438991"/>
      </c:lineChart>
      <c:catAx>
        <c:axId val="108496292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71438991"/>
        <c:crosses val="autoZero"/>
        <c:auto val="1"/>
        <c:lblAlgn val="ctr"/>
        <c:lblOffset val="100"/>
        <c:noMultiLvlLbl val="0"/>
      </c:catAx>
      <c:valAx>
        <c:axId val="97143899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8496292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HK"/>
              <a:t>Moving Average</a:t>
            </a:r>
          </a:p>
        </c:rich>
      </c:tx>
      <c:layout>
        <c:manualLayout>
          <c:xMode val="edge"/>
          <c:yMode val="edge"/>
          <c:x val="0.2014360559862319"/>
          <c:y val="0"/>
        </c:manualLayout>
      </c:layout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Actual</c:v>
          </c:tx>
          <c:val>
            <c:numRef>
              <c:f>Sheet9!$D$2:$D$22</c:f>
              <c:numCache>
                <c:formatCode>General</c:formatCode>
                <c:ptCount val="21"/>
                <c:pt idx="0">
                  <c:v>110569</c:v>
                </c:pt>
                <c:pt idx="1">
                  <c:v>113433</c:v>
                </c:pt>
                <c:pt idx="2">
                  <c:v>118183</c:v>
                </c:pt>
                <c:pt idx="3">
                  <c:v>114932</c:v>
                </c:pt>
                <c:pt idx="4">
                  <c:v>112337</c:v>
                </c:pt>
                <c:pt idx="5">
                  <c:v>117224</c:v>
                </c:pt>
                <c:pt idx="6">
                  <c:v>118863</c:v>
                </c:pt>
                <c:pt idx="7">
                  <c:v>116554</c:v>
                </c:pt>
                <c:pt idx="8">
                  <c:v>116287</c:v>
                </c:pt>
                <c:pt idx="9">
                  <c:v>124077</c:v>
                </c:pt>
                <c:pt idx="10">
                  <c:v>126540</c:v>
                </c:pt>
                <c:pt idx="11">
                  <c:v>123559</c:v>
                </c:pt>
                <c:pt idx="12">
                  <c:v>122607.4</c:v>
                </c:pt>
                <c:pt idx="13">
                  <c:v>129549.7</c:v>
                </c:pt>
                <c:pt idx="14">
                  <c:v>128105.9</c:v>
                </c:pt>
                <c:pt idx="15">
                  <c:v>126818.9</c:v>
                </c:pt>
                <c:pt idx="16">
                  <c:v>123020.3</c:v>
                </c:pt>
                <c:pt idx="17">
                  <c:v>130158.9</c:v>
                </c:pt>
                <c:pt idx="18">
                  <c:v>133584.29999999999</c:v>
                </c:pt>
                <c:pt idx="19">
                  <c:v>132147.9</c:v>
                </c:pt>
                <c:pt idx="20">
                  <c:v>126932.4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C231-4467-9168-66F90DEF1A25}"/>
            </c:ext>
          </c:extLst>
        </c:ser>
        <c:ser>
          <c:idx val="1"/>
          <c:order val="1"/>
          <c:tx>
            <c:v>Forecast</c:v>
          </c:tx>
          <c:val>
            <c:numRef>
              <c:f>Sheet9!$E$2:$E$22</c:f>
              <c:numCache>
                <c:formatCode>General</c:formatCode>
                <c:ptCount val="21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114279.25</c:v>
                </c:pt>
                <c:pt idx="4">
                  <c:v>114721.25</c:v>
                </c:pt>
                <c:pt idx="5">
                  <c:v>115669</c:v>
                </c:pt>
                <c:pt idx="6">
                  <c:v>115839</c:v>
                </c:pt>
                <c:pt idx="7">
                  <c:v>116244.5</c:v>
                </c:pt>
                <c:pt idx="8">
                  <c:v>117232</c:v>
                </c:pt>
                <c:pt idx="9">
                  <c:v>118945.25</c:v>
                </c:pt>
                <c:pt idx="10">
                  <c:v>120864.5</c:v>
                </c:pt>
                <c:pt idx="11">
                  <c:v>122615.75</c:v>
                </c:pt>
                <c:pt idx="12">
                  <c:v>124195.85</c:v>
                </c:pt>
                <c:pt idx="13">
                  <c:v>125564.02500000001</c:v>
                </c:pt>
                <c:pt idx="14">
                  <c:v>125955.5</c:v>
                </c:pt>
                <c:pt idx="15">
                  <c:v>126770.47500000001</c:v>
                </c:pt>
                <c:pt idx="16">
                  <c:v>126873.7</c:v>
                </c:pt>
                <c:pt idx="17">
                  <c:v>127026</c:v>
                </c:pt>
                <c:pt idx="18">
                  <c:v>128395.59999999999</c:v>
                </c:pt>
                <c:pt idx="19">
                  <c:v>129727.85</c:v>
                </c:pt>
                <c:pt idx="20">
                  <c:v>130705.875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C231-4467-9168-66F90DEF1A2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82059615"/>
        <c:axId val="578781231"/>
      </c:lineChart>
      <c:catAx>
        <c:axId val="582059615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HK"/>
                  <a:t>Data Point</a:t>
                </a:r>
              </a:p>
            </c:rich>
          </c:tx>
          <c:overlay val="0"/>
        </c:title>
        <c:majorTickMark val="out"/>
        <c:minorTickMark val="none"/>
        <c:tickLblPos val="nextTo"/>
        <c:crossAx val="578781231"/>
        <c:crosses val="autoZero"/>
        <c:auto val="1"/>
        <c:lblAlgn val="ctr"/>
        <c:lblOffset val="100"/>
        <c:noMultiLvlLbl val="0"/>
      </c:catAx>
      <c:valAx>
        <c:axId val="578781231"/>
        <c:scaling>
          <c:orientation val="minMax"/>
          <c:min val="100000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HK"/>
                  <a:t>Value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582059615"/>
        <c:crosses val="autoZero"/>
        <c:crossBetween val="midCat"/>
      </c:valAx>
    </c:plotArea>
    <c:legend>
      <c:legendPos val="r"/>
      <c:overlay val="0"/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printSettings>
    <c:headerFooter/>
    <c:pageMargins b="0.75" l="0.7" r="0.7" t="0.75" header="0.3" footer="0.3"/>
    <c:pageSetup/>
  </c:printSettings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Sheet9!$D$4:$D$20</c:f>
              <c:numCache>
                <c:formatCode>General</c:formatCode>
                <c:ptCount val="17"/>
                <c:pt idx="0">
                  <c:v>118183</c:v>
                </c:pt>
                <c:pt idx="1">
                  <c:v>114932</c:v>
                </c:pt>
                <c:pt idx="2">
                  <c:v>112337</c:v>
                </c:pt>
                <c:pt idx="3">
                  <c:v>117224</c:v>
                </c:pt>
                <c:pt idx="4">
                  <c:v>118863</c:v>
                </c:pt>
                <c:pt idx="5">
                  <c:v>116554</c:v>
                </c:pt>
                <c:pt idx="6">
                  <c:v>116287</c:v>
                </c:pt>
                <c:pt idx="7">
                  <c:v>124077</c:v>
                </c:pt>
                <c:pt idx="8">
                  <c:v>126540</c:v>
                </c:pt>
                <c:pt idx="9">
                  <c:v>123559</c:v>
                </c:pt>
                <c:pt idx="10">
                  <c:v>122607.4</c:v>
                </c:pt>
                <c:pt idx="11">
                  <c:v>129549.7</c:v>
                </c:pt>
                <c:pt idx="12">
                  <c:v>128105.9</c:v>
                </c:pt>
                <c:pt idx="13">
                  <c:v>126818.9</c:v>
                </c:pt>
                <c:pt idx="14">
                  <c:v>123020.3</c:v>
                </c:pt>
                <c:pt idx="15">
                  <c:v>130158.9</c:v>
                </c:pt>
                <c:pt idx="16">
                  <c:v>133584.29999999999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3B5-4523-87CD-2A75548CE435}"/>
            </c:ext>
          </c:extLst>
        </c:ser>
        <c:ser>
          <c:idx val="1"/>
          <c:order val="1"/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Sheet9!$H$4:$H$20</c:f>
              <c:numCache>
                <c:formatCode>General</c:formatCode>
                <c:ptCount val="17"/>
                <c:pt idx="0">
                  <c:v>114500.25</c:v>
                </c:pt>
                <c:pt idx="1">
                  <c:v>115195.125</c:v>
                </c:pt>
                <c:pt idx="2">
                  <c:v>115754</c:v>
                </c:pt>
                <c:pt idx="3">
                  <c:v>116041.75</c:v>
                </c:pt>
                <c:pt idx="4">
                  <c:v>116738.25</c:v>
                </c:pt>
                <c:pt idx="5">
                  <c:v>118088.625</c:v>
                </c:pt>
                <c:pt idx="6">
                  <c:v>119904.875</c:v>
                </c:pt>
                <c:pt idx="7">
                  <c:v>121740.125</c:v>
                </c:pt>
                <c:pt idx="8">
                  <c:v>123405.8</c:v>
                </c:pt>
                <c:pt idx="9">
                  <c:v>124879.9375</c:v>
                </c:pt>
                <c:pt idx="10">
                  <c:v>125759.76250000001</c:v>
                </c:pt>
                <c:pt idx="11">
                  <c:v>126362.9875</c:v>
                </c:pt>
                <c:pt idx="12">
                  <c:v>126822.08749999999</c:v>
                </c:pt>
                <c:pt idx="13">
                  <c:v>126949.85</c:v>
                </c:pt>
                <c:pt idx="14">
                  <c:v>127710.79999999999</c:v>
                </c:pt>
                <c:pt idx="15">
                  <c:v>129061.72500000001</c:v>
                </c:pt>
                <c:pt idx="16">
                  <c:v>130216.8625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93B5-4523-87CD-2A75548CE43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909275759"/>
        <c:axId val="910305743"/>
      </c:lineChart>
      <c:catAx>
        <c:axId val="90927575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10305743"/>
        <c:crosses val="autoZero"/>
        <c:auto val="1"/>
        <c:lblAlgn val="ctr"/>
        <c:lblOffset val="100"/>
        <c:noMultiLvlLbl val="0"/>
      </c:catAx>
      <c:valAx>
        <c:axId val="91030574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0927575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Sheet9!$F$6:$F$26</c:f>
              <c:numCache>
                <c:formatCode>General</c:formatCode>
                <c:ptCount val="21"/>
                <c:pt idx="0">
                  <c:v>114279.25</c:v>
                </c:pt>
                <c:pt idx="1">
                  <c:v>114721.25</c:v>
                </c:pt>
                <c:pt idx="2">
                  <c:v>115669</c:v>
                </c:pt>
                <c:pt idx="3">
                  <c:v>115839</c:v>
                </c:pt>
                <c:pt idx="4">
                  <c:v>116244.5</c:v>
                </c:pt>
                <c:pt idx="5">
                  <c:v>117232</c:v>
                </c:pt>
                <c:pt idx="6">
                  <c:v>118945.25</c:v>
                </c:pt>
                <c:pt idx="7">
                  <c:v>120864.5</c:v>
                </c:pt>
                <c:pt idx="8">
                  <c:v>122615.75</c:v>
                </c:pt>
                <c:pt idx="9">
                  <c:v>124195.85</c:v>
                </c:pt>
                <c:pt idx="10">
                  <c:v>125564.02500000001</c:v>
                </c:pt>
                <c:pt idx="11">
                  <c:v>125955.5</c:v>
                </c:pt>
                <c:pt idx="12">
                  <c:v>126770.47500000001</c:v>
                </c:pt>
                <c:pt idx="13">
                  <c:v>126873.7</c:v>
                </c:pt>
                <c:pt idx="14">
                  <c:v>127026</c:v>
                </c:pt>
                <c:pt idx="15">
                  <c:v>128395.59999999999</c:v>
                </c:pt>
                <c:pt idx="16">
                  <c:v>129727.85</c:v>
                </c:pt>
                <c:pt idx="17">
                  <c:v>130705.875</c:v>
                </c:pt>
                <c:pt idx="18">
                  <c:v>130842.61874999999</c:v>
                </c:pt>
                <c:pt idx="19">
                  <c:v>130157.19843749999</c:v>
                </c:pt>
                <c:pt idx="20">
                  <c:v>129659.52304687499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69D-43BA-B26C-076B4FA6757C}"/>
            </c:ext>
          </c:extLst>
        </c:ser>
        <c:ser>
          <c:idx val="1"/>
          <c:order val="1"/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Sheet9!$D$6:$D$22</c:f>
              <c:numCache>
                <c:formatCode>General</c:formatCode>
                <c:ptCount val="17"/>
                <c:pt idx="0">
                  <c:v>112337</c:v>
                </c:pt>
                <c:pt idx="1">
                  <c:v>117224</c:v>
                </c:pt>
                <c:pt idx="2">
                  <c:v>118863</c:v>
                </c:pt>
                <c:pt idx="3">
                  <c:v>116554</c:v>
                </c:pt>
                <c:pt idx="4">
                  <c:v>116287</c:v>
                </c:pt>
                <c:pt idx="5">
                  <c:v>124077</c:v>
                </c:pt>
                <c:pt idx="6">
                  <c:v>126540</c:v>
                </c:pt>
                <c:pt idx="7">
                  <c:v>123559</c:v>
                </c:pt>
                <c:pt idx="8">
                  <c:v>122607.4</c:v>
                </c:pt>
                <c:pt idx="9">
                  <c:v>129549.7</c:v>
                </c:pt>
                <c:pt idx="10">
                  <c:v>128105.9</c:v>
                </c:pt>
                <c:pt idx="11">
                  <c:v>126818.9</c:v>
                </c:pt>
                <c:pt idx="12">
                  <c:v>123020.3</c:v>
                </c:pt>
                <c:pt idx="13">
                  <c:v>130158.9</c:v>
                </c:pt>
                <c:pt idx="14">
                  <c:v>133584.29999999999</c:v>
                </c:pt>
                <c:pt idx="15">
                  <c:v>132147.9</c:v>
                </c:pt>
                <c:pt idx="16">
                  <c:v>126932.4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969D-43BA-B26C-076B4FA6757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110023007"/>
        <c:axId val="910180671"/>
      </c:lineChart>
      <c:catAx>
        <c:axId val="1110023007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10180671"/>
        <c:crosses val="autoZero"/>
        <c:auto val="1"/>
        <c:lblAlgn val="ctr"/>
        <c:lblOffset val="100"/>
        <c:noMultiLvlLbl val="0"/>
      </c:catAx>
      <c:valAx>
        <c:axId val="910180671"/>
        <c:scaling>
          <c:orientation val="minMax"/>
          <c:min val="1000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1002300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Sheet17!$D$4:$D$22</c:f>
              <c:numCache>
                <c:formatCode>General</c:formatCode>
                <c:ptCount val="19"/>
                <c:pt idx="0">
                  <c:v>118183</c:v>
                </c:pt>
                <c:pt idx="1">
                  <c:v>114932</c:v>
                </c:pt>
                <c:pt idx="2">
                  <c:v>112337</c:v>
                </c:pt>
                <c:pt idx="3">
                  <c:v>117224</c:v>
                </c:pt>
                <c:pt idx="4">
                  <c:v>118863</c:v>
                </c:pt>
                <c:pt idx="5">
                  <c:v>116554</c:v>
                </c:pt>
                <c:pt idx="6">
                  <c:v>116287</c:v>
                </c:pt>
                <c:pt idx="7">
                  <c:v>124077</c:v>
                </c:pt>
                <c:pt idx="8">
                  <c:v>126540</c:v>
                </c:pt>
                <c:pt idx="9">
                  <c:v>123559</c:v>
                </c:pt>
                <c:pt idx="10">
                  <c:v>122607.4</c:v>
                </c:pt>
                <c:pt idx="11">
                  <c:v>129549.7</c:v>
                </c:pt>
                <c:pt idx="12">
                  <c:v>128105.9</c:v>
                </c:pt>
                <c:pt idx="13">
                  <c:v>126818.9</c:v>
                </c:pt>
                <c:pt idx="14">
                  <c:v>123020.3</c:v>
                </c:pt>
                <c:pt idx="15">
                  <c:v>130158.9</c:v>
                </c:pt>
                <c:pt idx="16">
                  <c:v>133584.29999999999</c:v>
                </c:pt>
                <c:pt idx="17">
                  <c:v>132147.9</c:v>
                </c:pt>
                <c:pt idx="18">
                  <c:v>126932.4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2CF-4410-9C18-62BCA059B83B}"/>
            </c:ext>
          </c:extLst>
        </c:ser>
        <c:ser>
          <c:idx val="1"/>
          <c:order val="1"/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Sheet17!$G$4:$G$20</c:f>
              <c:numCache>
                <c:formatCode>General</c:formatCode>
                <c:ptCount val="17"/>
                <c:pt idx="0">
                  <c:v>114500.25</c:v>
                </c:pt>
                <c:pt idx="1">
                  <c:v>115195.125</c:v>
                </c:pt>
                <c:pt idx="2">
                  <c:v>115754</c:v>
                </c:pt>
                <c:pt idx="3">
                  <c:v>116041.75</c:v>
                </c:pt>
                <c:pt idx="4">
                  <c:v>116738.25</c:v>
                </c:pt>
                <c:pt idx="5">
                  <c:v>118088.625</c:v>
                </c:pt>
                <c:pt idx="6">
                  <c:v>119904.875</c:v>
                </c:pt>
                <c:pt idx="7">
                  <c:v>121740.125</c:v>
                </c:pt>
                <c:pt idx="8">
                  <c:v>123405.8</c:v>
                </c:pt>
                <c:pt idx="9">
                  <c:v>124879.9375</c:v>
                </c:pt>
                <c:pt idx="10">
                  <c:v>125759.76250000001</c:v>
                </c:pt>
                <c:pt idx="11">
                  <c:v>126362.9875</c:v>
                </c:pt>
                <c:pt idx="12">
                  <c:v>126822.08749999999</c:v>
                </c:pt>
                <c:pt idx="13">
                  <c:v>126949.85</c:v>
                </c:pt>
                <c:pt idx="14">
                  <c:v>127710.79999999999</c:v>
                </c:pt>
                <c:pt idx="15">
                  <c:v>129061.72500000001</c:v>
                </c:pt>
                <c:pt idx="16">
                  <c:v>130216.8625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42CF-4410-9C18-62BCA059B83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89737023"/>
        <c:axId val="1117970431"/>
      </c:lineChart>
      <c:catAx>
        <c:axId val="58973702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17970431"/>
        <c:crosses val="autoZero"/>
        <c:auto val="1"/>
        <c:lblAlgn val="ctr"/>
        <c:lblOffset val="100"/>
        <c:noMultiLvlLbl val="0"/>
      </c:catAx>
      <c:valAx>
        <c:axId val="111797043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8973702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>
        <c:manualLayout>
          <c:xMode val="edge"/>
          <c:yMode val="edge"/>
          <c:x val="0.39004855643044622"/>
          <c:y val="4.6296296296296294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Sheet17!$D$2:$D$22</c:f>
              <c:numCache>
                <c:formatCode>General</c:formatCode>
                <c:ptCount val="21"/>
                <c:pt idx="0">
                  <c:v>110569</c:v>
                </c:pt>
                <c:pt idx="1">
                  <c:v>113433</c:v>
                </c:pt>
                <c:pt idx="2">
                  <c:v>118183</c:v>
                </c:pt>
                <c:pt idx="3">
                  <c:v>114932</c:v>
                </c:pt>
                <c:pt idx="4">
                  <c:v>112337</c:v>
                </c:pt>
                <c:pt idx="5">
                  <c:v>117224</c:v>
                </c:pt>
                <c:pt idx="6">
                  <c:v>118863</c:v>
                </c:pt>
                <c:pt idx="7">
                  <c:v>116554</c:v>
                </c:pt>
                <c:pt idx="8">
                  <c:v>116287</c:v>
                </c:pt>
                <c:pt idx="9">
                  <c:v>124077</c:v>
                </c:pt>
                <c:pt idx="10">
                  <c:v>126540</c:v>
                </c:pt>
                <c:pt idx="11">
                  <c:v>123559</c:v>
                </c:pt>
                <c:pt idx="12">
                  <c:v>122607.4</c:v>
                </c:pt>
                <c:pt idx="13">
                  <c:v>129549.7</c:v>
                </c:pt>
                <c:pt idx="14">
                  <c:v>128105.9</c:v>
                </c:pt>
                <c:pt idx="15">
                  <c:v>126818.9</c:v>
                </c:pt>
                <c:pt idx="16">
                  <c:v>123020.3</c:v>
                </c:pt>
                <c:pt idx="17">
                  <c:v>130158.9</c:v>
                </c:pt>
                <c:pt idx="18">
                  <c:v>133584.29999999999</c:v>
                </c:pt>
                <c:pt idx="19">
                  <c:v>132147.9</c:v>
                </c:pt>
                <c:pt idx="20">
                  <c:v>126932.4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F83-44B7-A5E0-8C86D48A544A}"/>
            </c:ext>
          </c:extLst>
        </c:ser>
        <c:ser>
          <c:idx val="1"/>
          <c:order val="1"/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Sheet17!$K$2:$K$26</c:f>
              <c:numCache>
                <c:formatCode>General</c:formatCode>
                <c:ptCount val="25"/>
                <c:pt idx="0">
                  <c:v>114061.74172505323</c:v>
                </c:pt>
                <c:pt idx="1">
                  <c:v>111700.07162198199</c:v>
                </c:pt>
                <c:pt idx="2">
                  <c:v>115629.2599276455</c:v>
                </c:pt>
                <c:pt idx="3">
                  <c:v>115739.65522759336</c:v>
                </c:pt>
                <c:pt idx="4">
                  <c:v>115885.59071862191</c:v>
                </c:pt>
                <c:pt idx="5">
                  <c:v>115433.15609932927</c:v>
                </c:pt>
                <c:pt idx="6">
                  <c:v>116294.56624708907</c:v>
                </c:pt>
                <c:pt idx="7">
                  <c:v>117373.05341764624</c:v>
                </c:pt>
                <c:pt idx="8">
                  <c:v>119960.36646782793</c:v>
                </c:pt>
                <c:pt idx="9">
                  <c:v>122181.46206695282</c:v>
                </c:pt>
                <c:pt idx="10">
                  <c:v>123805.67891527768</c:v>
                </c:pt>
                <c:pt idx="11">
                  <c:v>124427.27926309651</c:v>
                </c:pt>
                <c:pt idx="12">
                  <c:v>126480.42030207645</c:v>
                </c:pt>
                <c:pt idx="13">
                  <c:v>127570.55502901519</c:v>
                </c:pt>
                <c:pt idx="14">
                  <c:v>125337.74239412573</c:v>
                </c:pt>
                <c:pt idx="15">
                  <c:v>127710.08737638465</c:v>
                </c:pt>
                <c:pt idx="16">
                  <c:v>126906.36331646815</c:v>
                </c:pt>
                <c:pt idx="17">
                  <c:v>128170.44821382129</c:v>
                </c:pt>
                <c:pt idx="18">
                  <c:v>130697.76318888989</c:v>
                </c:pt>
                <c:pt idx="19">
                  <c:v>133076.53556059656</c:v>
                </c:pt>
                <c:pt idx="20">
                  <c:v>130942.04185025772</c:v>
                </c:pt>
                <c:pt idx="21">
                  <c:v>130721.69720339136</c:v>
                </c:pt>
                <c:pt idx="22">
                  <c:v>131359.50945078389</c:v>
                </c:pt>
                <c:pt idx="23">
                  <c:v>131524.9460162574</c:v>
                </c:pt>
                <c:pt idx="24">
                  <c:v>131137.04863017259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3F83-44B7-A5E0-8C86D48A544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15239935"/>
        <c:axId val="973878175"/>
      </c:lineChart>
      <c:catAx>
        <c:axId val="415239935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73878175"/>
        <c:crosses val="autoZero"/>
        <c:auto val="1"/>
        <c:lblAlgn val="ctr"/>
        <c:lblOffset val="100"/>
        <c:noMultiLvlLbl val="0"/>
      </c:catAx>
      <c:valAx>
        <c:axId val="973878175"/>
        <c:scaling>
          <c:orientation val="minMax"/>
          <c:min val="1000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1523993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Sheet17!$M$2:$M$26</c:f>
              <c:numCache>
                <c:formatCode>General</c:formatCode>
                <c:ptCount val="25"/>
                <c:pt idx="0">
                  <c:v>110569</c:v>
                </c:pt>
                <c:pt idx="1">
                  <c:v>113433</c:v>
                </c:pt>
                <c:pt idx="2">
                  <c:v>118183</c:v>
                </c:pt>
                <c:pt idx="3">
                  <c:v>114932</c:v>
                </c:pt>
                <c:pt idx="4">
                  <c:v>112337</c:v>
                </c:pt>
                <c:pt idx="5">
                  <c:v>117224</c:v>
                </c:pt>
                <c:pt idx="6">
                  <c:v>118863</c:v>
                </c:pt>
                <c:pt idx="7">
                  <c:v>116554</c:v>
                </c:pt>
                <c:pt idx="8">
                  <c:v>116287</c:v>
                </c:pt>
                <c:pt idx="9">
                  <c:v>124077</c:v>
                </c:pt>
                <c:pt idx="10">
                  <c:v>126540</c:v>
                </c:pt>
                <c:pt idx="11">
                  <c:v>123559</c:v>
                </c:pt>
                <c:pt idx="12">
                  <c:v>122607.4</c:v>
                </c:pt>
                <c:pt idx="13">
                  <c:v>129549.7</c:v>
                </c:pt>
                <c:pt idx="14">
                  <c:v>128105.9</c:v>
                </c:pt>
                <c:pt idx="15">
                  <c:v>126818.9</c:v>
                </c:pt>
                <c:pt idx="16">
                  <c:v>123020.3</c:v>
                </c:pt>
                <c:pt idx="17">
                  <c:v>130158.9</c:v>
                </c:pt>
                <c:pt idx="18">
                  <c:v>133584.29999999999</c:v>
                </c:pt>
                <c:pt idx="19">
                  <c:v>132147.9</c:v>
                </c:pt>
                <c:pt idx="20">
                  <c:v>126932.4</c:v>
                </c:pt>
                <c:pt idx="21">
                  <c:v>132749.72937397999</c:v>
                </c:pt>
                <c:pt idx="22">
                  <c:v>134260.66131648992</c:v>
                </c:pt>
                <c:pt idx="23">
                  <c:v>130607.1377680811</c:v>
                </c:pt>
                <c:pt idx="24">
                  <c:v>127121.43537963132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345-42C0-8FDD-52E79121369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904877343"/>
        <c:axId val="1110183903"/>
      </c:lineChart>
      <c:catAx>
        <c:axId val="90487734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10183903"/>
        <c:crosses val="autoZero"/>
        <c:auto val="1"/>
        <c:lblAlgn val="ctr"/>
        <c:lblOffset val="100"/>
        <c:noMultiLvlLbl val="0"/>
      </c:catAx>
      <c:valAx>
        <c:axId val="1110183903"/>
        <c:scaling>
          <c:orientation val="minMax"/>
          <c:min val="1000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04877343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Sheet14!$B$1</c:f>
              <c:strCache>
                <c:ptCount val="1"/>
                <c:pt idx="0">
                  <c:v>Values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Sheet14!$B$2:$B$19</c:f>
              <c:numCache>
                <c:formatCode>General</c:formatCode>
                <c:ptCount val="18"/>
                <c:pt idx="0">
                  <c:v>1856</c:v>
                </c:pt>
                <c:pt idx="1">
                  <c:v>2012</c:v>
                </c:pt>
                <c:pt idx="2">
                  <c:v>985</c:v>
                </c:pt>
                <c:pt idx="3">
                  <c:v>1995</c:v>
                </c:pt>
                <c:pt idx="4">
                  <c:v>2168</c:v>
                </c:pt>
                <c:pt idx="5">
                  <c:v>1072</c:v>
                </c:pt>
                <c:pt idx="6">
                  <c:v>2241</c:v>
                </c:pt>
                <c:pt idx="7">
                  <c:v>2306</c:v>
                </c:pt>
                <c:pt idx="8">
                  <c:v>1105</c:v>
                </c:pt>
                <c:pt idx="9">
                  <c:v>2280</c:v>
                </c:pt>
                <c:pt idx="10">
                  <c:v>2408</c:v>
                </c:pt>
                <c:pt idx="11">
                  <c:v>1120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BDD-402C-AD8D-6673078C92AF}"/>
            </c:ext>
          </c:extLst>
        </c:ser>
        <c:ser>
          <c:idx val="1"/>
          <c:order val="1"/>
          <c:tx>
            <c:strRef>
              <c:f>Sheet14!$C$1</c:f>
              <c:strCache>
                <c:ptCount val="1"/>
                <c:pt idx="0">
                  <c:v>Forecast</c:v>
                </c:pt>
              </c:strCache>
            </c:strRef>
          </c:tx>
          <c:spPr>
            <a:ln w="2540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Sheet14!$A$2:$A$19</c:f>
              <c:numCache>
                <c:formatCode>General</c:formatCode>
                <c:ptCount val="18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</c:numCache>
            </c:numRef>
          </c:cat>
          <c:val>
            <c:numRef>
              <c:f>Sheet14!$C$2:$C$19</c:f>
              <c:numCache>
                <c:formatCode>General</c:formatCode>
                <c:ptCount val="18"/>
                <c:pt idx="1">
                  <c:v>2099.6186855105607</c:v>
                </c:pt>
                <c:pt idx="2">
                  <c:v>840.67955726978551</c:v>
                </c:pt>
                <c:pt idx="3">
                  <c:v>2082.7728043460697</c:v>
                </c:pt>
                <c:pt idx="4">
                  <c:v>2201.3425739887716</c:v>
                </c:pt>
                <c:pt idx="5">
                  <c:v>942.40344574799622</c:v>
                </c:pt>
                <c:pt idx="6">
                  <c:v>2184.4966928242807</c:v>
                </c:pt>
                <c:pt idx="7">
                  <c:v>2303.0664624669826</c:v>
                </c:pt>
                <c:pt idx="8">
                  <c:v>1044.127334226207</c:v>
                </c:pt>
                <c:pt idx="9">
                  <c:v>2286.2205813024916</c:v>
                </c:pt>
                <c:pt idx="10">
                  <c:v>2404.7903509451935</c:v>
                </c:pt>
                <c:pt idx="11">
                  <c:v>1145.851222704418</c:v>
                </c:pt>
                <c:pt idx="12">
                  <c:v>2387.9444697807025</c:v>
                </c:pt>
                <c:pt idx="13">
                  <c:v>2506.5142394234044</c:v>
                </c:pt>
                <c:pt idx="14">
                  <c:v>1247.5751111826289</c:v>
                </c:pt>
                <c:pt idx="15">
                  <c:v>2489.668358258913</c:v>
                </c:pt>
                <c:pt idx="16">
                  <c:v>2608.2381279016154</c:v>
                </c:pt>
                <c:pt idx="17">
                  <c:v>1349.2989996608399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BBDD-402C-AD8D-6673078C92AF}"/>
            </c:ext>
          </c:extLst>
        </c:ser>
        <c:ser>
          <c:idx val="2"/>
          <c:order val="2"/>
          <c:tx>
            <c:strRef>
              <c:f>Sheet14!$D$1</c:f>
              <c:strCache>
                <c:ptCount val="1"/>
                <c:pt idx="0">
                  <c:v>Lower Confidence Bound</c:v>
                </c:pt>
              </c:strCache>
            </c:strRef>
          </c:tx>
          <c:spPr>
            <a:ln w="12700" cap="rnd">
              <a:solidFill>
                <a:srgbClr val="ED7D31"/>
              </a:solidFill>
              <a:prstDash val="solid"/>
              <a:round/>
            </a:ln>
            <a:effectLst/>
          </c:spPr>
          <c:marker>
            <c:symbol val="none"/>
          </c:marker>
          <c:cat>
            <c:numRef>
              <c:f>Sheet14!$A$2:$A$19</c:f>
              <c:numCache>
                <c:formatCode>General</c:formatCode>
                <c:ptCount val="18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</c:numCache>
            </c:numRef>
          </c:cat>
          <c:val>
            <c:numRef>
              <c:f>Sheet14!$D$2:$D$19</c:f>
              <c:numCache>
                <c:formatCode>General</c:formatCode>
                <c:ptCount val="18"/>
                <c:pt idx="11" formatCode="0.00">
                  <c:v>1120</c:v>
                </c:pt>
                <c:pt idx="12" formatCode="0.00">
                  <c:v>2260.1803031841682</c:v>
                </c:pt>
                <c:pt idx="13" formatCode="0.00">
                  <c:v>2378.7494978894142</c:v>
                </c:pt>
                <c:pt idx="14" formatCode="0.00">
                  <c:v>1119.8093475439937</c:v>
                </c:pt>
                <c:pt idx="15" formatCode="0.00">
                  <c:v>2329.5777672115273</c:v>
                </c:pt>
                <c:pt idx="16" formatCode="0.00">
                  <c:v>2448.1457014896741</c:v>
                </c:pt>
                <c:pt idx="17" formatCode="0.00">
                  <c:v>1189.2040751476191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BBDD-402C-AD8D-6673078C92AF}"/>
            </c:ext>
          </c:extLst>
        </c:ser>
        <c:ser>
          <c:idx val="3"/>
          <c:order val="3"/>
          <c:tx>
            <c:strRef>
              <c:f>Sheet14!$E$1</c:f>
              <c:strCache>
                <c:ptCount val="1"/>
                <c:pt idx="0">
                  <c:v>Upper Confidence Bound</c:v>
                </c:pt>
              </c:strCache>
            </c:strRef>
          </c:tx>
          <c:spPr>
            <a:ln w="12700" cap="rnd">
              <a:solidFill>
                <a:srgbClr val="ED7D31"/>
              </a:solidFill>
              <a:prstDash val="solid"/>
              <a:round/>
            </a:ln>
            <a:effectLst/>
          </c:spPr>
          <c:marker>
            <c:symbol val="none"/>
          </c:marker>
          <c:cat>
            <c:numRef>
              <c:f>Sheet14!$A$2:$A$19</c:f>
              <c:numCache>
                <c:formatCode>General</c:formatCode>
                <c:ptCount val="18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</c:numCache>
            </c:numRef>
          </c:cat>
          <c:val>
            <c:numRef>
              <c:f>Sheet14!$E$2:$E$19</c:f>
              <c:numCache>
                <c:formatCode>General</c:formatCode>
                <c:ptCount val="18"/>
                <c:pt idx="11" formatCode="0.00">
                  <c:v>1120</c:v>
                </c:pt>
                <c:pt idx="12" formatCode="0.00">
                  <c:v>2515.7086363772369</c:v>
                </c:pt>
                <c:pt idx="13" formatCode="0.00">
                  <c:v>2634.2789809573947</c:v>
                </c:pt>
                <c:pt idx="14" formatCode="0.00">
                  <c:v>1375.3408748212642</c:v>
                </c:pt>
                <c:pt idx="15" formatCode="0.00">
                  <c:v>2649.7589493062987</c:v>
                </c:pt>
                <c:pt idx="16" formatCode="0.00">
                  <c:v>2768.3305543135566</c:v>
                </c:pt>
                <c:pt idx="17" formatCode="0.00">
                  <c:v>1509.3939241740607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BBDD-402C-AD8D-6673078C92A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447449471"/>
        <c:axId val="426729983"/>
      </c:lineChart>
      <c:catAx>
        <c:axId val="1447449471"/>
        <c:scaling>
          <c:orientation val="minMax"/>
        </c:scaling>
        <c:delete val="0"/>
        <c:axPos val="b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26729983"/>
        <c:crosses val="autoZero"/>
        <c:auto val="1"/>
        <c:lblAlgn val="ctr"/>
        <c:lblOffset val="100"/>
        <c:noMultiLvlLbl val="0"/>
      </c:catAx>
      <c:valAx>
        <c:axId val="42672998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4744947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HK"/>
              <a:t>Exponential Smoothing</a:t>
            </a:r>
          </a:p>
        </c:rich>
      </c:tx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Actual</c:v>
          </c:tx>
          <c:val>
            <c:numRef>
              <c:f>Sheet18!$C$2:$C$56</c:f>
              <c:numCache>
                <c:formatCode>General</c:formatCode>
                <c:ptCount val="55"/>
                <c:pt idx="0">
                  <c:v>57.2</c:v>
                </c:pt>
                <c:pt idx="1">
                  <c:v>55.8</c:v>
                </c:pt>
                <c:pt idx="2">
                  <c:v>58.8</c:v>
                </c:pt>
                <c:pt idx="3">
                  <c:v>58.1</c:v>
                </c:pt>
                <c:pt idx="4">
                  <c:v>58.3</c:v>
                </c:pt>
                <c:pt idx="5">
                  <c:v>56.4</c:v>
                </c:pt>
                <c:pt idx="6">
                  <c:v>56.4</c:v>
                </c:pt>
                <c:pt idx="7">
                  <c:v>58</c:v>
                </c:pt>
                <c:pt idx="8">
                  <c:v>56.3</c:v>
                </c:pt>
                <c:pt idx="9">
                  <c:v>57.7</c:v>
                </c:pt>
                <c:pt idx="10">
                  <c:v>57.6</c:v>
                </c:pt>
                <c:pt idx="11">
                  <c:v>57.5</c:v>
                </c:pt>
                <c:pt idx="12">
                  <c:v>59</c:v>
                </c:pt>
                <c:pt idx="13">
                  <c:v>59.3</c:v>
                </c:pt>
                <c:pt idx="14">
                  <c:v>59.1</c:v>
                </c:pt>
                <c:pt idx="15">
                  <c:v>58.9</c:v>
                </c:pt>
                <c:pt idx="16">
                  <c:v>53.7</c:v>
                </c:pt>
                <c:pt idx="17">
                  <c:v>56.6</c:v>
                </c:pt>
                <c:pt idx="18">
                  <c:v>52.9</c:v>
                </c:pt>
                <c:pt idx="19">
                  <c:v>53</c:v>
                </c:pt>
                <c:pt idx="20">
                  <c:v>52.8</c:v>
                </c:pt>
                <c:pt idx="21">
                  <c:v>51.8</c:v>
                </c:pt>
                <c:pt idx="22">
                  <c:v>52.1</c:v>
                </c:pt>
                <c:pt idx="23">
                  <c:v>53.1</c:v>
                </c:pt>
                <c:pt idx="24">
                  <c:v>52.8</c:v>
                </c:pt>
                <c:pt idx="25">
                  <c:v>52.4</c:v>
                </c:pt>
                <c:pt idx="26">
                  <c:v>53</c:v>
                </c:pt>
                <c:pt idx="27">
                  <c:v>53.7</c:v>
                </c:pt>
                <c:pt idx="28">
                  <c:v>53.2</c:v>
                </c:pt>
                <c:pt idx="29">
                  <c:v>51</c:v>
                </c:pt>
                <c:pt idx="30">
                  <c:v>50.6</c:v>
                </c:pt>
                <c:pt idx="31">
                  <c:v>51.1</c:v>
                </c:pt>
                <c:pt idx="32">
                  <c:v>52.2</c:v>
                </c:pt>
                <c:pt idx="33">
                  <c:v>51.2</c:v>
                </c:pt>
                <c:pt idx="34">
                  <c:v>49.5</c:v>
                </c:pt>
                <c:pt idx="35">
                  <c:v>50.4</c:v>
                </c:pt>
                <c:pt idx="36">
                  <c:v>52.3</c:v>
                </c:pt>
                <c:pt idx="37">
                  <c:v>53.1</c:v>
                </c:pt>
                <c:pt idx="38">
                  <c:v>51.5</c:v>
                </c:pt>
                <c:pt idx="39">
                  <c:v>50</c:v>
                </c:pt>
                <c:pt idx="40">
                  <c:v>50</c:v>
                </c:pt>
                <c:pt idx="41">
                  <c:v>52.5</c:v>
                </c:pt>
                <c:pt idx="42">
                  <c:v>54.9</c:v>
                </c:pt>
                <c:pt idx="43">
                  <c:v>56.3</c:v>
                </c:pt>
                <c:pt idx="44">
                  <c:v>56</c:v>
                </c:pt>
                <c:pt idx="45">
                  <c:v>56.6</c:v>
                </c:pt>
                <c:pt idx="46">
                  <c:v>57</c:v>
                </c:pt>
                <c:pt idx="47">
                  <c:v>56.5</c:v>
                </c:pt>
                <c:pt idx="48">
                  <c:v>51.3</c:v>
                </c:pt>
                <c:pt idx="49">
                  <c:v>53.2</c:v>
                </c:pt>
                <c:pt idx="50">
                  <c:v>53.7</c:v>
                </c:pt>
                <c:pt idx="51">
                  <c:v>54.9</c:v>
                </c:pt>
                <c:pt idx="52">
                  <c:v>55.4</c:v>
                </c:pt>
                <c:pt idx="53">
                  <c:v>55.3</c:v>
                </c:pt>
                <c:pt idx="54">
                  <c:v>57.1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B6DF-4FB7-B522-A0A5FA264AB2}"/>
            </c:ext>
          </c:extLst>
        </c:ser>
        <c:ser>
          <c:idx val="1"/>
          <c:order val="1"/>
          <c:tx>
            <c:v>Forecast</c:v>
          </c:tx>
          <c:val>
            <c:numRef>
              <c:f>Sheet18!$D$2:$D$56</c:f>
              <c:numCache>
                <c:formatCode>General</c:formatCode>
                <c:ptCount val="55"/>
                <c:pt idx="0">
                  <c:v>#N/A</c:v>
                </c:pt>
                <c:pt idx="1">
                  <c:v>57.2</c:v>
                </c:pt>
                <c:pt idx="2">
                  <c:v>56.22</c:v>
                </c:pt>
                <c:pt idx="3">
                  <c:v>58.025999999999996</c:v>
                </c:pt>
                <c:pt idx="4">
                  <c:v>58.077799999999996</c:v>
                </c:pt>
                <c:pt idx="5">
                  <c:v>58.233339999999998</c:v>
                </c:pt>
                <c:pt idx="6">
                  <c:v>56.950001999999998</c:v>
                </c:pt>
                <c:pt idx="7">
                  <c:v>56.565000599999991</c:v>
                </c:pt>
                <c:pt idx="8">
                  <c:v>57.569500179999991</c:v>
                </c:pt>
                <c:pt idx="9">
                  <c:v>56.68085005399999</c:v>
                </c:pt>
                <c:pt idx="10">
                  <c:v>57.394255016199992</c:v>
                </c:pt>
                <c:pt idx="11">
                  <c:v>57.538276504859994</c:v>
                </c:pt>
                <c:pt idx="12">
                  <c:v>57.511482951457992</c:v>
                </c:pt>
                <c:pt idx="13">
                  <c:v>58.553444885437393</c:v>
                </c:pt>
                <c:pt idx="14">
                  <c:v>59.076033465631212</c:v>
                </c:pt>
                <c:pt idx="15">
                  <c:v>59.092810039689361</c:v>
                </c:pt>
                <c:pt idx="16">
                  <c:v>58.957843011906803</c:v>
                </c:pt>
                <c:pt idx="17">
                  <c:v>55.277352903572037</c:v>
                </c:pt>
                <c:pt idx="18">
                  <c:v>56.203205871071603</c:v>
                </c:pt>
                <c:pt idx="19">
                  <c:v>53.890961761321478</c:v>
                </c:pt>
                <c:pt idx="20">
                  <c:v>53.267288528396435</c:v>
                </c:pt>
                <c:pt idx="21">
                  <c:v>52.940186558518924</c:v>
                </c:pt>
                <c:pt idx="22">
                  <c:v>52.142055967555677</c:v>
                </c:pt>
                <c:pt idx="23">
                  <c:v>52.112616790266699</c:v>
                </c:pt>
                <c:pt idx="24">
                  <c:v>52.803785037080011</c:v>
                </c:pt>
                <c:pt idx="25">
                  <c:v>52.801135511123995</c:v>
                </c:pt>
                <c:pt idx="26">
                  <c:v>52.5203406533372</c:v>
                </c:pt>
                <c:pt idx="27">
                  <c:v>52.856102196001153</c:v>
                </c:pt>
                <c:pt idx="28">
                  <c:v>53.446830658800337</c:v>
                </c:pt>
                <c:pt idx="29">
                  <c:v>53.274049197640103</c:v>
                </c:pt>
                <c:pt idx="30">
                  <c:v>51.682214759292023</c:v>
                </c:pt>
                <c:pt idx="31">
                  <c:v>50.924664427787604</c:v>
                </c:pt>
                <c:pt idx="32">
                  <c:v>51.047399328336276</c:v>
                </c:pt>
                <c:pt idx="33">
                  <c:v>51.854219798500878</c:v>
                </c:pt>
                <c:pt idx="34">
                  <c:v>51.396265939550261</c:v>
                </c:pt>
                <c:pt idx="35">
                  <c:v>50.068879781865078</c:v>
                </c:pt>
                <c:pt idx="36">
                  <c:v>50.300663934559516</c:v>
                </c:pt>
                <c:pt idx="37">
                  <c:v>51.700199180367846</c:v>
                </c:pt>
                <c:pt idx="38">
                  <c:v>52.680059754110353</c:v>
                </c:pt>
                <c:pt idx="39">
                  <c:v>51.854017926233098</c:v>
                </c:pt>
                <c:pt idx="40">
                  <c:v>50.556205377869929</c:v>
                </c:pt>
                <c:pt idx="41">
                  <c:v>50.166861613360979</c:v>
                </c:pt>
                <c:pt idx="42">
                  <c:v>51.800058484008289</c:v>
                </c:pt>
                <c:pt idx="43">
                  <c:v>53.970017545202488</c:v>
                </c:pt>
                <c:pt idx="44">
                  <c:v>55.601005263560744</c:v>
                </c:pt>
                <c:pt idx="45">
                  <c:v>55.880301579068217</c:v>
                </c:pt>
                <c:pt idx="46">
                  <c:v>56.384090473720462</c:v>
                </c:pt>
                <c:pt idx="47">
                  <c:v>56.815227142116136</c:v>
                </c:pt>
                <c:pt idx="48">
                  <c:v>56.594568142634841</c:v>
                </c:pt>
                <c:pt idx="49">
                  <c:v>52.888370442790446</c:v>
                </c:pt>
                <c:pt idx="50">
                  <c:v>53.106511132837134</c:v>
                </c:pt>
                <c:pt idx="51">
                  <c:v>53.521953339851137</c:v>
                </c:pt>
                <c:pt idx="52">
                  <c:v>54.486586001955345</c:v>
                </c:pt>
                <c:pt idx="53">
                  <c:v>55.125975800586602</c:v>
                </c:pt>
                <c:pt idx="54">
                  <c:v>55.247792740175974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B6DF-4FB7-B522-A0A5FA264AB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205080767"/>
        <c:axId val="1086375167"/>
      </c:lineChart>
      <c:catAx>
        <c:axId val="1205080767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HK"/>
                  <a:t>Data Point</a:t>
                </a:r>
              </a:p>
            </c:rich>
          </c:tx>
          <c:overlay val="0"/>
        </c:title>
        <c:majorTickMark val="out"/>
        <c:minorTickMark val="none"/>
        <c:tickLblPos val="nextTo"/>
        <c:crossAx val="1086375167"/>
        <c:crosses val="autoZero"/>
        <c:auto val="1"/>
        <c:lblAlgn val="ctr"/>
        <c:lblOffset val="100"/>
        <c:noMultiLvlLbl val="0"/>
      </c:catAx>
      <c:valAx>
        <c:axId val="1086375167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HK"/>
                  <a:t>Value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205080767"/>
        <c:crosses val="autoZero"/>
        <c:crossBetween val="midCat"/>
      </c:valAx>
    </c:plotArea>
    <c:legend>
      <c:legendPos val="r"/>
      <c:overlay val="0"/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printSettings>
    <c:headerFooter/>
    <c:pageMargins b="0.75" l="0.7" r="0.7" t="0.75" header="0.3" footer="0.3"/>
    <c:pageSetup/>
  </c:printSettings>
</c:chartSpace>
</file>

<file path=xl/charts/chart2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HK"/>
              <a:t>Exponential Smoothing</a:t>
            </a:r>
          </a:p>
        </c:rich>
      </c:tx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Actual</c:v>
          </c:tx>
          <c:val>
            <c:numRef>
              <c:f>Sheet18!$C$2:$C$56</c:f>
              <c:numCache>
                <c:formatCode>General</c:formatCode>
                <c:ptCount val="55"/>
                <c:pt idx="0">
                  <c:v>57.2</c:v>
                </c:pt>
                <c:pt idx="1">
                  <c:v>55.8</c:v>
                </c:pt>
                <c:pt idx="2">
                  <c:v>58.8</c:v>
                </c:pt>
                <c:pt idx="3">
                  <c:v>58.1</c:v>
                </c:pt>
                <c:pt idx="4">
                  <c:v>58.3</c:v>
                </c:pt>
                <c:pt idx="5">
                  <c:v>56.4</c:v>
                </c:pt>
                <c:pt idx="6">
                  <c:v>56.4</c:v>
                </c:pt>
                <c:pt idx="7">
                  <c:v>58</c:v>
                </c:pt>
                <c:pt idx="8">
                  <c:v>56.3</c:v>
                </c:pt>
                <c:pt idx="9">
                  <c:v>57.7</c:v>
                </c:pt>
                <c:pt idx="10">
                  <c:v>57.6</c:v>
                </c:pt>
                <c:pt idx="11">
                  <c:v>57.5</c:v>
                </c:pt>
                <c:pt idx="12">
                  <c:v>59</c:v>
                </c:pt>
                <c:pt idx="13">
                  <c:v>59.3</c:v>
                </c:pt>
                <c:pt idx="14">
                  <c:v>59.1</c:v>
                </c:pt>
                <c:pt idx="15">
                  <c:v>58.9</c:v>
                </c:pt>
                <c:pt idx="16">
                  <c:v>53.7</c:v>
                </c:pt>
                <c:pt idx="17">
                  <c:v>56.6</c:v>
                </c:pt>
                <c:pt idx="18">
                  <c:v>52.9</c:v>
                </c:pt>
                <c:pt idx="19">
                  <c:v>53</c:v>
                </c:pt>
                <c:pt idx="20">
                  <c:v>52.8</c:v>
                </c:pt>
                <c:pt idx="21">
                  <c:v>51.8</c:v>
                </c:pt>
                <c:pt idx="22">
                  <c:v>52.1</c:v>
                </c:pt>
                <c:pt idx="23">
                  <c:v>53.1</c:v>
                </c:pt>
                <c:pt idx="24">
                  <c:v>52.8</c:v>
                </c:pt>
                <c:pt idx="25">
                  <c:v>52.4</c:v>
                </c:pt>
                <c:pt idx="26">
                  <c:v>53</c:v>
                </c:pt>
                <c:pt idx="27">
                  <c:v>53.7</c:v>
                </c:pt>
                <c:pt idx="28">
                  <c:v>53.2</c:v>
                </c:pt>
                <c:pt idx="29">
                  <c:v>51</c:v>
                </c:pt>
                <c:pt idx="30">
                  <c:v>50.6</c:v>
                </c:pt>
                <c:pt idx="31">
                  <c:v>51.1</c:v>
                </c:pt>
                <c:pt idx="32">
                  <c:v>52.2</c:v>
                </c:pt>
                <c:pt idx="33">
                  <c:v>51.2</c:v>
                </c:pt>
                <c:pt idx="34">
                  <c:v>49.5</c:v>
                </c:pt>
                <c:pt idx="35">
                  <c:v>50.4</c:v>
                </c:pt>
                <c:pt idx="36">
                  <c:v>52.3</c:v>
                </c:pt>
                <c:pt idx="37">
                  <c:v>53.1</c:v>
                </c:pt>
                <c:pt idx="38">
                  <c:v>51.5</c:v>
                </c:pt>
                <c:pt idx="39">
                  <c:v>50</c:v>
                </c:pt>
                <c:pt idx="40">
                  <c:v>50</c:v>
                </c:pt>
                <c:pt idx="41">
                  <c:v>52.5</c:v>
                </c:pt>
                <c:pt idx="42">
                  <c:v>54.9</c:v>
                </c:pt>
                <c:pt idx="43">
                  <c:v>56.3</c:v>
                </c:pt>
                <c:pt idx="44">
                  <c:v>56</c:v>
                </c:pt>
                <c:pt idx="45">
                  <c:v>56.6</c:v>
                </c:pt>
                <c:pt idx="46">
                  <c:v>57</c:v>
                </c:pt>
                <c:pt idx="47">
                  <c:v>56.5</c:v>
                </c:pt>
                <c:pt idx="48">
                  <c:v>51.3</c:v>
                </c:pt>
                <c:pt idx="49">
                  <c:v>53.2</c:v>
                </c:pt>
                <c:pt idx="50">
                  <c:v>53.7</c:v>
                </c:pt>
                <c:pt idx="51">
                  <c:v>54.9</c:v>
                </c:pt>
                <c:pt idx="52">
                  <c:v>55.4</c:v>
                </c:pt>
                <c:pt idx="53">
                  <c:v>55.3</c:v>
                </c:pt>
                <c:pt idx="54">
                  <c:v>57.1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1A86-4D76-A77C-5149B2D2DEFE}"/>
            </c:ext>
          </c:extLst>
        </c:ser>
        <c:ser>
          <c:idx val="1"/>
          <c:order val="1"/>
          <c:tx>
            <c:v>Forecast</c:v>
          </c:tx>
          <c:val>
            <c:numRef>
              <c:f>Sheet18!$F$2:$F$56</c:f>
              <c:numCache>
                <c:formatCode>General</c:formatCode>
                <c:ptCount val="55"/>
                <c:pt idx="0">
                  <c:v>#N/A</c:v>
                </c:pt>
                <c:pt idx="1">
                  <c:v>57.2</c:v>
                </c:pt>
                <c:pt idx="2">
                  <c:v>57.06</c:v>
                </c:pt>
                <c:pt idx="3">
                  <c:v>57.234000000000009</c:v>
                </c:pt>
                <c:pt idx="4">
                  <c:v>57.320600000000013</c:v>
                </c:pt>
                <c:pt idx="5">
                  <c:v>57.418540000000014</c:v>
                </c:pt>
                <c:pt idx="6">
                  <c:v>57.316686000000011</c:v>
                </c:pt>
                <c:pt idx="7">
                  <c:v>57.225017400000013</c:v>
                </c:pt>
                <c:pt idx="8">
                  <c:v>57.302515660000012</c:v>
                </c:pt>
                <c:pt idx="9">
                  <c:v>57.202264094000014</c:v>
                </c:pt>
                <c:pt idx="10">
                  <c:v>57.252037684600019</c:v>
                </c:pt>
                <c:pt idx="11">
                  <c:v>57.286833916140019</c:v>
                </c:pt>
                <c:pt idx="12">
                  <c:v>57.30815052452602</c:v>
                </c:pt>
                <c:pt idx="13">
                  <c:v>57.47733547207342</c:v>
                </c:pt>
                <c:pt idx="14">
                  <c:v>57.659601924866081</c:v>
                </c:pt>
                <c:pt idx="15">
                  <c:v>57.803641732379475</c:v>
                </c:pt>
                <c:pt idx="16">
                  <c:v>57.913277559141527</c:v>
                </c:pt>
                <c:pt idx="17">
                  <c:v>57.491949803227371</c:v>
                </c:pt>
                <c:pt idx="18">
                  <c:v>57.40275482290464</c:v>
                </c:pt>
                <c:pt idx="19">
                  <c:v>56.952479340614175</c:v>
                </c:pt>
                <c:pt idx="20">
                  <c:v>56.557231406552759</c:v>
                </c:pt>
                <c:pt idx="21">
                  <c:v>56.181508265897484</c:v>
                </c:pt>
                <c:pt idx="22">
                  <c:v>55.743357439307736</c:v>
                </c:pt>
                <c:pt idx="23">
                  <c:v>55.379021695376963</c:v>
                </c:pt>
                <c:pt idx="24">
                  <c:v>55.15111952583927</c:v>
                </c:pt>
                <c:pt idx="25">
                  <c:v>54.916007573255342</c:v>
                </c:pt>
                <c:pt idx="26">
                  <c:v>54.664406815929809</c:v>
                </c:pt>
                <c:pt idx="27">
                  <c:v>54.497966134336835</c:v>
                </c:pt>
                <c:pt idx="28">
                  <c:v>54.418169520903149</c:v>
                </c:pt>
                <c:pt idx="29">
                  <c:v>54.296352568812836</c:v>
                </c:pt>
                <c:pt idx="30">
                  <c:v>53.966717311931554</c:v>
                </c:pt>
                <c:pt idx="31">
                  <c:v>53.630045580738404</c:v>
                </c:pt>
                <c:pt idx="32">
                  <c:v>53.377041022664564</c:v>
                </c:pt>
                <c:pt idx="33">
                  <c:v>53.259336920398106</c:v>
                </c:pt>
                <c:pt idx="34">
                  <c:v>53.053403228358292</c:v>
                </c:pt>
                <c:pt idx="35">
                  <c:v>52.69806290552247</c:v>
                </c:pt>
                <c:pt idx="36">
                  <c:v>52.468256614970223</c:v>
                </c:pt>
                <c:pt idx="37">
                  <c:v>52.451430953473206</c:v>
                </c:pt>
                <c:pt idx="38">
                  <c:v>52.516287858125892</c:v>
                </c:pt>
                <c:pt idx="39">
                  <c:v>52.414659072313306</c:v>
                </c:pt>
                <c:pt idx="40">
                  <c:v>52.173193165081976</c:v>
                </c:pt>
                <c:pt idx="41">
                  <c:v>51.955873848573781</c:v>
                </c:pt>
                <c:pt idx="42">
                  <c:v>52.010286463716405</c:v>
                </c:pt>
                <c:pt idx="43">
                  <c:v>52.299257817344767</c:v>
                </c:pt>
                <c:pt idx="44">
                  <c:v>52.699332035610297</c:v>
                </c:pt>
                <c:pt idx="45">
                  <c:v>53.029398832049267</c:v>
                </c:pt>
                <c:pt idx="46">
                  <c:v>53.386458948844336</c:v>
                </c:pt>
                <c:pt idx="47">
                  <c:v>53.747813053959909</c:v>
                </c:pt>
                <c:pt idx="48">
                  <c:v>54.023031748563916</c:v>
                </c:pt>
                <c:pt idx="49">
                  <c:v>53.750728573707526</c:v>
                </c:pt>
                <c:pt idx="50">
                  <c:v>53.695655716336773</c:v>
                </c:pt>
                <c:pt idx="51">
                  <c:v>53.696090144703092</c:v>
                </c:pt>
                <c:pt idx="52">
                  <c:v>53.816481130232788</c:v>
                </c:pt>
                <c:pt idx="53">
                  <c:v>53.974833017209512</c:v>
                </c:pt>
                <c:pt idx="54">
                  <c:v>54.10734971548856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1A86-4D76-A77C-5149B2D2DEF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115687919"/>
        <c:axId val="1110367455"/>
      </c:lineChart>
      <c:catAx>
        <c:axId val="1115687919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HK"/>
                  <a:t>Data Point</a:t>
                </a:r>
              </a:p>
            </c:rich>
          </c:tx>
          <c:overlay val="0"/>
        </c:title>
        <c:majorTickMark val="out"/>
        <c:minorTickMark val="none"/>
        <c:tickLblPos val="nextTo"/>
        <c:crossAx val="1110367455"/>
        <c:crosses val="autoZero"/>
        <c:auto val="1"/>
        <c:lblAlgn val="ctr"/>
        <c:lblOffset val="100"/>
        <c:noMultiLvlLbl val="0"/>
      </c:catAx>
      <c:valAx>
        <c:axId val="1110367455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HK"/>
                  <a:t>Value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115687919"/>
        <c:crosses val="autoZero"/>
        <c:crossBetween val="midCat"/>
      </c:valAx>
    </c:plotArea>
    <c:legend>
      <c:legendPos val="r"/>
      <c:overlay val="0"/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printSettings>
    <c:headerFooter/>
    <c:pageMargins b="0.75" l="0.7" r="0.7" t="0.75" header="0.3" footer="0.3"/>
    <c:pageSetup/>
  </c:printSettings>
</c:chartSpace>
</file>

<file path=xl/charts/chart2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HK"/>
              <a:t>Exponential Smoothing</a:t>
            </a:r>
          </a:p>
        </c:rich>
      </c:tx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Actual</c:v>
          </c:tx>
          <c:val>
            <c:numRef>
              <c:f>Sheet19!$C$3:$C$240</c:f>
              <c:numCache>
                <c:formatCode>General</c:formatCode>
                <c:ptCount val="238"/>
                <c:pt idx="0">
                  <c:v>-4.0106065629999996</c:v>
                </c:pt>
                <c:pt idx="1">
                  <c:v>-2.0372928180000001</c:v>
                </c:pt>
                <c:pt idx="2">
                  <c:v>-1.409940078</c:v>
                </c:pt>
                <c:pt idx="3">
                  <c:v>-3.5752592E-2</c:v>
                </c:pt>
                <c:pt idx="4">
                  <c:v>1.788268956</c:v>
                </c:pt>
                <c:pt idx="5">
                  <c:v>3.8650737880000001</c:v>
                </c:pt>
                <c:pt idx="6">
                  <c:v>3.3829498999999999E-2</c:v>
                </c:pt>
                <c:pt idx="7">
                  <c:v>6.3239770039999996</c:v>
                </c:pt>
                <c:pt idx="8">
                  <c:v>1.4312977099999999</c:v>
                </c:pt>
                <c:pt idx="9">
                  <c:v>-0.156788962</c:v>
                </c:pt>
                <c:pt idx="10">
                  <c:v>4.9623115579999997</c:v>
                </c:pt>
                <c:pt idx="11">
                  <c:v>0.68821065199999998</c:v>
                </c:pt>
                <c:pt idx="12">
                  <c:v>1.872213967</c:v>
                </c:pt>
                <c:pt idx="13">
                  <c:v>-1.0793465579999999</c:v>
                </c:pt>
                <c:pt idx="14">
                  <c:v>2.6835741670000002</c:v>
                </c:pt>
                <c:pt idx="15">
                  <c:v>0.143595635</c:v>
                </c:pt>
                <c:pt idx="16">
                  <c:v>-9.3203326640000004</c:v>
                </c:pt>
                <c:pt idx="17">
                  <c:v>1.9607843140000001</c:v>
                </c:pt>
                <c:pt idx="18">
                  <c:v>-3.504962779</c:v>
                </c:pt>
                <c:pt idx="19">
                  <c:v>1.671488267</c:v>
                </c:pt>
                <c:pt idx="20">
                  <c:v>0.82200442600000001</c:v>
                </c:pt>
                <c:pt idx="21">
                  <c:v>1.6306052049999999</c:v>
                </c:pt>
                <c:pt idx="22">
                  <c:v>2.6535020060000001</c:v>
                </c:pt>
                <c:pt idx="23">
                  <c:v>-4.7490231439999997</c:v>
                </c:pt>
                <c:pt idx="24">
                  <c:v>-6.279583465</c:v>
                </c:pt>
                <c:pt idx="25">
                  <c:v>7.542087542</c:v>
                </c:pt>
                <c:pt idx="26">
                  <c:v>-2.1289918600000002</c:v>
                </c:pt>
                <c:pt idx="27">
                  <c:v>3.3269353810000002</c:v>
                </c:pt>
                <c:pt idx="28">
                  <c:v>-1.269349845</c:v>
                </c:pt>
                <c:pt idx="29">
                  <c:v>3.8883662590000001</c:v>
                </c:pt>
                <c:pt idx="30">
                  <c:v>-3.7730153940000002</c:v>
                </c:pt>
                <c:pt idx="31">
                  <c:v>-1.882057716</c:v>
                </c:pt>
                <c:pt idx="32">
                  <c:v>-0.83120204600000003</c:v>
                </c:pt>
                <c:pt idx="33">
                  <c:v>5.7704706640000003</c:v>
                </c:pt>
                <c:pt idx="34">
                  <c:v>-1.4934471199999999</c:v>
                </c:pt>
                <c:pt idx="35">
                  <c:v>1.2066831680000001</c:v>
                </c:pt>
                <c:pt idx="36">
                  <c:v>-2.8431672269999999</c:v>
                </c:pt>
                <c:pt idx="37">
                  <c:v>-0.72372561400000002</c:v>
                </c:pt>
                <c:pt idx="38">
                  <c:v>3.5182250399999999</c:v>
                </c:pt>
                <c:pt idx="39">
                  <c:v>1.0716472749999999</c:v>
                </c:pt>
                <c:pt idx="40">
                  <c:v>0.27264465300000001</c:v>
                </c:pt>
                <c:pt idx="41">
                  <c:v>3.3232628399999999</c:v>
                </c:pt>
                <c:pt idx="42">
                  <c:v>2.9532163740000001</c:v>
                </c:pt>
                <c:pt idx="43">
                  <c:v>1.476853167</c:v>
                </c:pt>
                <c:pt idx="44">
                  <c:v>-1.9591379790000001</c:v>
                </c:pt>
                <c:pt idx="45">
                  <c:v>-0.85640879199999997</c:v>
                </c:pt>
                <c:pt idx="46">
                  <c:v>2.4474517709999999</c:v>
                </c:pt>
                <c:pt idx="47">
                  <c:v>-1.4052838670000001</c:v>
                </c:pt>
                <c:pt idx="48">
                  <c:v>1.0547320410000001</c:v>
                </c:pt>
                <c:pt idx="49">
                  <c:v>1.748942172</c:v>
                </c:pt>
                <c:pt idx="50">
                  <c:v>-0.49902966500000001</c:v>
                </c:pt>
                <c:pt idx="51">
                  <c:v>5.1825020899999998</c:v>
                </c:pt>
                <c:pt idx="52">
                  <c:v>-0.42384105999999999</c:v>
                </c:pt>
                <c:pt idx="53">
                  <c:v>1.1439212560000001</c:v>
                </c:pt>
                <c:pt idx="54">
                  <c:v>-2.2356654389999999</c:v>
                </c:pt>
                <c:pt idx="55">
                  <c:v>4.7888081790000001</c:v>
                </c:pt>
                <c:pt idx="56">
                  <c:v>6.6238767650000003</c:v>
                </c:pt>
                <c:pt idx="57">
                  <c:v>0.36118468599999998</c:v>
                </c:pt>
                <c:pt idx="58">
                  <c:v>-1.415547025</c:v>
                </c:pt>
                <c:pt idx="59">
                  <c:v>1.4115356530000001</c:v>
                </c:pt>
                <c:pt idx="60">
                  <c:v>-1.4158867289999999</c:v>
                </c:pt>
                <c:pt idx="61">
                  <c:v>-3.9678675750000001</c:v>
                </c:pt>
                <c:pt idx="62">
                  <c:v>4.2078580480000003</c:v>
                </c:pt>
                <c:pt idx="63">
                  <c:v>-0.26757479899999997</c:v>
                </c:pt>
                <c:pt idx="64">
                  <c:v>-2.5365853660000002</c:v>
                </c:pt>
                <c:pt idx="65">
                  <c:v>-0.57557557599999998</c:v>
                </c:pt>
                <c:pt idx="66">
                  <c:v>1.7870626730000001</c:v>
                </c:pt>
                <c:pt idx="67">
                  <c:v>1.978239367</c:v>
                </c:pt>
                <c:pt idx="68">
                  <c:v>-9.6993209999999996E-2</c:v>
                </c:pt>
                <c:pt idx="69">
                  <c:v>-3.5679611649999998</c:v>
                </c:pt>
                <c:pt idx="70">
                  <c:v>-5.0339794E-2</c:v>
                </c:pt>
                <c:pt idx="71">
                  <c:v>5.0365146999999999E-2</c:v>
                </c:pt>
                <c:pt idx="72">
                  <c:v>-5.1598288449999998</c:v>
                </c:pt>
                <c:pt idx="73">
                  <c:v>-2.229299363</c:v>
                </c:pt>
                <c:pt idx="74">
                  <c:v>-1.194353963</c:v>
                </c:pt>
                <c:pt idx="75">
                  <c:v>-1.2087912089999999</c:v>
                </c:pt>
                <c:pt idx="76">
                  <c:v>5.6729699670000002</c:v>
                </c:pt>
                <c:pt idx="77">
                  <c:v>0.5</c:v>
                </c:pt>
                <c:pt idx="78">
                  <c:v>-1.6234616390000001</c:v>
                </c:pt>
                <c:pt idx="79">
                  <c:v>3.513441576</c:v>
                </c:pt>
                <c:pt idx="80">
                  <c:v>-4.9884289019999999</c:v>
                </c:pt>
                <c:pt idx="81">
                  <c:v>-8.9039242220000006</c:v>
                </c:pt>
                <c:pt idx="82">
                  <c:v>-5.9417706480000003</c:v>
                </c:pt>
                <c:pt idx="83">
                  <c:v>-3.7586860390000001</c:v>
                </c:pt>
                <c:pt idx="84">
                  <c:v>1.739415819</c:v>
                </c:pt>
                <c:pt idx="85">
                  <c:v>0.19354838699999999</c:v>
                </c:pt>
                <c:pt idx="86">
                  <c:v>-4.3786220220000001</c:v>
                </c:pt>
                <c:pt idx="87">
                  <c:v>6.0269360269999996</c:v>
                </c:pt>
                <c:pt idx="88">
                  <c:v>-9.3680533500000003</c:v>
                </c:pt>
                <c:pt idx="89">
                  <c:v>1.1212333569999999</c:v>
                </c:pt>
                <c:pt idx="90">
                  <c:v>5.0935550940000001</c:v>
                </c:pt>
                <c:pt idx="91">
                  <c:v>8.7372238709999994</c:v>
                </c:pt>
                <c:pt idx="92">
                  <c:v>2.001212856</c:v>
                </c:pt>
                <c:pt idx="93">
                  <c:v>3.002378121</c:v>
                </c:pt>
                <c:pt idx="94">
                  <c:v>-4.0115440119999999</c:v>
                </c:pt>
                <c:pt idx="95">
                  <c:v>5.5622369210000002</c:v>
                </c:pt>
                <c:pt idx="96">
                  <c:v>-2.9051552260000002</c:v>
                </c:pt>
                <c:pt idx="97">
                  <c:v>-5.9548254619999996</c:v>
                </c:pt>
                <c:pt idx="98">
                  <c:v>9.2638802249999994</c:v>
                </c:pt>
                <c:pt idx="99">
                  <c:v>-0.142734799</c:v>
                </c:pt>
                <c:pt idx="100">
                  <c:v>-1.772441395</c:v>
                </c:pt>
                <c:pt idx="101">
                  <c:v>6.7520372530000001</c:v>
                </c:pt>
                <c:pt idx="102">
                  <c:v>-0.54525626999999999</c:v>
                </c:pt>
                <c:pt idx="103">
                  <c:v>6.441885965</c:v>
                </c:pt>
                <c:pt idx="104">
                  <c:v>-3.7857326809999998</c:v>
                </c:pt>
                <c:pt idx="105">
                  <c:v>2.3554603850000002</c:v>
                </c:pt>
                <c:pt idx="106">
                  <c:v>-0.156903766</c:v>
                </c:pt>
                <c:pt idx="107">
                  <c:v>1.911995809</c:v>
                </c:pt>
                <c:pt idx="108">
                  <c:v>3.6494474430000001</c:v>
                </c:pt>
                <c:pt idx="109">
                  <c:v>0.71906769199999998</c:v>
                </c:pt>
                <c:pt idx="110">
                  <c:v>-1.0585918270000001</c:v>
                </c:pt>
                <c:pt idx="111">
                  <c:v>2.537944762</c:v>
                </c:pt>
                <c:pt idx="112">
                  <c:v>-0.29119145800000001</c:v>
                </c:pt>
                <c:pt idx="113">
                  <c:v>2.2633244100000001</c:v>
                </c:pt>
                <c:pt idx="114">
                  <c:v>1.0709186100000001</c:v>
                </c:pt>
                <c:pt idx="115">
                  <c:v>0.28255238999999999</c:v>
                </c:pt>
                <c:pt idx="116">
                  <c:v>-1.596618925</c:v>
                </c:pt>
                <c:pt idx="117">
                  <c:v>-2.863278454</c:v>
                </c:pt>
                <c:pt idx="118">
                  <c:v>1.20363547</c:v>
                </c:pt>
                <c:pt idx="119">
                  <c:v>2.3543689319999999</c:v>
                </c:pt>
                <c:pt idx="120">
                  <c:v>-0.94854161699999995</c:v>
                </c:pt>
                <c:pt idx="121">
                  <c:v>6.1048599469999996</c:v>
                </c:pt>
                <c:pt idx="122">
                  <c:v>-3.8357400720000001</c:v>
                </c:pt>
                <c:pt idx="123">
                  <c:v>1.57203191</c:v>
                </c:pt>
                <c:pt idx="124">
                  <c:v>-0.207900208</c:v>
                </c:pt>
                <c:pt idx="125">
                  <c:v>4.1435185189999997</c:v>
                </c:pt>
                <c:pt idx="126">
                  <c:v>1.8226272509999999</c:v>
                </c:pt>
                <c:pt idx="127">
                  <c:v>0.807683912</c:v>
                </c:pt>
                <c:pt idx="128">
                  <c:v>2.165439584</c:v>
                </c:pt>
                <c:pt idx="129">
                  <c:v>-0.93259855899999999</c:v>
                </c:pt>
                <c:pt idx="130">
                  <c:v>0.29952931100000002</c:v>
                </c:pt>
                <c:pt idx="131">
                  <c:v>0.83191126299999996</c:v>
                </c:pt>
                <c:pt idx="132">
                  <c:v>2.7713137300000001</c:v>
                </c:pt>
                <c:pt idx="133">
                  <c:v>-0.32935364299999997</c:v>
                </c:pt>
                <c:pt idx="134">
                  <c:v>-0.247831475</c:v>
                </c:pt>
                <c:pt idx="135">
                  <c:v>1.6356107660000001</c:v>
                </c:pt>
                <c:pt idx="136">
                  <c:v>-1.7722550420000001</c:v>
                </c:pt>
                <c:pt idx="137">
                  <c:v>-0.18664454599999999</c:v>
                </c:pt>
                <c:pt idx="138">
                  <c:v>4.591730729</c:v>
                </c:pt>
                <c:pt idx="139">
                  <c:v>1.1720301950000001</c:v>
                </c:pt>
                <c:pt idx="140">
                  <c:v>0.746122128</c:v>
                </c:pt>
                <c:pt idx="141">
                  <c:v>-0.87702202299999998</c:v>
                </c:pt>
                <c:pt idx="142">
                  <c:v>1.3173417220000001</c:v>
                </c:pt>
                <c:pt idx="143">
                  <c:v>-4.4828255390000002</c:v>
                </c:pt>
                <c:pt idx="144">
                  <c:v>2.5802519300000002</c:v>
                </c:pt>
                <c:pt idx="145">
                  <c:v>-3.5056446819999998</c:v>
                </c:pt>
                <c:pt idx="146">
                  <c:v>-0.43103448300000002</c:v>
                </c:pt>
                <c:pt idx="147">
                  <c:v>-5.6277056280000002</c:v>
                </c:pt>
                <c:pt idx="148">
                  <c:v>0.76452599399999999</c:v>
                </c:pt>
                <c:pt idx="149">
                  <c:v>3.8803381749999999</c:v>
                </c:pt>
                <c:pt idx="150">
                  <c:v>0.81385642700000005</c:v>
                </c:pt>
                <c:pt idx="151">
                  <c:v>0.68308838699999996</c:v>
                </c:pt>
                <c:pt idx="152">
                  <c:v>-1.1513157890000001</c:v>
                </c:pt>
                <c:pt idx="153">
                  <c:v>2.7246256240000002</c:v>
                </c:pt>
                <c:pt idx="154">
                  <c:v>-1.7007491400000001</c:v>
                </c:pt>
                <c:pt idx="155">
                  <c:v>6.1791967039999998</c:v>
                </c:pt>
                <c:pt idx="156">
                  <c:v>-3.0843840930000002</c:v>
                </c:pt>
                <c:pt idx="157">
                  <c:v>3.4827862289999998</c:v>
                </c:pt>
                <c:pt idx="158">
                  <c:v>3.9071566729999998</c:v>
                </c:pt>
                <c:pt idx="159">
                  <c:v>0.37230081900000001</c:v>
                </c:pt>
                <c:pt idx="160">
                  <c:v>0.12982195799999999</c:v>
                </c:pt>
                <c:pt idx="161">
                  <c:v>1.7410631599999999</c:v>
                </c:pt>
                <c:pt idx="162">
                  <c:v>-2.4394684139999998</c:v>
                </c:pt>
                <c:pt idx="163">
                  <c:v>1.9966411639999999</c:v>
                </c:pt>
                <c:pt idx="164">
                  <c:v>3.7138675449999998</c:v>
                </c:pt>
                <c:pt idx="165">
                  <c:v>0.33515611200000001</c:v>
                </c:pt>
                <c:pt idx="166">
                  <c:v>-1.388888889</c:v>
                </c:pt>
                <c:pt idx="167">
                  <c:v>3.5656979999999998E-2</c:v>
                </c:pt>
                <c:pt idx="168">
                  <c:v>1.586170023</c:v>
                </c:pt>
                <c:pt idx="169">
                  <c:v>4.9298245610000002</c:v>
                </c:pt>
                <c:pt idx="170">
                  <c:v>1.6719612100000001</c:v>
                </c:pt>
                <c:pt idx="171">
                  <c:v>0.50978457499999996</c:v>
                </c:pt>
                <c:pt idx="172">
                  <c:v>4.7284031410000003</c:v>
                </c:pt>
                <c:pt idx="173">
                  <c:v>3.7025464769999998</c:v>
                </c:pt>
                <c:pt idx="174">
                  <c:v>-0.91895149099999995</c:v>
                </c:pt>
                <c:pt idx="175">
                  <c:v>-1.642086057</c:v>
                </c:pt>
                <c:pt idx="176">
                  <c:v>-3.6790848660000002</c:v>
                </c:pt>
                <c:pt idx="177">
                  <c:v>2.8085379549999998</c:v>
                </c:pt>
                <c:pt idx="178">
                  <c:v>-1.623477989</c:v>
                </c:pt>
                <c:pt idx="179">
                  <c:v>-1.6661377340000001</c:v>
                </c:pt>
                <c:pt idx="180">
                  <c:v>0.66161045699999999</c:v>
                </c:pt>
                <c:pt idx="181">
                  <c:v>1.0580314200000001</c:v>
                </c:pt>
                <c:pt idx="182">
                  <c:v>4.9492385790000002</c:v>
                </c:pt>
                <c:pt idx="183">
                  <c:v>-2.705562273</c:v>
                </c:pt>
                <c:pt idx="184">
                  <c:v>-0.27963336999999999</c:v>
                </c:pt>
                <c:pt idx="185">
                  <c:v>2.3523913379999999</c:v>
                </c:pt>
                <c:pt idx="186">
                  <c:v>-2.6788432270000002</c:v>
                </c:pt>
                <c:pt idx="187">
                  <c:v>-3.9568345319999998</c:v>
                </c:pt>
                <c:pt idx="188">
                  <c:v>-0.700211692</c:v>
                </c:pt>
                <c:pt idx="189">
                  <c:v>-1.4594949159999999</c:v>
                </c:pt>
                <c:pt idx="190">
                  <c:v>0.91529372600000003</c:v>
                </c:pt>
                <c:pt idx="191">
                  <c:v>8.6411609499999997</c:v>
                </c:pt>
                <c:pt idx="192">
                  <c:v>-2.5197328479999999</c:v>
                </c:pt>
                <c:pt idx="193">
                  <c:v>0.28028651500000001</c:v>
                </c:pt>
                <c:pt idx="194">
                  <c:v>0.15527950300000001</c:v>
                </c:pt>
                <c:pt idx="195">
                  <c:v>1.395348837</c:v>
                </c:pt>
                <c:pt idx="196">
                  <c:v>1.422018349</c:v>
                </c:pt>
                <c:pt idx="197">
                  <c:v>3.1509121059999998</c:v>
                </c:pt>
                <c:pt idx="198">
                  <c:v>-0.36539023700000001</c:v>
                </c:pt>
                <c:pt idx="199">
                  <c:v>-0.63077600099999998</c:v>
                </c:pt>
                <c:pt idx="200">
                  <c:v>2.0814880429999998</c:v>
                </c:pt>
                <c:pt idx="201">
                  <c:v>0.27476500399999998</c:v>
                </c:pt>
                <c:pt idx="202">
                  <c:v>0.490337468</c:v>
                </c:pt>
                <c:pt idx="203">
                  <c:v>1.305970149</c:v>
                </c:pt>
                <c:pt idx="204">
                  <c:v>-1.374132313</c:v>
                </c:pt>
                <c:pt idx="205">
                  <c:v>3.9931054289999999</c:v>
                </c:pt>
                <c:pt idx="206">
                  <c:v>2.6933701659999998</c:v>
                </c:pt>
                <c:pt idx="207">
                  <c:v>2.367182246</c:v>
                </c:pt>
                <c:pt idx="208">
                  <c:v>-0.94599921200000003</c:v>
                </c:pt>
                <c:pt idx="209">
                  <c:v>-1.870274572</c:v>
                </c:pt>
                <c:pt idx="210">
                  <c:v>-1.7031630170000001</c:v>
                </c:pt>
                <c:pt idx="211">
                  <c:v>-0.151265127</c:v>
                </c:pt>
                <c:pt idx="212">
                  <c:v>4.2142955520000003</c:v>
                </c:pt>
                <c:pt idx="213">
                  <c:v>4.7046385620000004</c:v>
                </c:pt>
                <c:pt idx="214">
                  <c:v>1.135933359</c:v>
                </c:pt>
                <c:pt idx="215">
                  <c:v>0.84862099099999999</c:v>
                </c:pt>
                <c:pt idx="216">
                  <c:v>1.7324588540000001</c:v>
                </c:pt>
                <c:pt idx="217">
                  <c:v>-2.6030896480000001</c:v>
                </c:pt>
                <c:pt idx="218">
                  <c:v>0.349694018</c:v>
                </c:pt>
                <c:pt idx="219">
                  <c:v>-1.692594897</c:v>
                </c:pt>
                <c:pt idx="220">
                  <c:v>1.8230155720000001</c:v>
                </c:pt>
                <c:pt idx="221">
                  <c:v>-4.2521447219999997</c:v>
                </c:pt>
                <c:pt idx="222">
                  <c:v>3.8696273209999998</c:v>
                </c:pt>
                <c:pt idx="223">
                  <c:v>-2.2002750340000001</c:v>
                </c:pt>
                <c:pt idx="224">
                  <c:v>2.6588265369999999</c:v>
                </c:pt>
                <c:pt idx="225">
                  <c:v>2.0420869129999999</c:v>
                </c:pt>
                <c:pt idx="226">
                  <c:v>-1.903599756</c:v>
                </c:pt>
                <c:pt idx="227">
                  <c:v>3.644731932</c:v>
                </c:pt>
                <c:pt idx="228">
                  <c:v>0.82813250100000002</c:v>
                </c:pt>
                <c:pt idx="229">
                  <c:v>0.71420068999999997</c:v>
                </c:pt>
                <c:pt idx="230">
                  <c:v>-2.1392270419999999</c:v>
                </c:pt>
                <c:pt idx="231">
                  <c:v>2.4154589000000001E-2</c:v>
                </c:pt>
                <c:pt idx="232">
                  <c:v>2.994445786</c:v>
                </c:pt>
                <c:pt idx="233">
                  <c:v>1.8053927320000001</c:v>
                </c:pt>
                <c:pt idx="234">
                  <c:v>5.7577152999999999E-2</c:v>
                </c:pt>
                <c:pt idx="235">
                  <c:v>-1.2429508570000001</c:v>
                </c:pt>
                <c:pt idx="236">
                  <c:v>0.48945344400000002</c:v>
                </c:pt>
                <c:pt idx="237">
                  <c:v>-0.98573582299999996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14AD-4335-B44D-D9142FF920C9}"/>
            </c:ext>
          </c:extLst>
        </c:ser>
        <c:ser>
          <c:idx val="1"/>
          <c:order val="1"/>
          <c:tx>
            <c:v>Forecast</c:v>
          </c:tx>
          <c:val>
            <c:numRef>
              <c:f>Sheet19!$D$3:$D$240</c:f>
              <c:numCache>
                <c:formatCode>General</c:formatCode>
                <c:ptCount val="238"/>
                <c:pt idx="0">
                  <c:v>#N/A</c:v>
                </c:pt>
                <c:pt idx="1">
                  <c:v>-4.0106065629999996</c:v>
                </c:pt>
                <c:pt idx="2">
                  <c:v>-2.6292869414999998</c:v>
                </c:pt>
                <c:pt idx="3">
                  <c:v>-1.7757441370499998</c:v>
                </c:pt>
                <c:pt idx="4">
                  <c:v>-0.5577500555149999</c:v>
                </c:pt>
                <c:pt idx="5">
                  <c:v>1.0844632525455</c:v>
                </c:pt>
                <c:pt idx="6">
                  <c:v>3.0308906273636502</c:v>
                </c:pt>
                <c:pt idx="7">
                  <c:v>0.93294783750909505</c:v>
                </c:pt>
                <c:pt idx="8">
                  <c:v>4.7066682540527278</c:v>
                </c:pt>
                <c:pt idx="9">
                  <c:v>2.413908873215818</c:v>
                </c:pt>
                <c:pt idx="10">
                  <c:v>0.61442038856474546</c:v>
                </c:pt>
                <c:pt idx="11">
                  <c:v>3.657944207169423</c:v>
                </c:pt>
                <c:pt idx="12">
                  <c:v>1.5791307185508268</c:v>
                </c:pt>
                <c:pt idx="13">
                  <c:v>1.7842889924652479</c:v>
                </c:pt>
                <c:pt idx="14">
                  <c:v>-0.22025589286042546</c:v>
                </c:pt>
                <c:pt idx="15">
                  <c:v>1.8124251490418724</c:v>
                </c:pt>
                <c:pt idx="16">
                  <c:v>0.64424448921256172</c:v>
                </c:pt>
                <c:pt idx="17">
                  <c:v>-6.3309595180362317</c:v>
                </c:pt>
                <c:pt idx="18">
                  <c:v>-0.52673883561086954</c:v>
                </c:pt>
                <c:pt idx="19">
                  <c:v>-2.6114955959832606</c:v>
                </c:pt>
                <c:pt idx="20">
                  <c:v>0.38659310810502179</c:v>
                </c:pt>
                <c:pt idx="21">
                  <c:v>0.69138103063150658</c:v>
                </c:pt>
                <c:pt idx="22">
                  <c:v>1.3488379526894518</c:v>
                </c:pt>
                <c:pt idx="23">
                  <c:v>2.2621027900068356</c:v>
                </c:pt>
                <c:pt idx="24">
                  <c:v>-2.6456853637979494</c:v>
                </c:pt>
                <c:pt idx="25">
                  <c:v>-5.189414034639384</c:v>
                </c:pt>
                <c:pt idx="26">
                  <c:v>3.7226370690081847</c:v>
                </c:pt>
                <c:pt idx="27">
                  <c:v>-0.37350318129754467</c:v>
                </c:pt>
                <c:pt idx="28">
                  <c:v>2.2168038123107365</c:v>
                </c:pt>
                <c:pt idx="29">
                  <c:v>-0.22350374780677895</c:v>
                </c:pt>
                <c:pt idx="30">
                  <c:v>2.6548052569579661</c:v>
                </c:pt>
                <c:pt idx="31">
                  <c:v>-1.8446691987126103</c:v>
                </c:pt>
                <c:pt idx="32">
                  <c:v>-1.8708411608137832</c:v>
                </c:pt>
                <c:pt idx="33">
                  <c:v>-1.143093780444135</c:v>
                </c:pt>
                <c:pt idx="34">
                  <c:v>3.6964013306667591</c:v>
                </c:pt>
                <c:pt idx="35">
                  <c:v>6.3507415200027673E-2</c:v>
                </c:pt>
                <c:pt idx="36">
                  <c:v>0.86373044216000838</c:v>
                </c:pt>
                <c:pt idx="37">
                  <c:v>-1.7310979262519974</c:v>
                </c:pt>
                <c:pt idx="38">
                  <c:v>-1.0259373076755991</c:v>
                </c:pt>
                <c:pt idx="39">
                  <c:v>2.1549763356973197</c:v>
                </c:pt>
                <c:pt idx="40">
                  <c:v>1.3966459932091957</c:v>
                </c:pt>
                <c:pt idx="41">
                  <c:v>0.60984505506275877</c:v>
                </c:pt>
                <c:pt idx="42">
                  <c:v>2.5092375045188273</c:v>
                </c:pt>
                <c:pt idx="43">
                  <c:v>2.8200227131556481</c:v>
                </c:pt>
                <c:pt idx="44">
                  <c:v>1.8798040308466946</c:v>
                </c:pt>
                <c:pt idx="45">
                  <c:v>-0.80745537604599171</c:v>
                </c:pt>
                <c:pt idx="46">
                  <c:v>-0.84172276721379746</c:v>
                </c:pt>
                <c:pt idx="47">
                  <c:v>1.4606994095358607</c:v>
                </c:pt>
                <c:pt idx="48">
                  <c:v>-0.54548888403924178</c:v>
                </c:pt>
                <c:pt idx="49">
                  <c:v>0.57466576348822751</c:v>
                </c:pt>
                <c:pt idx="50">
                  <c:v>1.3966592494464682</c:v>
                </c:pt>
                <c:pt idx="51">
                  <c:v>6.9677009333940498E-2</c:v>
                </c:pt>
                <c:pt idx="52">
                  <c:v>3.6486545658001819</c:v>
                </c:pt>
                <c:pt idx="53">
                  <c:v>0.79790762774005453</c:v>
                </c:pt>
                <c:pt idx="54">
                  <c:v>1.0401171675220164</c:v>
                </c:pt>
                <c:pt idx="55">
                  <c:v>-1.2529306570433949</c:v>
                </c:pt>
                <c:pt idx="56">
                  <c:v>2.9762865281869813</c:v>
                </c:pt>
                <c:pt idx="57">
                  <c:v>5.5295996939560945</c:v>
                </c:pt>
                <c:pt idx="58">
                  <c:v>1.9117091883868285</c:v>
                </c:pt>
                <c:pt idx="59">
                  <c:v>-0.41737016098395141</c:v>
                </c:pt>
                <c:pt idx="60">
                  <c:v>0.86286390880481445</c:v>
                </c:pt>
                <c:pt idx="61">
                  <c:v>-0.73226153765855551</c:v>
                </c:pt>
                <c:pt idx="62">
                  <c:v>-2.997185763797567</c:v>
                </c:pt>
                <c:pt idx="63">
                  <c:v>2.0463449044607298</c:v>
                </c:pt>
                <c:pt idx="64">
                  <c:v>0.42660111203821893</c:v>
                </c:pt>
                <c:pt idx="65">
                  <c:v>-1.6476294225885342</c:v>
                </c:pt>
                <c:pt idx="66">
                  <c:v>-0.89719172997656016</c:v>
                </c:pt>
                <c:pt idx="67">
                  <c:v>0.98178635210703202</c:v>
                </c:pt>
                <c:pt idx="68">
                  <c:v>1.6793034625321095</c:v>
                </c:pt>
                <c:pt idx="69">
                  <c:v>0.43589579175963283</c:v>
                </c:pt>
                <c:pt idx="70">
                  <c:v>-2.3668040779721102</c:v>
                </c:pt>
                <c:pt idx="71">
                  <c:v>-0.74527907919163305</c:v>
                </c:pt>
                <c:pt idx="72">
                  <c:v>-0.18832812085748993</c:v>
                </c:pt>
                <c:pt idx="73">
                  <c:v>-3.6683786277572468</c:v>
                </c:pt>
                <c:pt idx="74">
                  <c:v>-2.6610231424271737</c:v>
                </c:pt>
                <c:pt idx="75">
                  <c:v>-1.634354716828152</c:v>
                </c:pt>
                <c:pt idx="76">
                  <c:v>-1.3364602613484455</c:v>
                </c:pt>
                <c:pt idx="77">
                  <c:v>3.5701408984954663</c:v>
                </c:pt>
                <c:pt idx="78">
                  <c:v>1.4210422695486398</c:v>
                </c:pt>
                <c:pt idx="79">
                  <c:v>-0.71011046643540809</c:v>
                </c:pt>
                <c:pt idx="80">
                  <c:v>2.2463759632693772</c:v>
                </c:pt>
                <c:pt idx="81">
                  <c:v>-2.8179874424191866</c:v>
                </c:pt>
                <c:pt idx="82">
                  <c:v>-7.0781431881257557</c:v>
                </c:pt>
                <c:pt idx="83">
                  <c:v>-6.2826824100377259</c:v>
                </c:pt>
                <c:pt idx="84">
                  <c:v>-4.5158849503113174</c:v>
                </c:pt>
                <c:pt idx="85">
                  <c:v>-0.13717441179339529</c:v>
                </c:pt>
                <c:pt idx="86">
                  <c:v>9.4331547361981377E-2</c:v>
                </c:pt>
                <c:pt idx="87">
                  <c:v>-3.0367359511914054</c:v>
                </c:pt>
                <c:pt idx="88">
                  <c:v>3.3078344335425776</c:v>
                </c:pt>
                <c:pt idx="89">
                  <c:v>-5.5652870149372262</c:v>
                </c:pt>
                <c:pt idx="90">
                  <c:v>-0.88472275458116778</c:v>
                </c:pt>
                <c:pt idx="91">
                  <c:v>3.3000717394256496</c:v>
                </c:pt>
                <c:pt idx="92">
                  <c:v>7.1060782315276949</c:v>
                </c:pt>
                <c:pt idx="93">
                  <c:v>3.5326724686583084</c:v>
                </c:pt>
                <c:pt idx="94">
                  <c:v>3.1614664252974922</c:v>
                </c:pt>
                <c:pt idx="95">
                  <c:v>-1.8596408808107521</c:v>
                </c:pt>
                <c:pt idx="96">
                  <c:v>3.3356735804567741</c:v>
                </c:pt>
                <c:pt idx="97">
                  <c:v>-1.0329065840629676</c:v>
                </c:pt>
                <c:pt idx="98">
                  <c:v>-4.4782497986188892</c:v>
                </c:pt>
                <c:pt idx="99">
                  <c:v>5.1412412179143328</c:v>
                </c:pt>
                <c:pt idx="100">
                  <c:v>1.4424580060742997</c:v>
                </c:pt>
                <c:pt idx="101">
                  <c:v>-0.80797157467770997</c:v>
                </c:pt>
                <c:pt idx="102">
                  <c:v>4.4840346046966868</c:v>
                </c:pt>
                <c:pt idx="103">
                  <c:v>0.96353099240900597</c:v>
                </c:pt>
                <c:pt idx="104">
                  <c:v>4.7983794732227016</c:v>
                </c:pt>
                <c:pt idx="105">
                  <c:v>-1.210499034733189</c:v>
                </c:pt>
                <c:pt idx="106">
                  <c:v>1.2856725590800435</c:v>
                </c:pt>
                <c:pt idx="107">
                  <c:v>0.27586913152401304</c:v>
                </c:pt>
                <c:pt idx="108">
                  <c:v>1.4211578057572039</c:v>
                </c:pt>
                <c:pt idx="109">
                  <c:v>2.9809605518271609</c:v>
                </c:pt>
                <c:pt idx="110">
                  <c:v>1.3976355499481481</c:v>
                </c:pt>
                <c:pt idx="111">
                  <c:v>-0.32172361391555565</c:v>
                </c:pt>
                <c:pt idx="112">
                  <c:v>1.6800442492253331</c:v>
                </c:pt>
                <c:pt idx="113">
                  <c:v>0.30017925416759994</c:v>
                </c:pt>
                <c:pt idx="114">
                  <c:v>1.6743808632502799</c:v>
                </c:pt>
                <c:pt idx="115">
                  <c:v>1.251957285975084</c:v>
                </c:pt>
                <c:pt idx="116">
                  <c:v>0.57337385879252523</c:v>
                </c:pt>
                <c:pt idx="117">
                  <c:v>-0.94562108986224236</c:v>
                </c:pt>
                <c:pt idx="118">
                  <c:v>-2.2879812447586723</c:v>
                </c:pt>
                <c:pt idx="119">
                  <c:v>0.15615045557239826</c:v>
                </c:pt>
                <c:pt idx="120">
                  <c:v>1.6949033890717193</c:v>
                </c:pt>
                <c:pt idx="121">
                  <c:v>-0.15550811517848417</c:v>
                </c:pt>
                <c:pt idx="122">
                  <c:v>4.2267495283464545</c:v>
                </c:pt>
                <c:pt idx="123">
                  <c:v>-1.4169931918960639</c:v>
                </c:pt>
                <c:pt idx="124">
                  <c:v>0.67532437943118073</c:v>
                </c:pt>
                <c:pt idx="125">
                  <c:v>5.7067168229354232E-2</c:v>
                </c:pt>
                <c:pt idx="126">
                  <c:v>2.9175831137688055</c:v>
                </c:pt>
                <c:pt idx="127">
                  <c:v>2.1511140098306414</c:v>
                </c:pt>
                <c:pt idx="128">
                  <c:v>1.2107129413491924</c:v>
                </c:pt>
                <c:pt idx="129">
                  <c:v>1.8790215912047576</c:v>
                </c:pt>
                <c:pt idx="130">
                  <c:v>-8.9112513938572668E-2</c:v>
                </c:pt>
                <c:pt idx="131">
                  <c:v>0.18293676351842819</c:v>
                </c:pt>
                <c:pt idx="132">
                  <c:v>0.63721891315552848</c:v>
                </c:pt>
                <c:pt idx="133">
                  <c:v>2.1310852849466584</c:v>
                </c:pt>
                <c:pt idx="134">
                  <c:v>0.4087780353839976</c:v>
                </c:pt>
                <c:pt idx="135">
                  <c:v>-5.0848621884800715E-2</c:v>
                </c:pt>
                <c:pt idx="136">
                  <c:v>1.1296729496345597</c:v>
                </c:pt>
                <c:pt idx="137">
                  <c:v>-0.90167664450963214</c:v>
                </c:pt>
                <c:pt idx="138">
                  <c:v>-0.40115417555288962</c:v>
                </c:pt>
                <c:pt idx="139">
                  <c:v>3.0938652576341328</c:v>
                </c:pt>
                <c:pt idx="140">
                  <c:v>1.7485807137902398</c:v>
                </c:pt>
                <c:pt idx="141">
                  <c:v>1.0468597037370719</c:v>
                </c:pt>
                <c:pt idx="142">
                  <c:v>-0.29985750497887842</c:v>
                </c:pt>
                <c:pt idx="143">
                  <c:v>0.83218195390633654</c:v>
                </c:pt>
                <c:pt idx="144">
                  <c:v>-2.8883232911280992</c:v>
                </c:pt>
                <c:pt idx="145">
                  <c:v>0.93967936366157023</c:v>
                </c:pt>
                <c:pt idx="146">
                  <c:v>-2.1720474683015287</c:v>
                </c:pt>
                <c:pt idx="147">
                  <c:v>-0.95333837859045856</c:v>
                </c:pt>
                <c:pt idx="148">
                  <c:v>-4.2253954531771374</c:v>
                </c:pt>
                <c:pt idx="149">
                  <c:v>-0.7324504401531412</c:v>
                </c:pt>
                <c:pt idx="150">
                  <c:v>2.4965015904540575</c:v>
                </c:pt>
                <c:pt idx="151">
                  <c:v>1.3186499760362174</c:v>
                </c:pt>
                <c:pt idx="152">
                  <c:v>0.87375686371086514</c:v>
                </c:pt>
                <c:pt idx="153">
                  <c:v>-0.54379399318674049</c:v>
                </c:pt>
                <c:pt idx="154">
                  <c:v>1.7440997388439778</c:v>
                </c:pt>
                <c:pt idx="155">
                  <c:v>-0.66729447634680661</c:v>
                </c:pt>
                <c:pt idx="156">
                  <c:v>4.1252493498959577</c:v>
                </c:pt>
                <c:pt idx="157">
                  <c:v>-0.92149406013121271</c:v>
                </c:pt>
                <c:pt idx="158">
                  <c:v>2.1615021422606362</c:v>
                </c:pt>
                <c:pt idx="159">
                  <c:v>3.3834603137781905</c:v>
                </c:pt>
                <c:pt idx="160">
                  <c:v>1.2756486674334571</c:v>
                </c:pt>
                <c:pt idx="161">
                  <c:v>0.4735699708300371</c:v>
                </c:pt>
                <c:pt idx="162">
                  <c:v>1.3608152032490111</c:v>
                </c:pt>
                <c:pt idx="163">
                  <c:v>-1.2993833288252965</c:v>
                </c:pt>
                <c:pt idx="164">
                  <c:v>1.007833816152411</c:v>
                </c:pt>
                <c:pt idx="165">
                  <c:v>2.9020574263457228</c:v>
                </c:pt>
                <c:pt idx="166">
                  <c:v>1.1052265063037168</c:v>
                </c:pt>
                <c:pt idx="167">
                  <c:v>-0.6406542704088849</c:v>
                </c:pt>
                <c:pt idx="168">
                  <c:v>-0.16723639512266547</c:v>
                </c:pt>
                <c:pt idx="169">
                  <c:v>1.0601480975632003</c:v>
                </c:pt>
                <c:pt idx="170">
                  <c:v>3.7689216219689601</c:v>
                </c:pt>
                <c:pt idx="171">
                  <c:v>2.3010493335906879</c:v>
                </c:pt>
                <c:pt idx="172">
                  <c:v>1.0471640025772064</c:v>
                </c:pt>
                <c:pt idx="173">
                  <c:v>3.6240313994731621</c:v>
                </c:pt>
                <c:pt idx="174">
                  <c:v>3.6789919537419484</c:v>
                </c:pt>
                <c:pt idx="175">
                  <c:v>0.46043154242258444</c:v>
                </c:pt>
                <c:pt idx="176">
                  <c:v>-1.0113307771732247</c:v>
                </c:pt>
                <c:pt idx="177">
                  <c:v>-2.8787586393519673</c:v>
                </c:pt>
                <c:pt idx="178">
                  <c:v>1.1023489766944095</c:v>
                </c:pt>
                <c:pt idx="179">
                  <c:v>-0.80572989929167704</c:v>
                </c:pt>
                <c:pt idx="180">
                  <c:v>-1.4080153835875031</c:v>
                </c:pt>
                <c:pt idx="181">
                  <c:v>4.0722704823749012E-2</c:v>
                </c:pt>
                <c:pt idx="182">
                  <c:v>0.75283880544712467</c:v>
                </c:pt>
                <c:pt idx="183">
                  <c:v>3.6903186469341374</c:v>
                </c:pt>
                <c:pt idx="184">
                  <c:v>-0.78679799701975872</c:v>
                </c:pt>
                <c:pt idx="185">
                  <c:v>-0.43178275810592759</c:v>
                </c:pt>
                <c:pt idx="186">
                  <c:v>1.5171391091682216</c:v>
                </c:pt>
                <c:pt idx="187">
                  <c:v>-1.4200485261495337</c:v>
                </c:pt>
                <c:pt idx="188">
                  <c:v>-3.1957987302448596</c:v>
                </c:pt>
                <c:pt idx="189">
                  <c:v>-1.4488878034734578</c:v>
                </c:pt>
                <c:pt idx="190">
                  <c:v>-1.4563127822420372</c:v>
                </c:pt>
                <c:pt idx="191">
                  <c:v>0.20381177352738883</c:v>
                </c:pt>
                <c:pt idx="192">
                  <c:v>6.1099561970582164</c:v>
                </c:pt>
                <c:pt idx="193">
                  <c:v>6.9173865517464961E-2</c:v>
                </c:pt>
                <c:pt idx="194">
                  <c:v>0.2169527201552395</c:v>
                </c:pt>
                <c:pt idx="195">
                  <c:v>0.17378146814657186</c:v>
                </c:pt>
                <c:pt idx="196">
                  <c:v>1.0288786263439715</c:v>
                </c:pt>
                <c:pt idx="197">
                  <c:v>1.3040764322031915</c:v>
                </c:pt>
                <c:pt idx="198">
                  <c:v>2.5968614038609572</c:v>
                </c:pt>
                <c:pt idx="199">
                  <c:v>0.52328525525828717</c:v>
                </c:pt>
                <c:pt idx="200">
                  <c:v>-0.28455762412251384</c:v>
                </c:pt>
                <c:pt idx="201">
                  <c:v>1.3716743428632456</c:v>
                </c:pt>
                <c:pt idx="202">
                  <c:v>0.6038378056589736</c:v>
                </c:pt>
                <c:pt idx="203">
                  <c:v>0.52438756929769204</c:v>
                </c:pt>
                <c:pt idx="204">
                  <c:v>1.0714953750893075</c:v>
                </c:pt>
                <c:pt idx="205">
                  <c:v>-0.64044400657320777</c:v>
                </c:pt>
                <c:pt idx="206">
                  <c:v>2.6030405983280374</c:v>
                </c:pt>
                <c:pt idx="207">
                  <c:v>2.6662712956984107</c:v>
                </c:pt>
                <c:pt idx="208">
                  <c:v>2.4569089609095229</c:v>
                </c:pt>
                <c:pt idx="209">
                  <c:v>7.4873239872856878E-2</c:v>
                </c:pt>
                <c:pt idx="210">
                  <c:v>-1.2867302284381428</c:v>
                </c:pt>
                <c:pt idx="211">
                  <c:v>-1.5782331804314429</c:v>
                </c:pt>
                <c:pt idx="212">
                  <c:v>-0.57935554302943282</c:v>
                </c:pt>
                <c:pt idx="213">
                  <c:v>2.7762002234911702</c:v>
                </c:pt>
                <c:pt idx="214">
                  <c:v>4.1261070604473513</c:v>
                </c:pt>
                <c:pt idx="215">
                  <c:v>2.0329854694342053</c:v>
                </c:pt>
                <c:pt idx="216">
                  <c:v>1.2039303345302614</c:v>
                </c:pt>
                <c:pt idx="217">
                  <c:v>1.5739002981590784</c:v>
                </c:pt>
                <c:pt idx="218">
                  <c:v>-1.3499926641522766</c:v>
                </c:pt>
                <c:pt idx="219">
                  <c:v>-0.16021198664568298</c:v>
                </c:pt>
                <c:pt idx="220">
                  <c:v>-1.2328800238937048</c:v>
                </c:pt>
                <c:pt idx="221">
                  <c:v>0.90624689323188856</c:v>
                </c:pt>
                <c:pt idx="222">
                  <c:v>-2.7046272374304334</c:v>
                </c:pt>
                <c:pt idx="223">
                  <c:v>1.8973509534708697</c:v>
                </c:pt>
                <c:pt idx="224">
                  <c:v>-0.97098723775873919</c:v>
                </c:pt>
                <c:pt idx="225">
                  <c:v>1.569882404572378</c:v>
                </c:pt>
                <c:pt idx="226">
                  <c:v>1.9004255604717133</c:v>
                </c:pt>
                <c:pt idx="227">
                  <c:v>-0.76239216105848606</c:v>
                </c:pt>
                <c:pt idx="228">
                  <c:v>2.3225947040824537</c:v>
                </c:pt>
                <c:pt idx="229">
                  <c:v>1.276471161924736</c:v>
                </c:pt>
                <c:pt idx="230">
                  <c:v>0.88288183157742073</c:v>
                </c:pt>
                <c:pt idx="231">
                  <c:v>-1.2325943799267736</c:v>
                </c:pt>
                <c:pt idx="232">
                  <c:v>-0.35287010167803207</c:v>
                </c:pt>
                <c:pt idx="233">
                  <c:v>1.9902510196965904</c:v>
                </c:pt>
                <c:pt idx="234">
                  <c:v>1.860850218308977</c:v>
                </c:pt>
                <c:pt idx="235">
                  <c:v>0.59855907259269314</c:v>
                </c:pt>
                <c:pt idx="236">
                  <c:v>-0.69049787812219199</c:v>
                </c:pt>
                <c:pt idx="237">
                  <c:v>0.13546804736334236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14AD-4335-B44D-D9142FF920C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115685039"/>
        <c:axId val="1085025183"/>
      </c:lineChart>
      <c:catAx>
        <c:axId val="1115685039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HK"/>
                  <a:t>Data Point</a:t>
                </a:r>
              </a:p>
            </c:rich>
          </c:tx>
          <c:overlay val="0"/>
        </c:title>
        <c:majorTickMark val="out"/>
        <c:minorTickMark val="none"/>
        <c:tickLblPos val="nextTo"/>
        <c:crossAx val="1085025183"/>
        <c:crosses val="autoZero"/>
        <c:auto val="1"/>
        <c:lblAlgn val="ctr"/>
        <c:lblOffset val="100"/>
        <c:noMultiLvlLbl val="0"/>
      </c:catAx>
      <c:valAx>
        <c:axId val="1085025183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HK"/>
                  <a:t>Value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115685039"/>
        <c:crosses val="autoZero"/>
        <c:crossBetween val="midCat"/>
      </c:valAx>
    </c:plotArea>
    <c:legend>
      <c:legendPos val="r"/>
      <c:overlay val="0"/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printSettings>
    <c:headerFooter/>
    <c:pageMargins b="0.75" l="0.7" r="0.7" t="0.75" header="0.3" footer="0.3"/>
    <c:pageSetup/>
  </c:printSettings>
</c:chartSpace>
</file>

<file path=xl/charts/chart2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HK"/>
              <a:t>Exponential Smoothing</a:t>
            </a:r>
          </a:p>
        </c:rich>
      </c:tx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Actual</c:v>
          </c:tx>
          <c:val>
            <c:numRef>
              <c:f>Sheet19!$C$3:$C$240</c:f>
              <c:numCache>
                <c:formatCode>General</c:formatCode>
                <c:ptCount val="238"/>
                <c:pt idx="0">
                  <c:v>-4.0106065629999996</c:v>
                </c:pt>
                <c:pt idx="1">
                  <c:v>-2.0372928180000001</c:v>
                </c:pt>
                <c:pt idx="2">
                  <c:v>-1.409940078</c:v>
                </c:pt>
                <c:pt idx="3">
                  <c:v>-3.5752592E-2</c:v>
                </c:pt>
                <c:pt idx="4">
                  <c:v>1.788268956</c:v>
                </c:pt>
                <c:pt idx="5">
                  <c:v>3.8650737880000001</c:v>
                </c:pt>
                <c:pt idx="6">
                  <c:v>3.3829498999999999E-2</c:v>
                </c:pt>
                <c:pt idx="7">
                  <c:v>6.3239770039999996</c:v>
                </c:pt>
                <c:pt idx="8">
                  <c:v>1.4312977099999999</c:v>
                </c:pt>
                <c:pt idx="9">
                  <c:v>-0.156788962</c:v>
                </c:pt>
                <c:pt idx="10">
                  <c:v>4.9623115579999997</c:v>
                </c:pt>
                <c:pt idx="11">
                  <c:v>0.68821065199999998</c:v>
                </c:pt>
                <c:pt idx="12">
                  <c:v>1.872213967</c:v>
                </c:pt>
                <c:pt idx="13">
                  <c:v>-1.0793465579999999</c:v>
                </c:pt>
                <c:pt idx="14">
                  <c:v>2.6835741670000002</c:v>
                </c:pt>
                <c:pt idx="15">
                  <c:v>0.143595635</c:v>
                </c:pt>
                <c:pt idx="16">
                  <c:v>-9.3203326640000004</c:v>
                </c:pt>
                <c:pt idx="17">
                  <c:v>1.9607843140000001</c:v>
                </c:pt>
                <c:pt idx="18">
                  <c:v>-3.504962779</c:v>
                </c:pt>
                <c:pt idx="19">
                  <c:v>1.671488267</c:v>
                </c:pt>
                <c:pt idx="20">
                  <c:v>0.82200442600000001</c:v>
                </c:pt>
                <c:pt idx="21">
                  <c:v>1.6306052049999999</c:v>
                </c:pt>
                <c:pt idx="22">
                  <c:v>2.6535020060000001</c:v>
                </c:pt>
                <c:pt idx="23">
                  <c:v>-4.7490231439999997</c:v>
                </c:pt>
                <c:pt idx="24">
                  <c:v>-6.279583465</c:v>
                </c:pt>
                <c:pt idx="25">
                  <c:v>7.542087542</c:v>
                </c:pt>
                <c:pt idx="26">
                  <c:v>-2.1289918600000002</c:v>
                </c:pt>
                <c:pt idx="27">
                  <c:v>3.3269353810000002</c:v>
                </c:pt>
                <c:pt idx="28">
                  <c:v>-1.269349845</c:v>
                </c:pt>
                <c:pt idx="29">
                  <c:v>3.8883662590000001</c:v>
                </c:pt>
                <c:pt idx="30">
                  <c:v>-3.7730153940000002</c:v>
                </c:pt>
                <c:pt idx="31">
                  <c:v>-1.882057716</c:v>
                </c:pt>
                <c:pt idx="32">
                  <c:v>-0.83120204600000003</c:v>
                </c:pt>
                <c:pt idx="33">
                  <c:v>5.7704706640000003</c:v>
                </c:pt>
                <c:pt idx="34">
                  <c:v>-1.4934471199999999</c:v>
                </c:pt>
                <c:pt idx="35">
                  <c:v>1.2066831680000001</c:v>
                </c:pt>
                <c:pt idx="36">
                  <c:v>-2.8431672269999999</c:v>
                </c:pt>
                <c:pt idx="37">
                  <c:v>-0.72372561400000002</c:v>
                </c:pt>
                <c:pt idx="38">
                  <c:v>3.5182250399999999</c:v>
                </c:pt>
                <c:pt idx="39">
                  <c:v>1.0716472749999999</c:v>
                </c:pt>
                <c:pt idx="40">
                  <c:v>0.27264465300000001</c:v>
                </c:pt>
                <c:pt idx="41">
                  <c:v>3.3232628399999999</c:v>
                </c:pt>
                <c:pt idx="42">
                  <c:v>2.9532163740000001</c:v>
                </c:pt>
                <c:pt idx="43">
                  <c:v>1.476853167</c:v>
                </c:pt>
                <c:pt idx="44">
                  <c:v>-1.9591379790000001</c:v>
                </c:pt>
                <c:pt idx="45">
                  <c:v>-0.85640879199999997</c:v>
                </c:pt>
                <c:pt idx="46">
                  <c:v>2.4474517709999999</c:v>
                </c:pt>
                <c:pt idx="47">
                  <c:v>-1.4052838670000001</c:v>
                </c:pt>
                <c:pt idx="48">
                  <c:v>1.0547320410000001</c:v>
                </c:pt>
                <c:pt idx="49">
                  <c:v>1.748942172</c:v>
                </c:pt>
                <c:pt idx="50">
                  <c:v>-0.49902966500000001</c:v>
                </c:pt>
                <c:pt idx="51">
                  <c:v>5.1825020899999998</c:v>
                </c:pt>
                <c:pt idx="52">
                  <c:v>-0.42384105999999999</c:v>
                </c:pt>
                <c:pt idx="53">
                  <c:v>1.1439212560000001</c:v>
                </c:pt>
                <c:pt idx="54">
                  <c:v>-2.2356654389999999</c:v>
                </c:pt>
                <c:pt idx="55">
                  <c:v>4.7888081790000001</c:v>
                </c:pt>
                <c:pt idx="56">
                  <c:v>6.6238767650000003</c:v>
                </c:pt>
                <c:pt idx="57">
                  <c:v>0.36118468599999998</c:v>
                </c:pt>
                <c:pt idx="58">
                  <c:v>-1.415547025</c:v>
                </c:pt>
                <c:pt idx="59">
                  <c:v>1.4115356530000001</c:v>
                </c:pt>
                <c:pt idx="60">
                  <c:v>-1.4158867289999999</c:v>
                </c:pt>
                <c:pt idx="61">
                  <c:v>-3.9678675750000001</c:v>
                </c:pt>
                <c:pt idx="62">
                  <c:v>4.2078580480000003</c:v>
                </c:pt>
                <c:pt idx="63">
                  <c:v>-0.26757479899999997</c:v>
                </c:pt>
                <c:pt idx="64">
                  <c:v>-2.5365853660000002</c:v>
                </c:pt>
                <c:pt idx="65">
                  <c:v>-0.57557557599999998</c:v>
                </c:pt>
                <c:pt idx="66">
                  <c:v>1.7870626730000001</c:v>
                </c:pt>
                <c:pt idx="67">
                  <c:v>1.978239367</c:v>
                </c:pt>
                <c:pt idx="68">
                  <c:v>-9.6993209999999996E-2</c:v>
                </c:pt>
                <c:pt idx="69">
                  <c:v>-3.5679611649999998</c:v>
                </c:pt>
                <c:pt idx="70">
                  <c:v>-5.0339794E-2</c:v>
                </c:pt>
                <c:pt idx="71">
                  <c:v>5.0365146999999999E-2</c:v>
                </c:pt>
                <c:pt idx="72">
                  <c:v>-5.1598288449999998</c:v>
                </c:pt>
                <c:pt idx="73">
                  <c:v>-2.229299363</c:v>
                </c:pt>
                <c:pt idx="74">
                  <c:v>-1.194353963</c:v>
                </c:pt>
                <c:pt idx="75">
                  <c:v>-1.2087912089999999</c:v>
                </c:pt>
                <c:pt idx="76">
                  <c:v>5.6729699670000002</c:v>
                </c:pt>
                <c:pt idx="77">
                  <c:v>0.5</c:v>
                </c:pt>
                <c:pt idx="78">
                  <c:v>-1.6234616390000001</c:v>
                </c:pt>
                <c:pt idx="79">
                  <c:v>3.513441576</c:v>
                </c:pt>
                <c:pt idx="80">
                  <c:v>-4.9884289019999999</c:v>
                </c:pt>
                <c:pt idx="81">
                  <c:v>-8.9039242220000006</c:v>
                </c:pt>
                <c:pt idx="82">
                  <c:v>-5.9417706480000003</c:v>
                </c:pt>
                <c:pt idx="83">
                  <c:v>-3.7586860390000001</c:v>
                </c:pt>
                <c:pt idx="84">
                  <c:v>1.739415819</c:v>
                </c:pt>
                <c:pt idx="85">
                  <c:v>0.19354838699999999</c:v>
                </c:pt>
                <c:pt idx="86">
                  <c:v>-4.3786220220000001</c:v>
                </c:pt>
                <c:pt idx="87">
                  <c:v>6.0269360269999996</c:v>
                </c:pt>
                <c:pt idx="88">
                  <c:v>-9.3680533500000003</c:v>
                </c:pt>
                <c:pt idx="89">
                  <c:v>1.1212333569999999</c:v>
                </c:pt>
                <c:pt idx="90">
                  <c:v>5.0935550940000001</c:v>
                </c:pt>
                <c:pt idx="91">
                  <c:v>8.7372238709999994</c:v>
                </c:pt>
                <c:pt idx="92">
                  <c:v>2.001212856</c:v>
                </c:pt>
                <c:pt idx="93">
                  <c:v>3.002378121</c:v>
                </c:pt>
                <c:pt idx="94">
                  <c:v>-4.0115440119999999</c:v>
                </c:pt>
                <c:pt idx="95">
                  <c:v>5.5622369210000002</c:v>
                </c:pt>
                <c:pt idx="96">
                  <c:v>-2.9051552260000002</c:v>
                </c:pt>
                <c:pt idx="97">
                  <c:v>-5.9548254619999996</c:v>
                </c:pt>
                <c:pt idx="98">
                  <c:v>9.2638802249999994</c:v>
                </c:pt>
                <c:pt idx="99">
                  <c:v>-0.142734799</c:v>
                </c:pt>
                <c:pt idx="100">
                  <c:v>-1.772441395</c:v>
                </c:pt>
                <c:pt idx="101">
                  <c:v>6.7520372530000001</c:v>
                </c:pt>
                <c:pt idx="102">
                  <c:v>-0.54525626999999999</c:v>
                </c:pt>
                <c:pt idx="103">
                  <c:v>6.441885965</c:v>
                </c:pt>
                <c:pt idx="104">
                  <c:v>-3.7857326809999998</c:v>
                </c:pt>
                <c:pt idx="105">
                  <c:v>2.3554603850000002</c:v>
                </c:pt>
                <c:pt idx="106">
                  <c:v>-0.156903766</c:v>
                </c:pt>
                <c:pt idx="107">
                  <c:v>1.911995809</c:v>
                </c:pt>
                <c:pt idx="108">
                  <c:v>3.6494474430000001</c:v>
                </c:pt>
                <c:pt idx="109">
                  <c:v>0.71906769199999998</c:v>
                </c:pt>
                <c:pt idx="110">
                  <c:v>-1.0585918270000001</c:v>
                </c:pt>
                <c:pt idx="111">
                  <c:v>2.537944762</c:v>
                </c:pt>
                <c:pt idx="112">
                  <c:v>-0.29119145800000001</c:v>
                </c:pt>
                <c:pt idx="113">
                  <c:v>2.2633244100000001</c:v>
                </c:pt>
                <c:pt idx="114">
                  <c:v>1.0709186100000001</c:v>
                </c:pt>
                <c:pt idx="115">
                  <c:v>0.28255238999999999</c:v>
                </c:pt>
                <c:pt idx="116">
                  <c:v>-1.596618925</c:v>
                </c:pt>
                <c:pt idx="117">
                  <c:v>-2.863278454</c:v>
                </c:pt>
                <c:pt idx="118">
                  <c:v>1.20363547</c:v>
                </c:pt>
                <c:pt idx="119">
                  <c:v>2.3543689319999999</c:v>
                </c:pt>
                <c:pt idx="120">
                  <c:v>-0.94854161699999995</c:v>
                </c:pt>
                <c:pt idx="121">
                  <c:v>6.1048599469999996</c:v>
                </c:pt>
                <c:pt idx="122">
                  <c:v>-3.8357400720000001</c:v>
                </c:pt>
                <c:pt idx="123">
                  <c:v>1.57203191</c:v>
                </c:pt>
                <c:pt idx="124">
                  <c:v>-0.207900208</c:v>
                </c:pt>
                <c:pt idx="125">
                  <c:v>4.1435185189999997</c:v>
                </c:pt>
                <c:pt idx="126">
                  <c:v>1.8226272509999999</c:v>
                </c:pt>
                <c:pt idx="127">
                  <c:v>0.807683912</c:v>
                </c:pt>
                <c:pt idx="128">
                  <c:v>2.165439584</c:v>
                </c:pt>
                <c:pt idx="129">
                  <c:v>-0.93259855899999999</c:v>
                </c:pt>
                <c:pt idx="130">
                  <c:v>0.29952931100000002</c:v>
                </c:pt>
                <c:pt idx="131">
                  <c:v>0.83191126299999996</c:v>
                </c:pt>
                <c:pt idx="132">
                  <c:v>2.7713137300000001</c:v>
                </c:pt>
                <c:pt idx="133">
                  <c:v>-0.32935364299999997</c:v>
                </c:pt>
                <c:pt idx="134">
                  <c:v>-0.247831475</c:v>
                </c:pt>
                <c:pt idx="135">
                  <c:v>1.6356107660000001</c:v>
                </c:pt>
                <c:pt idx="136">
                  <c:v>-1.7722550420000001</c:v>
                </c:pt>
                <c:pt idx="137">
                  <c:v>-0.18664454599999999</c:v>
                </c:pt>
                <c:pt idx="138">
                  <c:v>4.591730729</c:v>
                </c:pt>
                <c:pt idx="139">
                  <c:v>1.1720301950000001</c:v>
                </c:pt>
                <c:pt idx="140">
                  <c:v>0.746122128</c:v>
                </c:pt>
                <c:pt idx="141">
                  <c:v>-0.87702202299999998</c:v>
                </c:pt>
                <c:pt idx="142">
                  <c:v>1.3173417220000001</c:v>
                </c:pt>
                <c:pt idx="143">
                  <c:v>-4.4828255390000002</c:v>
                </c:pt>
                <c:pt idx="144">
                  <c:v>2.5802519300000002</c:v>
                </c:pt>
                <c:pt idx="145">
                  <c:v>-3.5056446819999998</c:v>
                </c:pt>
                <c:pt idx="146">
                  <c:v>-0.43103448300000002</c:v>
                </c:pt>
                <c:pt idx="147">
                  <c:v>-5.6277056280000002</c:v>
                </c:pt>
                <c:pt idx="148">
                  <c:v>0.76452599399999999</c:v>
                </c:pt>
                <c:pt idx="149">
                  <c:v>3.8803381749999999</c:v>
                </c:pt>
                <c:pt idx="150">
                  <c:v>0.81385642700000005</c:v>
                </c:pt>
                <c:pt idx="151">
                  <c:v>0.68308838699999996</c:v>
                </c:pt>
                <c:pt idx="152">
                  <c:v>-1.1513157890000001</c:v>
                </c:pt>
                <c:pt idx="153">
                  <c:v>2.7246256240000002</c:v>
                </c:pt>
                <c:pt idx="154">
                  <c:v>-1.7007491400000001</c:v>
                </c:pt>
                <c:pt idx="155">
                  <c:v>6.1791967039999998</c:v>
                </c:pt>
                <c:pt idx="156">
                  <c:v>-3.0843840930000002</c:v>
                </c:pt>
                <c:pt idx="157">
                  <c:v>3.4827862289999998</c:v>
                </c:pt>
                <c:pt idx="158">
                  <c:v>3.9071566729999998</c:v>
                </c:pt>
                <c:pt idx="159">
                  <c:v>0.37230081900000001</c:v>
                </c:pt>
                <c:pt idx="160">
                  <c:v>0.12982195799999999</c:v>
                </c:pt>
                <c:pt idx="161">
                  <c:v>1.7410631599999999</c:v>
                </c:pt>
                <c:pt idx="162">
                  <c:v>-2.4394684139999998</c:v>
                </c:pt>
                <c:pt idx="163">
                  <c:v>1.9966411639999999</c:v>
                </c:pt>
                <c:pt idx="164">
                  <c:v>3.7138675449999998</c:v>
                </c:pt>
                <c:pt idx="165">
                  <c:v>0.33515611200000001</c:v>
                </c:pt>
                <c:pt idx="166">
                  <c:v>-1.388888889</c:v>
                </c:pt>
                <c:pt idx="167">
                  <c:v>3.5656979999999998E-2</c:v>
                </c:pt>
                <c:pt idx="168">
                  <c:v>1.586170023</c:v>
                </c:pt>
                <c:pt idx="169">
                  <c:v>4.9298245610000002</c:v>
                </c:pt>
                <c:pt idx="170">
                  <c:v>1.6719612100000001</c:v>
                </c:pt>
                <c:pt idx="171">
                  <c:v>0.50978457499999996</c:v>
                </c:pt>
                <c:pt idx="172">
                  <c:v>4.7284031410000003</c:v>
                </c:pt>
                <c:pt idx="173">
                  <c:v>3.7025464769999998</c:v>
                </c:pt>
                <c:pt idx="174">
                  <c:v>-0.91895149099999995</c:v>
                </c:pt>
                <c:pt idx="175">
                  <c:v>-1.642086057</c:v>
                </c:pt>
                <c:pt idx="176">
                  <c:v>-3.6790848660000002</c:v>
                </c:pt>
                <c:pt idx="177">
                  <c:v>2.8085379549999998</c:v>
                </c:pt>
                <c:pt idx="178">
                  <c:v>-1.623477989</c:v>
                </c:pt>
                <c:pt idx="179">
                  <c:v>-1.6661377340000001</c:v>
                </c:pt>
                <c:pt idx="180">
                  <c:v>0.66161045699999999</c:v>
                </c:pt>
                <c:pt idx="181">
                  <c:v>1.0580314200000001</c:v>
                </c:pt>
                <c:pt idx="182">
                  <c:v>4.9492385790000002</c:v>
                </c:pt>
                <c:pt idx="183">
                  <c:v>-2.705562273</c:v>
                </c:pt>
                <c:pt idx="184">
                  <c:v>-0.27963336999999999</c:v>
                </c:pt>
                <c:pt idx="185">
                  <c:v>2.3523913379999999</c:v>
                </c:pt>
                <c:pt idx="186">
                  <c:v>-2.6788432270000002</c:v>
                </c:pt>
                <c:pt idx="187">
                  <c:v>-3.9568345319999998</c:v>
                </c:pt>
                <c:pt idx="188">
                  <c:v>-0.700211692</c:v>
                </c:pt>
                <c:pt idx="189">
                  <c:v>-1.4594949159999999</c:v>
                </c:pt>
                <c:pt idx="190">
                  <c:v>0.91529372600000003</c:v>
                </c:pt>
                <c:pt idx="191">
                  <c:v>8.6411609499999997</c:v>
                </c:pt>
                <c:pt idx="192">
                  <c:v>-2.5197328479999999</c:v>
                </c:pt>
                <c:pt idx="193">
                  <c:v>0.28028651500000001</c:v>
                </c:pt>
                <c:pt idx="194">
                  <c:v>0.15527950300000001</c:v>
                </c:pt>
                <c:pt idx="195">
                  <c:v>1.395348837</c:v>
                </c:pt>
                <c:pt idx="196">
                  <c:v>1.422018349</c:v>
                </c:pt>
                <c:pt idx="197">
                  <c:v>3.1509121059999998</c:v>
                </c:pt>
                <c:pt idx="198">
                  <c:v>-0.36539023700000001</c:v>
                </c:pt>
                <c:pt idx="199">
                  <c:v>-0.63077600099999998</c:v>
                </c:pt>
                <c:pt idx="200">
                  <c:v>2.0814880429999998</c:v>
                </c:pt>
                <c:pt idx="201">
                  <c:v>0.27476500399999998</c:v>
                </c:pt>
                <c:pt idx="202">
                  <c:v>0.490337468</c:v>
                </c:pt>
                <c:pt idx="203">
                  <c:v>1.305970149</c:v>
                </c:pt>
                <c:pt idx="204">
                  <c:v>-1.374132313</c:v>
                </c:pt>
                <c:pt idx="205">
                  <c:v>3.9931054289999999</c:v>
                </c:pt>
                <c:pt idx="206">
                  <c:v>2.6933701659999998</c:v>
                </c:pt>
                <c:pt idx="207">
                  <c:v>2.367182246</c:v>
                </c:pt>
                <c:pt idx="208">
                  <c:v>-0.94599921200000003</c:v>
                </c:pt>
                <c:pt idx="209">
                  <c:v>-1.870274572</c:v>
                </c:pt>
                <c:pt idx="210">
                  <c:v>-1.7031630170000001</c:v>
                </c:pt>
                <c:pt idx="211">
                  <c:v>-0.151265127</c:v>
                </c:pt>
                <c:pt idx="212">
                  <c:v>4.2142955520000003</c:v>
                </c:pt>
                <c:pt idx="213">
                  <c:v>4.7046385620000004</c:v>
                </c:pt>
                <c:pt idx="214">
                  <c:v>1.135933359</c:v>
                </c:pt>
                <c:pt idx="215">
                  <c:v>0.84862099099999999</c:v>
                </c:pt>
                <c:pt idx="216">
                  <c:v>1.7324588540000001</c:v>
                </c:pt>
                <c:pt idx="217">
                  <c:v>-2.6030896480000001</c:v>
                </c:pt>
                <c:pt idx="218">
                  <c:v>0.349694018</c:v>
                </c:pt>
                <c:pt idx="219">
                  <c:v>-1.692594897</c:v>
                </c:pt>
                <c:pt idx="220">
                  <c:v>1.8230155720000001</c:v>
                </c:pt>
                <c:pt idx="221">
                  <c:v>-4.2521447219999997</c:v>
                </c:pt>
                <c:pt idx="222">
                  <c:v>3.8696273209999998</c:v>
                </c:pt>
                <c:pt idx="223">
                  <c:v>-2.2002750340000001</c:v>
                </c:pt>
                <c:pt idx="224">
                  <c:v>2.6588265369999999</c:v>
                </c:pt>
                <c:pt idx="225">
                  <c:v>2.0420869129999999</c:v>
                </c:pt>
                <c:pt idx="226">
                  <c:v>-1.903599756</c:v>
                </c:pt>
                <c:pt idx="227">
                  <c:v>3.644731932</c:v>
                </c:pt>
                <c:pt idx="228">
                  <c:v>0.82813250100000002</c:v>
                </c:pt>
                <c:pt idx="229">
                  <c:v>0.71420068999999997</c:v>
                </c:pt>
                <c:pt idx="230">
                  <c:v>-2.1392270419999999</c:v>
                </c:pt>
                <c:pt idx="231">
                  <c:v>2.4154589000000001E-2</c:v>
                </c:pt>
                <c:pt idx="232">
                  <c:v>2.994445786</c:v>
                </c:pt>
                <c:pt idx="233">
                  <c:v>1.8053927320000001</c:v>
                </c:pt>
                <c:pt idx="234">
                  <c:v>5.7577152999999999E-2</c:v>
                </c:pt>
                <c:pt idx="235">
                  <c:v>-1.2429508570000001</c:v>
                </c:pt>
                <c:pt idx="236">
                  <c:v>0.48945344400000002</c:v>
                </c:pt>
                <c:pt idx="237">
                  <c:v>-0.98573582299999996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16DF-4BCF-86D4-32F4A7D9AF1D}"/>
            </c:ext>
          </c:extLst>
        </c:ser>
        <c:ser>
          <c:idx val="1"/>
          <c:order val="1"/>
          <c:tx>
            <c:v>Forecast</c:v>
          </c:tx>
          <c:val>
            <c:numRef>
              <c:f>Sheet19!$F$3:$F$240</c:f>
              <c:numCache>
                <c:formatCode>General</c:formatCode>
                <c:ptCount val="238"/>
                <c:pt idx="0">
                  <c:v>#N/A</c:v>
                </c:pt>
                <c:pt idx="1">
                  <c:v>-4.0106065629999996</c:v>
                </c:pt>
                <c:pt idx="2">
                  <c:v>-3.8132751884999996</c:v>
                </c:pt>
                <c:pt idx="3">
                  <c:v>-3.5729416774499994</c:v>
                </c:pt>
                <c:pt idx="4">
                  <c:v>-3.2192227689049995</c:v>
                </c:pt>
                <c:pt idx="5">
                  <c:v>-2.7184735964144999</c:v>
                </c:pt>
                <c:pt idx="6">
                  <c:v>-2.0601188579730496</c:v>
                </c:pt>
                <c:pt idx="7">
                  <c:v>-1.8507240222757446</c:v>
                </c:pt>
                <c:pt idx="8">
                  <c:v>-1.0332539196481703</c:v>
                </c:pt>
                <c:pt idx="9">
                  <c:v>-0.7867987566833532</c:v>
                </c:pt>
                <c:pt idx="10">
                  <c:v>-0.72379777721501781</c:v>
                </c:pt>
                <c:pt idx="11">
                  <c:v>-0.1551868436935161</c:v>
                </c:pt>
                <c:pt idx="12">
                  <c:v>-7.0847094124164484E-2</c:v>
                </c:pt>
                <c:pt idx="13">
                  <c:v>0.12345901198825197</c:v>
                </c:pt>
                <c:pt idx="14">
                  <c:v>3.1784549894267738E-3</c:v>
                </c:pt>
                <c:pt idx="15">
                  <c:v>0.27121802619048413</c:v>
                </c:pt>
                <c:pt idx="16">
                  <c:v>0.25845578707143574</c:v>
                </c:pt>
                <c:pt idx="17">
                  <c:v>-0.69942305803570792</c:v>
                </c:pt>
                <c:pt idx="18">
                  <c:v>-0.43340232083213714</c:v>
                </c:pt>
                <c:pt idx="19">
                  <c:v>-0.74055836664892349</c:v>
                </c:pt>
                <c:pt idx="20">
                  <c:v>-0.49935370328403117</c:v>
                </c:pt>
                <c:pt idx="21">
                  <c:v>-0.36721789035562802</c:v>
                </c:pt>
                <c:pt idx="22">
                  <c:v>-0.16743558082006524</c:v>
                </c:pt>
                <c:pt idx="23">
                  <c:v>0.11465817786194132</c:v>
                </c:pt>
                <c:pt idx="24">
                  <c:v>-0.3717099543242528</c:v>
                </c:pt>
                <c:pt idx="25">
                  <c:v>-0.96249730539182754</c:v>
                </c:pt>
                <c:pt idx="26">
                  <c:v>-0.11203882065264481</c:v>
                </c:pt>
                <c:pt idx="27">
                  <c:v>-0.31373412458738037</c:v>
                </c:pt>
                <c:pt idx="28">
                  <c:v>5.0332825971357686E-2</c:v>
                </c:pt>
                <c:pt idx="29">
                  <c:v>-8.1635441125778085E-2</c:v>
                </c:pt>
                <c:pt idx="30">
                  <c:v>0.31536472888679973</c:v>
                </c:pt>
                <c:pt idx="31">
                  <c:v>-9.3473283401880269E-2</c:v>
                </c:pt>
                <c:pt idx="32">
                  <c:v>-0.27233172666169225</c:v>
                </c:pt>
                <c:pt idx="33">
                  <c:v>-0.32821875859552302</c:v>
                </c:pt>
                <c:pt idx="34">
                  <c:v>0.28165018366402933</c:v>
                </c:pt>
                <c:pt idx="35">
                  <c:v>0.10414045329762639</c:v>
                </c:pt>
                <c:pt idx="36">
                  <c:v>0.21439472476786375</c:v>
                </c:pt>
                <c:pt idx="37">
                  <c:v>-9.1361470408922646E-2</c:v>
                </c:pt>
                <c:pt idx="38">
                  <c:v>-0.15459788476803038</c:v>
                </c:pt>
                <c:pt idx="39">
                  <c:v>0.2126844077087727</c:v>
                </c:pt>
                <c:pt idx="40">
                  <c:v>0.29858069443789542</c:v>
                </c:pt>
                <c:pt idx="41">
                  <c:v>0.29598709029410586</c:v>
                </c:pt>
                <c:pt idx="42">
                  <c:v>0.5987146652646953</c:v>
                </c:pt>
                <c:pt idx="43">
                  <c:v>0.8341648361382259</c:v>
                </c:pt>
                <c:pt idx="44">
                  <c:v>0.89843366922440326</c:v>
                </c:pt>
                <c:pt idx="45">
                  <c:v>0.61267650440196286</c:v>
                </c:pt>
                <c:pt idx="46">
                  <c:v>0.46576797476176662</c:v>
                </c:pt>
                <c:pt idx="47">
                  <c:v>0.66393635438558996</c:v>
                </c:pt>
                <c:pt idx="48">
                  <c:v>0.45701433224703092</c:v>
                </c:pt>
                <c:pt idx="49">
                  <c:v>0.51678610312232787</c:v>
                </c:pt>
                <c:pt idx="50">
                  <c:v>0.64000171001009509</c:v>
                </c:pt>
                <c:pt idx="51">
                  <c:v>0.52609857250908554</c:v>
                </c:pt>
                <c:pt idx="52">
                  <c:v>0.99173892425817689</c:v>
                </c:pt>
                <c:pt idx="53">
                  <c:v>0.85018092583235927</c:v>
                </c:pt>
                <c:pt idx="54">
                  <c:v>0.87955495884912338</c:v>
                </c:pt>
                <c:pt idx="55">
                  <c:v>0.56803291906421105</c:v>
                </c:pt>
                <c:pt idx="56">
                  <c:v>0.99011044505779</c:v>
                </c:pt>
                <c:pt idx="57">
                  <c:v>1.5534870770520111</c:v>
                </c:pt>
                <c:pt idx="58">
                  <c:v>1.4342568379468099</c:v>
                </c:pt>
                <c:pt idx="59">
                  <c:v>1.149276451652129</c:v>
                </c:pt>
                <c:pt idx="60">
                  <c:v>1.1755023717869162</c:v>
                </c:pt>
                <c:pt idx="61">
                  <c:v>0.91636346170822458</c:v>
                </c:pt>
                <c:pt idx="62">
                  <c:v>0.42794035803740216</c:v>
                </c:pt>
                <c:pt idx="63">
                  <c:v>0.80593212703366202</c:v>
                </c:pt>
                <c:pt idx="64">
                  <c:v>0.69858143443029586</c:v>
                </c:pt>
                <c:pt idx="65">
                  <c:v>0.37506475438726627</c:v>
                </c:pt>
                <c:pt idx="66">
                  <c:v>0.28000072134853971</c:v>
                </c:pt>
                <c:pt idx="67">
                  <c:v>0.43070691651368576</c:v>
                </c:pt>
                <c:pt idx="68">
                  <c:v>0.58546016156231717</c:v>
                </c:pt>
                <c:pt idx="69">
                  <c:v>0.51721482440608546</c:v>
                </c:pt>
                <c:pt idx="70">
                  <c:v>0.10869722546547694</c:v>
                </c:pt>
                <c:pt idx="71">
                  <c:v>9.279352351892925E-2</c:v>
                </c:pt>
                <c:pt idx="72">
                  <c:v>8.8550685867036322E-2</c:v>
                </c:pt>
                <c:pt idx="73">
                  <c:v>-0.43628726721966726</c:v>
                </c:pt>
                <c:pt idx="74">
                  <c:v>-0.61558847679770057</c:v>
                </c:pt>
                <c:pt idx="75">
                  <c:v>-0.67346502541793052</c:v>
                </c:pt>
                <c:pt idx="76">
                  <c:v>-0.7269976437761374</c:v>
                </c:pt>
                <c:pt idx="77">
                  <c:v>-8.7000882698523685E-2</c:v>
                </c:pt>
                <c:pt idx="78">
                  <c:v>-2.8300794428671311E-2</c:v>
                </c:pt>
                <c:pt idx="79">
                  <c:v>-0.18781687888580417</c:v>
                </c:pt>
                <c:pt idx="80">
                  <c:v>0.18230896660277629</c:v>
                </c:pt>
                <c:pt idx="81">
                  <c:v>-0.33476482025750132</c:v>
                </c:pt>
                <c:pt idx="82">
                  <c:v>-1.1916807604317514</c:v>
                </c:pt>
                <c:pt idx="83">
                  <c:v>-1.6666897491885764</c:v>
                </c:pt>
                <c:pt idx="84">
                  <c:v>-1.8758893781697188</c:v>
                </c:pt>
                <c:pt idx="85">
                  <c:v>-1.5143588584527468</c:v>
                </c:pt>
                <c:pt idx="86">
                  <c:v>-1.3435681339074721</c:v>
                </c:pt>
                <c:pt idx="87">
                  <c:v>-1.647073522716725</c:v>
                </c:pt>
                <c:pt idx="88">
                  <c:v>-0.87967256774505254</c:v>
                </c:pt>
                <c:pt idx="89">
                  <c:v>-1.7285106459705473</c:v>
                </c:pt>
                <c:pt idx="90">
                  <c:v>-1.4435362456734926</c:v>
                </c:pt>
                <c:pt idx="91">
                  <c:v>-0.78982711170614339</c:v>
                </c:pt>
                <c:pt idx="92">
                  <c:v>0.16287798656447083</c:v>
                </c:pt>
                <c:pt idx="93">
                  <c:v>0.34671147350802378</c:v>
                </c:pt>
                <c:pt idx="94">
                  <c:v>0.61227813825722144</c:v>
                </c:pt>
                <c:pt idx="95">
                  <c:v>0.14989592323149925</c:v>
                </c:pt>
                <c:pt idx="96">
                  <c:v>0.69113002300834936</c:v>
                </c:pt>
                <c:pt idx="97">
                  <c:v>0.33150149810751439</c:v>
                </c:pt>
                <c:pt idx="98">
                  <c:v>-0.297131197903237</c:v>
                </c:pt>
                <c:pt idx="99">
                  <c:v>0.65896994438708667</c:v>
                </c:pt>
                <c:pt idx="100">
                  <c:v>0.57879947004837795</c:v>
                </c:pt>
                <c:pt idx="101">
                  <c:v>0.34367538354354016</c:v>
                </c:pt>
                <c:pt idx="102">
                  <c:v>0.98451157048918625</c:v>
                </c:pt>
                <c:pt idx="103">
                  <c:v>0.83153478644026768</c:v>
                </c:pt>
                <c:pt idx="104">
                  <c:v>1.3925699042962409</c:v>
                </c:pt>
                <c:pt idx="105">
                  <c:v>0.87473964576661678</c:v>
                </c:pt>
                <c:pt idx="106">
                  <c:v>1.0228117196899551</c:v>
                </c:pt>
                <c:pt idx="107">
                  <c:v>0.90484017112095971</c:v>
                </c:pt>
                <c:pt idx="108">
                  <c:v>1.0055557349088637</c:v>
                </c:pt>
                <c:pt idx="109">
                  <c:v>1.2699449057179772</c:v>
                </c:pt>
                <c:pt idx="110">
                  <c:v>1.2148571843461795</c:v>
                </c:pt>
                <c:pt idx="111">
                  <c:v>0.98751228321156159</c:v>
                </c:pt>
                <c:pt idx="112">
                  <c:v>1.1425555310904054</c:v>
                </c:pt>
                <c:pt idx="113">
                  <c:v>0.99918083218136489</c:v>
                </c:pt>
                <c:pt idx="114">
                  <c:v>1.1255951899632284</c:v>
                </c:pt>
                <c:pt idx="115">
                  <c:v>1.1201275319669055</c:v>
                </c:pt>
                <c:pt idx="116">
                  <c:v>1.0363700177702149</c:v>
                </c:pt>
                <c:pt idx="117">
                  <c:v>0.77307112349319329</c:v>
                </c:pt>
                <c:pt idx="118">
                  <c:v>0.40943616574387398</c:v>
                </c:pt>
                <c:pt idx="119">
                  <c:v>0.48885609616948661</c:v>
                </c:pt>
                <c:pt idx="120">
                  <c:v>0.67540737975253795</c:v>
                </c:pt>
                <c:pt idx="121">
                  <c:v>0.51301248007728417</c:v>
                </c:pt>
                <c:pt idx="122">
                  <c:v>1.0721972267695556</c:v>
                </c:pt>
                <c:pt idx="123">
                  <c:v>0.58140349689260007</c:v>
                </c:pt>
                <c:pt idx="124">
                  <c:v>0.68046633820334013</c:v>
                </c:pt>
                <c:pt idx="125">
                  <c:v>0.59162968358300605</c:v>
                </c:pt>
                <c:pt idx="126">
                  <c:v>0.94681856712470547</c:v>
                </c:pt>
                <c:pt idx="127">
                  <c:v>1.034399435512235</c:v>
                </c:pt>
                <c:pt idx="128">
                  <c:v>1.0117278831610115</c:v>
                </c:pt>
                <c:pt idx="129">
                  <c:v>1.1270990532449103</c:v>
                </c:pt>
                <c:pt idx="130">
                  <c:v>0.92112929202041927</c:v>
                </c:pt>
                <c:pt idx="131">
                  <c:v>0.85896929391837729</c:v>
                </c:pt>
                <c:pt idx="132">
                  <c:v>0.85626349082653963</c:v>
                </c:pt>
                <c:pt idx="133">
                  <c:v>1.0477685147438858</c:v>
                </c:pt>
                <c:pt idx="134">
                  <c:v>0.91005629896949725</c:v>
                </c:pt>
                <c:pt idx="135">
                  <c:v>0.79426752157254754</c:v>
                </c:pt>
                <c:pt idx="136">
                  <c:v>0.87840184601529292</c:v>
                </c:pt>
                <c:pt idx="137">
                  <c:v>0.61333615721376356</c:v>
                </c:pt>
                <c:pt idx="138">
                  <c:v>0.53333808689238726</c:v>
                </c:pt>
                <c:pt idx="139">
                  <c:v>0.93917735110314859</c:v>
                </c:pt>
                <c:pt idx="140">
                  <c:v>0.96246263549283373</c:v>
                </c:pt>
                <c:pt idx="141">
                  <c:v>0.94082858474355036</c:v>
                </c:pt>
                <c:pt idx="142">
                  <c:v>0.75904352396919528</c:v>
                </c:pt>
                <c:pt idx="143">
                  <c:v>0.81487334377227583</c:v>
                </c:pt>
                <c:pt idx="144">
                  <c:v>0.28510345549504823</c:v>
                </c:pt>
                <c:pt idx="145">
                  <c:v>0.51461830294554345</c:v>
                </c:pt>
                <c:pt idx="146">
                  <c:v>0.11259200445098916</c:v>
                </c:pt>
                <c:pt idx="147">
                  <c:v>5.8229355705890239E-2</c:v>
                </c:pt>
                <c:pt idx="148">
                  <c:v>-0.51036414266469887</c:v>
                </c:pt>
                <c:pt idx="149">
                  <c:v>-0.38287512899822901</c:v>
                </c:pt>
                <c:pt idx="150">
                  <c:v>4.3446201401593887E-2</c:v>
                </c:pt>
                <c:pt idx="151">
                  <c:v>0.12048722396143452</c:v>
                </c:pt>
                <c:pt idx="152">
                  <c:v>0.17674734026529107</c:v>
                </c:pt>
                <c:pt idx="153">
                  <c:v>4.3941027338761943E-2</c:v>
                </c:pt>
                <c:pt idx="154">
                  <c:v>0.31200948700488579</c:v>
                </c:pt>
                <c:pt idx="155">
                  <c:v>0.1107336243043972</c:v>
                </c:pt>
                <c:pt idx="156">
                  <c:v>0.71757993227395755</c:v>
                </c:pt>
                <c:pt idx="157">
                  <c:v>0.33738352974656177</c:v>
                </c:pt>
                <c:pt idx="158">
                  <c:v>0.65192379967190561</c:v>
                </c:pt>
                <c:pt idx="159">
                  <c:v>0.97744708700471516</c:v>
                </c:pt>
                <c:pt idx="160">
                  <c:v>0.91693246020424368</c:v>
                </c:pt>
                <c:pt idx="161">
                  <c:v>0.83822140998381933</c:v>
                </c:pt>
                <c:pt idx="162">
                  <c:v>0.92850558498543745</c:v>
                </c:pt>
                <c:pt idx="163">
                  <c:v>0.59170818508689371</c:v>
                </c:pt>
                <c:pt idx="164">
                  <c:v>0.73220148297820442</c:v>
                </c:pt>
                <c:pt idx="165">
                  <c:v>1.0303680891803841</c:v>
                </c:pt>
                <c:pt idx="166">
                  <c:v>0.96084689146234581</c:v>
                </c:pt>
                <c:pt idx="167">
                  <c:v>0.72587331341611128</c:v>
                </c:pt>
                <c:pt idx="168">
                  <c:v>0.65685168007450012</c:v>
                </c:pt>
                <c:pt idx="169">
                  <c:v>0.74978351436705015</c:v>
                </c:pt>
                <c:pt idx="170">
                  <c:v>1.1677876190303453</c:v>
                </c:pt>
                <c:pt idx="171">
                  <c:v>1.2182049781273108</c:v>
                </c:pt>
                <c:pt idx="172">
                  <c:v>1.1473629378145798</c:v>
                </c:pt>
                <c:pt idx="173">
                  <c:v>1.5054669581331219</c:v>
                </c:pt>
                <c:pt idx="174">
                  <c:v>1.7251749100198097</c:v>
                </c:pt>
                <c:pt idx="175">
                  <c:v>1.4607622699178289</c:v>
                </c:pt>
                <c:pt idx="176">
                  <c:v>1.150477437226046</c:v>
                </c:pt>
                <c:pt idx="177">
                  <c:v>0.66752120690344152</c:v>
                </c:pt>
                <c:pt idx="178">
                  <c:v>0.88162288171309744</c:v>
                </c:pt>
                <c:pt idx="179">
                  <c:v>0.6311127946417876</c:v>
                </c:pt>
                <c:pt idx="180">
                  <c:v>0.40138774177760883</c:v>
                </c:pt>
                <c:pt idx="181">
                  <c:v>0.42741001329984796</c:v>
                </c:pt>
                <c:pt idx="182">
                  <c:v>0.49047215396986321</c:v>
                </c:pt>
                <c:pt idx="183">
                  <c:v>0.93634879647287694</c:v>
                </c:pt>
                <c:pt idx="184">
                  <c:v>0.57215768952558932</c:v>
                </c:pt>
                <c:pt idx="185">
                  <c:v>0.48697858357303048</c:v>
                </c:pt>
                <c:pt idx="186">
                  <c:v>0.67351985901572742</c:v>
                </c:pt>
                <c:pt idx="187">
                  <c:v>0.33828355041415464</c:v>
                </c:pt>
                <c:pt idx="188">
                  <c:v>-9.1228257827260795E-2</c:v>
                </c:pt>
                <c:pt idx="189">
                  <c:v>-0.1521266012445347</c:v>
                </c:pt>
                <c:pt idx="190">
                  <c:v>-0.28286343272008124</c:v>
                </c:pt>
                <c:pt idx="191">
                  <c:v>-0.16304771684807312</c:v>
                </c:pt>
                <c:pt idx="192">
                  <c:v>0.71737314983673417</c:v>
                </c:pt>
                <c:pt idx="193">
                  <c:v>0.39366255005306078</c:v>
                </c:pt>
                <c:pt idx="194">
                  <c:v>0.38232494654775473</c:v>
                </c:pt>
                <c:pt idx="195">
                  <c:v>0.35962040219297925</c:v>
                </c:pt>
                <c:pt idx="196">
                  <c:v>0.46319324567368131</c:v>
                </c:pt>
                <c:pt idx="197">
                  <c:v>0.55907575600631321</c:v>
                </c:pt>
                <c:pt idx="198">
                  <c:v>0.8182593910056819</c:v>
                </c:pt>
                <c:pt idx="199">
                  <c:v>0.69989442820511383</c:v>
                </c:pt>
                <c:pt idx="200">
                  <c:v>0.56682738528460253</c:v>
                </c:pt>
                <c:pt idx="201">
                  <c:v>0.71829345105614228</c:v>
                </c:pt>
                <c:pt idx="202">
                  <c:v>0.6739406063505281</c:v>
                </c:pt>
                <c:pt idx="203">
                  <c:v>0.65558029251547523</c:v>
                </c:pt>
                <c:pt idx="204">
                  <c:v>0.72061927816392768</c:v>
                </c:pt>
                <c:pt idx="205">
                  <c:v>0.51114411904753487</c:v>
                </c:pt>
                <c:pt idx="206">
                  <c:v>0.85934025004278136</c:v>
                </c:pt>
                <c:pt idx="207">
                  <c:v>1.0427432416385032</c:v>
                </c:pt>
                <c:pt idx="208">
                  <c:v>1.1751871420746529</c:v>
                </c:pt>
                <c:pt idx="209">
                  <c:v>0.96306850666718768</c:v>
                </c:pt>
                <c:pt idx="210">
                  <c:v>0.67973419880046893</c:v>
                </c:pt>
                <c:pt idx="211">
                  <c:v>0.44144447722042202</c:v>
                </c:pt>
                <c:pt idx="212">
                  <c:v>0.38217351679837985</c:v>
                </c:pt>
                <c:pt idx="213">
                  <c:v>0.76538572031854191</c:v>
                </c:pt>
                <c:pt idx="214">
                  <c:v>1.1593110044866877</c:v>
                </c:pt>
                <c:pt idx="215">
                  <c:v>1.156973239938019</c:v>
                </c:pt>
                <c:pt idx="216">
                  <c:v>1.1261380150442171</c:v>
                </c:pt>
                <c:pt idx="217">
                  <c:v>1.1867700989397956</c:v>
                </c:pt>
                <c:pt idx="218">
                  <c:v>0.80778412424581592</c:v>
                </c:pt>
                <c:pt idx="219">
                  <c:v>0.76197511362123427</c:v>
                </c:pt>
                <c:pt idx="220">
                  <c:v>0.51651811255911084</c:v>
                </c:pt>
                <c:pt idx="221">
                  <c:v>0.6471678585031998</c:v>
                </c:pt>
                <c:pt idx="222">
                  <c:v>0.1572366004528799</c:v>
                </c:pt>
                <c:pt idx="223">
                  <c:v>0.52847567250759186</c:v>
                </c:pt>
                <c:pt idx="224">
                  <c:v>0.25560060185683264</c:v>
                </c:pt>
                <c:pt idx="225">
                  <c:v>0.49592319537114937</c:v>
                </c:pt>
                <c:pt idx="226">
                  <c:v>0.65053956713403449</c:v>
                </c:pt>
                <c:pt idx="227">
                  <c:v>0.39512563482063107</c:v>
                </c:pt>
                <c:pt idx="228">
                  <c:v>0.72008626453856794</c:v>
                </c:pt>
                <c:pt idx="229">
                  <c:v>0.73089088818471115</c:v>
                </c:pt>
                <c:pt idx="230">
                  <c:v>0.72922186836624003</c:v>
                </c:pt>
                <c:pt idx="231">
                  <c:v>0.44237697732961601</c:v>
                </c:pt>
                <c:pt idx="232">
                  <c:v>0.40055473849665441</c:v>
                </c:pt>
                <c:pt idx="233">
                  <c:v>0.65994384324698896</c:v>
                </c:pt>
                <c:pt idx="234">
                  <c:v>0.77448873212229019</c:v>
                </c:pt>
                <c:pt idx="235">
                  <c:v>0.70279757421006117</c:v>
                </c:pt>
                <c:pt idx="236">
                  <c:v>0.50822273108905502</c:v>
                </c:pt>
                <c:pt idx="237">
                  <c:v>0.50634580238014959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16DF-4BCF-86D4-32F4A7D9AF1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90300863"/>
        <c:axId val="1210523343"/>
      </c:lineChart>
      <c:catAx>
        <c:axId val="590300863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HK"/>
                  <a:t>Data Point</a:t>
                </a:r>
              </a:p>
            </c:rich>
          </c:tx>
          <c:overlay val="0"/>
        </c:title>
        <c:majorTickMark val="out"/>
        <c:minorTickMark val="none"/>
        <c:tickLblPos val="nextTo"/>
        <c:crossAx val="1210523343"/>
        <c:crosses val="autoZero"/>
        <c:auto val="1"/>
        <c:lblAlgn val="ctr"/>
        <c:lblOffset val="100"/>
        <c:noMultiLvlLbl val="0"/>
      </c:catAx>
      <c:valAx>
        <c:axId val="1210523343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HK"/>
                  <a:t>Value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590300863"/>
        <c:crosses val="autoZero"/>
        <c:crossBetween val="midCat"/>
      </c:valAx>
    </c:plotArea>
    <c:legend>
      <c:legendPos val="r"/>
      <c:overlay val="0"/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printSettings>
    <c:headerFooter/>
    <c:pageMargins b="0.75" l="0.7" r="0.7" t="0.75" header="0.3" footer="0.3"/>
    <c:pageSetup/>
  </c:printSettings>
</c:chartSpace>
</file>

<file path=xl/charts/chart2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Sheet19!$C$221:$C$240</c:f>
              <c:numCache>
                <c:formatCode>General</c:formatCode>
                <c:ptCount val="20"/>
                <c:pt idx="0">
                  <c:v>0.349694018</c:v>
                </c:pt>
                <c:pt idx="1">
                  <c:v>-1.692594897</c:v>
                </c:pt>
                <c:pt idx="2">
                  <c:v>1.8230155720000001</c:v>
                </c:pt>
                <c:pt idx="3">
                  <c:v>-4.2521447219999997</c:v>
                </c:pt>
                <c:pt idx="4">
                  <c:v>3.8696273209999998</c:v>
                </c:pt>
                <c:pt idx="5">
                  <c:v>-2.2002750340000001</c:v>
                </c:pt>
                <c:pt idx="6">
                  <c:v>2.6588265369999999</c:v>
                </c:pt>
                <c:pt idx="7">
                  <c:v>2.0420869129999999</c:v>
                </c:pt>
                <c:pt idx="8">
                  <c:v>-1.903599756</c:v>
                </c:pt>
                <c:pt idx="9">
                  <c:v>3.644731932</c:v>
                </c:pt>
                <c:pt idx="10">
                  <c:v>0.82813250100000002</c:v>
                </c:pt>
                <c:pt idx="11">
                  <c:v>0.71420068999999997</c:v>
                </c:pt>
                <c:pt idx="12">
                  <c:v>-2.1392270419999999</c:v>
                </c:pt>
                <c:pt idx="13">
                  <c:v>2.4154589000000001E-2</c:v>
                </c:pt>
                <c:pt idx="14">
                  <c:v>2.994445786</c:v>
                </c:pt>
                <c:pt idx="15">
                  <c:v>1.8053927320000001</c:v>
                </c:pt>
                <c:pt idx="16">
                  <c:v>5.7577152999999999E-2</c:v>
                </c:pt>
                <c:pt idx="17">
                  <c:v>-1.2429508570000001</c:v>
                </c:pt>
                <c:pt idx="18">
                  <c:v>0.48945344400000002</c:v>
                </c:pt>
                <c:pt idx="19">
                  <c:v>-0.98573582299999996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B4B-4719-8C67-ADCE94F3AF5F}"/>
            </c:ext>
          </c:extLst>
        </c:ser>
        <c:ser>
          <c:idx val="1"/>
          <c:order val="1"/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Sheet19!$D$221:$D$240</c:f>
              <c:numCache>
                <c:formatCode>General</c:formatCode>
                <c:ptCount val="20"/>
                <c:pt idx="0">
                  <c:v>-1.3499926641522766</c:v>
                </c:pt>
                <c:pt idx="1">
                  <c:v>-0.16021198664568298</c:v>
                </c:pt>
                <c:pt idx="2">
                  <c:v>-1.2328800238937048</c:v>
                </c:pt>
                <c:pt idx="3">
                  <c:v>0.90624689323188856</c:v>
                </c:pt>
                <c:pt idx="4">
                  <c:v>-2.7046272374304334</c:v>
                </c:pt>
                <c:pt idx="5">
                  <c:v>1.8973509534708697</c:v>
                </c:pt>
                <c:pt idx="6">
                  <c:v>-0.97098723775873919</c:v>
                </c:pt>
                <c:pt idx="7">
                  <c:v>1.569882404572378</c:v>
                </c:pt>
                <c:pt idx="8">
                  <c:v>1.9004255604717133</c:v>
                </c:pt>
                <c:pt idx="9">
                  <c:v>-0.76239216105848606</c:v>
                </c:pt>
                <c:pt idx="10">
                  <c:v>2.3225947040824537</c:v>
                </c:pt>
                <c:pt idx="11">
                  <c:v>1.276471161924736</c:v>
                </c:pt>
                <c:pt idx="12">
                  <c:v>0.88288183157742073</c:v>
                </c:pt>
                <c:pt idx="13">
                  <c:v>-1.2325943799267736</c:v>
                </c:pt>
                <c:pt idx="14">
                  <c:v>-0.35287010167803207</c:v>
                </c:pt>
                <c:pt idx="15">
                  <c:v>1.9902510196965904</c:v>
                </c:pt>
                <c:pt idx="16">
                  <c:v>1.860850218308977</c:v>
                </c:pt>
                <c:pt idx="17">
                  <c:v>0.59855907259269314</c:v>
                </c:pt>
                <c:pt idx="18">
                  <c:v>-0.69049787812219199</c:v>
                </c:pt>
                <c:pt idx="19">
                  <c:v>0.13546804736334236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EB4B-4719-8C67-ADCE94F3AF5F}"/>
            </c:ext>
          </c:extLst>
        </c:ser>
        <c:ser>
          <c:idx val="2"/>
          <c:order val="2"/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Sheet19!$F$221:$F$240</c:f>
              <c:numCache>
                <c:formatCode>General</c:formatCode>
                <c:ptCount val="20"/>
                <c:pt idx="0">
                  <c:v>0.80778412424581592</c:v>
                </c:pt>
                <c:pt idx="1">
                  <c:v>0.76197511362123427</c:v>
                </c:pt>
                <c:pt idx="2">
                  <c:v>0.51651811255911084</c:v>
                </c:pt>
                <c:pt idx="3">
                  <c:v>0.6471678585031998</c:v>
                </c:pt>
                <c:pt idx="4">
                  <c:v>0.1572366004528799</c:v>
                </c:pt>
                <c:pt idx="5">
                  <c:v>0.52847567250759186</c:v>
                </c:pt>
                <c:pt idx="6">
                  <c:v>0.25560060185683264</c:v>
                </c:pt>
                <c:pt idx="7">
                  <c:v>0.49592319537114937</c:v>
                </c:pt>
                <c:pt idx="8">
                  <c:v>0.65053956713403449</c:v>
                </c:pt>
                <c:pt idx="9">
                  <c:v>0.39512563482063107</c:v>
                </c:pt>
                <c:pt idx="10">
                  <c:v>0.72008626453856794</c:v>
                </c:pt>
                <c:pt idx="11">
                  <c:v>0.73089088818471115</c:v>
                </c:pt>
                <c:pt idx="12">
                  <c:v>0.72922186836624003</c:v>
                </c:pt>
                <c:pt idx="13">
                  <c:v>0.44237697732961601</c:v>
                </c:pt>
                <c:pt idx="14">
                  <c:v>0.40055473849665441</c:v>
                </c:pt>
                <c:pt idx="15">
                  <c:v>0.65994384324698896</c:v>
                </c:pt>
                <c:pt idx="16">
                  <c:v>0.77448873212229019</c:v>
                </c:pt>
                <c:pt idx="17">
                  <c:v>0.70279757421006117</c:v>
                </c:pt>
                <c:pt idx="18">
                  <c:v>0.50822273108905502</c:v>
                </c:pt>
                <c:pt idx="19">
                  <c:v>0.50634580238014959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EB4B-4719-8C67-ADCE94F3AF5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35719295"/>
        <c:axId val="909725743"/>
      </c:lineChart>
      <c:catAx>
        <c:axId val="23571929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09725743"/>
        <c:crosses val="autoZero"/>
        <c:auto val="1"/>
        <c:lblAlgn val="ctr"/>
        <c:lblOffset val="100"/>
        <c:noMultiLvlLbl val="0"/>
      </c:catAx>
      <c:valAx>
        <c:axId val="90972574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3571929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5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6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6.xml.rels><?xml version="1.0" encoding="UTF-8" standalone="yes"?>
<Relationships xmlns="http://schemas.openxmlformats.org/package/2006/relationships"><Relationship Id="rId2" Type="http://schemas.openxmlformats.org/officeDocument/2006/relationships/chart" Target="../charts/chart7.xml"/><Relationship Id="rId1" Type="http://schemas.openxmlformats.org/officeDocument/2006/relationships/chart" Target="../charts/chart6.xml"/></Relationships>
</file>

<file path=xl/drawings/_rels/drawing7.xml.rels><?xml version="1.0" encoding="UTF-8" standalone="yes"?>
<Relationships xmlns="http://schemas.openxmlformats.org/package/2006/relationships"><Relationship Id="rId3" Type="http://schemas.openxmlformats.org/officeDocument/2006/relationships/chart" Target="../charts/chart10.xml"/><Relationship Id="rId2" Type="http://schemas.openxmlformats.org/officeDocument/2006/relationships/chart" Target="../charts/chart9.xml"/><Relationship Id="rId1" Type="http://schemas.openxmlformats.org/officeDocument/2006/relationships/chart" Target="../charts/chart8.xml"/></Relationships>
</file>

<file path=xl/drawings/_rels/drawing8.xml.rels><?xml version="1.0" encoding="UTF-8" standalone="yes"?>
<Relationships xmlns="http://schemas.openxmlformats.org/package/2006/relationships"><Relationship Id="rId2" Type="http://schemas.openxmlformats.org/officeDocument/2006/relationships/chart" Target="../charts/chart12.xml"/><Relationship Id="rId1" Type="http://schemas.openxmlformats.org/officeDocument/2006/relationships/chart" Target="../charts/chart11.xml"/></Relationships>
</file>

<file path=xl/drawings/_rels/drawing9.xml.rels><?xml version="1.0" encoding="UTF-8" standalone="yes"?>
<Relationships xmlns="http://schemas.openxmlformats.org/package/2006/relationships"><Relationship Id="rId3" Type="http://schemas.openxmlformats.org/officeDocument/2006/relationships/chart" Target="../charts/chart15.xml"/><Relationship Id="rId2" Type="http://schemas.openxmlformats.org/officeDocument/2006/relationships/chart" Target="../charts/chart14.xml"/><Relationship Id="rId1" Type="http://schemas.openxmlformats.org/officeDocument/2006/relationships/chart" Target="../charts/chart13.xml"/></Relationships>
</file>

<file path=xl/drawings/_rels/drawing10.xml.rels><?xml version="1.0" encoding="UTF-8" standalone="yes"?>
<Relationships xmlns="http://schemas.openxmlformats.org/package/2006/relationships"><Relationship Id="rId3" Type="http://schemas.openxmlformats.org/officeDocument/2006/relationships/chart" Target="../charts/chart18.xml"/><Relationship Id="rId2" Type="http://schemas.openxmlformats.org/officeDocument/2006/relationships/chart" Target="../charts/chart17.xml"/><Relationship Id="rId1" Type="http://schemas.openxmlformats.org/officeDocument/2006/relationships/chart" Target="../charts/chart16.xml"/></Relationships>
</file>

<file path=xl/drawings/_rels/drawing1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9.xml"/></Relationships>
</file>

<file path=xl/drawings/_rels/drawing1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1.xml"/><Relationship Id="rId1" Type="http://schemas.openxmlformats.org/officeDocument/2006/relationships/chart" Target="../charts/chart20.xml"/></Relationships>
</file>

<file path=xl/drawings/_rels/drawing13.xml.rels><?xml version="1.0" encoding="UTF-8" standalone="yes"?>
<Relationships xmlns="http://schemas.openxmlformats.org/package/2006/relationships"><Relationship Id="rId3" Type="http://schemas.openxmlformats.org/officeDocument/2006/relationships/chart" Target="../charts/chart24.xml"/><Relationship Id="rId2" Type="http://schemas.openxmlformats.org/officeDocument/2006/relationships/chart" Target="../charts/chart23.xml"/><Relationship Id="rId1" Type="http://schemas.openxmlformats.org/officeDocument/2006/relationships/chart" Target="../charts/chart2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31750</xdr:colOff>
      <xdr:row>1</xdr:row>
      <xdr:rowOff>69850</xdr:rowOff>
    </xdr:from>
    <xdr:to>
      <xdr:col>15</xdr:col>
      <xdr:colOff>590550</xdr:colOff>
      <xdr:row>21</xdr:row>
      <xdr:rowOff>38100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37D7D1A1-5462-9AE3-FC42-7EA3C32C280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501650</xdr:colOff>
      <xdr:row>4</xdr:row>
      <xdr:rowOff>6350</xdr:rowOff>
    </xdr:from>
    <xdr:to>
      <xdr:col>18</xdr:col>
      <xdr:colOff>438150</xdr:colOff>
      <xdr:row>23</xdr:row>
      <xdr:rowOff>82550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343F1287-925C-D41D-8916-027AA1EC41C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530224</xdr:colOff>
      <xdr:row>7</xdr:row>
      <xdr:rowOff>146050</xdr:rowOff>
    </xdr:from>
    <xdr:to>
      <xdr:col>17</xdr:col>
      <xdr:colOff>380999</xdr:colOff>
      <xdr:row>30</xdr:row>
      <xdr:rowOff>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60E847D2-AF68-514B-058B-5650BCC9748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358774</xdr:colOff>
      <xdr:row>4</xdr:row>
      <xdr:rowOff>158750</xdr:rowOff>
    </xdr:from>
    <xdr:to>
      <xdr:col>17</xdr:col>
      <xdr:colOff>406399</xdr:colOff>
      <xdr:row>22</xdr:row>
      <xdr:rowOff>114300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3F1A653-B948-3003-D028-8F860685D03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279400</xdr:colOff>
      <xdr:row>40</xdr:row>
      <xdr:rowOff>6350</xdr:rowOff>
    </xdr:from>
    <xdr:to>
      <xdr:col>22</xdr:col>
      <xdr:colOff>495300</xdr:colOff>
      <xdr:row>60</xdr:row>
      <xdr:rowOff>171450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C2A1CF0D-2E20-8B33-BA2D-49C26984EAC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460375</xdr:colOff>
      <xdr:row>3</xdr:row>
      <xdr:rowOff>50800</xdr:rowOff>
    </xdr:from>
    <xdr:to>
      <xdr:col>17</xdr:col>
      <xdr:colOff>155575</xdr:colOff>
      <xdr:row>18</xdr:row>
      <xdr:rowOff>31750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D898D125-F42C-207E-834F-5D847B9A754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12</xdr:col>
      <xdr:colOff>142875</xdr:colOff>
      <xdr:row>2</xdr:row>
      <xdr:rowOff>88900</xdr:rowOff>
    </xdr:from>
    <xdr:to>
      <xdr:col>19</xdr:col>
      <xdr:colOff>447675</xdr:colOff>
      <xdr:row>17</xdr:row>
      <xdr:rowOff>69850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D285A08-6A84-3721-B747-6998C3824F8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247650</xdr:colOff>
      <xdr:row>1</xdr:row>
      <xdr:rowOff>177800</xdr:rowOff>
    </xdr:from>
    <xdr:to>
      <xdr:col>10</xdr:col>
      <xdr:colOff>247650</xdr:colOff>
      <xdr:row>11</xdr:row>
      <xdr:rowOff>177800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70FEB250-A2EB-25B1-3102-329219D6DDC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6350</xdr:colOff>
      <xdr:row>2</xdr:row>
      <xdr:rowOff>6350</xdr:rowOff>
    </xdr:from>
    <xdr:to>
      <xdr:col>15</xdr:col>
      <xdr:colOff>311150</xdr:colOff>
      <xdr:row>16</xdr:row>
      <xdr:rowOff>171450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E316360D-595B-F728-F9DB-096AFF79CE7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5</xdr:col>
      <xdr:colOff>247650</xdr:colOff>
      <xdr:row>0</xdr:row>
      <xdr:rowOff>177800</xdr:rowOff>
    </xdr:from>
    <xdr:to>
      <xdr:col>11</xdr:col>
      <xdr:colOff>247650</xdr:colOff>
      <xdr:row>10</xdr:row>
      <xdr:rowOff>177800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CAEF8889-EADB-4114-5CBF-4AF9265EADC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558800</xdr:colOff>
      <xdr:row>1</xdr:row>
      <xdr:rowOff>133350</xdr:rowOff>
    </xdr:from>
    <xdr:to>
      <xdr:col>19</xdr:col>
      <xdr:colOff>177800</xdr:colOff>
      <xdr:row>17</xdr:row>
      <xdr:rowOff>76200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5CB57B00-E888-4272-DD2B-69A8D5BE612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565150</xdr:colOff>
      <xdr:row>1</xdr:row>
      <xdr:rowOff>152400</xdr:rowOff>
    </xdr:from>
    <xdr:to>
      <xdr:col>15</xdr:col>
      <xdr:colOff>355600</xdr:colOff>
      <xdr:row>17</xdr:row>
      <xdr:rowOff>127000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96E1FF4B-9894-59F4-4505-9E3C80BB5C3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361950</xdr:colOff>
      <xdr:row>0</xdr:row>
      <xdr:rowOff>31750</xdr:rowOff>
    </xdr:from>
    <xdr:to>
      <xdr:col>19</xdr:col>
      <xdr:colOff>222250</xdr:colOff>
      <xdr:row>15</xdr:row>
      <xdr:rowOff>19050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D867BABE-18B7-ED36-9FE0-A2693AED887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457200</xdr:colOff>
      <xdr:row>16</xdr:row>
      <xdr:rowOff>171450</xdr:rowOff>
    </xdr:from>
    <xdr:to>
      <xdr:col>14</xdr:col>
      <xdr:colOff>374650</xdr:colOff>
      <xdr:row>29</xdr:row>
      <xdr:rowOff>171450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87599AEC-8B97-E5D2-F600-916DE0D3F57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12</xdr:col>
      <xdr:colOff>63500</xdr:colOff>
      <xdr:row>11</xdr:row>
      <xdr:rowOff>50800</xdr:rowOff>
    </xdr:from>
    <xdr:to>
      <xdr:col>20</xdr:col>
      <xdr:colOff>374650</xdr:colOff>
      <xdr:row>29</xdr:row>
      <xdr:rowOff>139700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2B730C57-2BC8-0EE3-E9B9-564449B6533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88900</xdr:colOff>
      <xdr:row>2</xdr:row>
      <xdr:rowOff>146050</xdr:rowOff>
    </xdr:from>
    <xdr:to>
      <xdr:col>21</xdr:col>
      <xdr:colOff>393700</xdr:colOff>
      <xdr:row>17</xdr:row>
      <xdr:rowOff>127000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5236C065-535F-B8FA-CCA2-91C6B6C2A52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14</xdr:col>
      <xdr:colOff>279400</xdr:colOff>
      <xdr:row>11</xdr:row>
      <xdr:rowOff>57150</xdr:rowOff>
    </xdr:from>
    <xdr:to>
      <xdr:col>21</xdr:col>
      <xdr:colOff>561975</xdr:colOff>
      <xdr:row>26</xdr:row>
      <xdr:rowOff>38100</xdr:rowOff>
    </xdr:to>
    <xdr:graphicFrame macro="">
      <xdr:nvGraphicFramePr>
        <xdr:cNvPr id="10" name="Chart 9">
          <a:extLst>
            <a:ext uri="{FF2B5EF4-FFF2-40B4-BE49-F238E27FC236}">
              <a16:creationId xmlns:a16="http://schemas.microsoft.com/office/drawing/2014/main" id="{F3DFE8BC-D223-303A-007B-7E2309DCA8C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13</xdr:col>
      <xdr:colOff>349250</xdr:colOff>
      <xdr:row>21</xdr:row>
      <xdr:rowOff>107950</xdr:rowOff>
    </xdr:from>
    <xdr:to>
      <xdr:col>21</xdr:col>
      <xdr:colOff>44450</xdr:colOff>
      <xdr:row>36</xdr:row>
      <xdr:rowOff>88900</xdr:rowOff>
    </xdr:to>
    <xdr:graphicFrame macro="">
      <xdr:nvGraphicFramePr>
        <xdr:cNvPr id="12" name="Chart 11">
          <a:extLst>
            <a:ext uri="{FF2B5EF4-FFF2-40B4-BE49-F238E27FC236}">
              <a16:creationId xmlns:a16="http://schemas.microsoft.com/office/drawing/2014/main" id="{7E9CC7EC-00CD-5FE1-75CE-41503129498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565150</xdr:colOff>
      <xdr:row>1</xdr:row>
      <xdr:rowOff>6350</xdr:rowOff>
    </xdr:from>
    <xdr:to>
      <xdr:col>24</xdr:col>
      <xdr:colOff>12700</xdr:colOff>
      <xdr:row>24</xdr:row>
      <xdr:rowOff>171450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2B1AF188-8969-52D3-22BD-661D345DC9F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44450</xdr:colOff>
      <xdr:row>2</xdr:row>
      <xdr:rowOff>19050</xdr:rowOff>
    </xdr:from>
    <xdr:to>
      <xdr:col>18</xdr:col>
      <xdr:colOff>273050</xdr:colOff>
      <xdr:row>27</xdr:row>
      <xdr:rowOff>50800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5D750119-5E92-93F4-5994-AD810D991DB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69850</xdr:colOff>
      <xdr:row>21</xdr:row>
      <xdr:rowOff>146050</xdr:rowOff>
    </xdr:from>
    <xdr:to>
      <xdr:col>17</xdr:col>
      <xdr:colOff>539750</xdr:colOff>
      <xdr:row>45</xdr:row>
      <xdr:rowOff>114300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C4B9FDF7-DA57-7D2B-7668-4E08415E992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0</xdr:colOff>
      <xdr:row>0</xdr:row>
      <xdr:rowOff>95250</xdr:rowOff>
    </xdr:from>
    <xdr:to>
      <xdr:col>21</xdr:col>
      <xdr:colOff>190500</xdr:colOff>
      <xdr:row>27</xdr:row>
      <xdr:rowOff>133350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A965EE6-65A7-E2D6-31D9-2C9DB8D0893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247650</xdr:colOff>
      <xdr:row>2</xdr:row>
      <xdr:rowOff>177800</xdr:rowOff>
    </xdr:from>
    <xdr:to>
      <xdr:col>13</xdr:col>
      <xdr:colOff>247650</xdr:colOff>
      <xdr:row>12</xdr:row>
      <xdr:rowOff>177800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4DA4CA6E-6E46-EEB5-9FCD-ECF7FA9F20C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7</xdr:col>
      <xdr:colOff>139700</xdr:colOff>
      <xdr:row>217</xdr:row>
      <xdr:rowOff>6350</xdr:rowOff>
    </xdr:from>
    <xdr:to>
      <xdr:col>18</xdr:col>
      <xdr:colOff>311150</xdr:colOff>
      <xdr:row>237</xdr:row>
      <xdr:rowOff>88900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CFAC61B9-2BCF-CDA6-E211-E57AE4096AD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17ECAA34-E057-4073-A232-C3CA121F3FB4}" name="Table4" displayName="Table4" ref="A1:E19" totalsRowShown="0">
  <autoFilter ref="A1:E19" xr:uid="{17ECAA34-E057-4073-A232-C3CA121F3FB4}"/>
  <tableColumns count="5">
    <tableColumn id="1" xr3:uid="{A85F63C1-060F-4979-80AF-3E0F77EA642B}" name="Timeline"/>
    <tableColumn id="2" xr3:uid="{41568060-F87D-432C-848A-325E5D751FF7}" name="Values"/>
    <tableColumn id="3" xr3:uid="{0FC3B8F1-3F87-42BB-BF0C-2DEF883377FB}" name="Forecast">
      <calculatedColumnFormula>_xlfn.FORECAST.ETS(A2,$B$2:$B$13,$A$2:$A$13,1,1)</calculatedColumnFormula>
    </tableColumn>
    <tableColumn id="4" xr3:uid="{BBBB2ABD-253C-4F48-85B3-7F3D45AC665B}" name="Lower Confidence Bound" dataDxfId="2">
      <calculatedColumnFormula>C2-_xlfn.FORECAST.ETS.CONFINT(A2,$B$2:$B$13,$A$2:$A$13,0.95,1,1)</calculatedColumnFormula>
    </tableColumn>
    <tableColumn id="5" xr3:uid="{251CB699-BBF9-45FB-927D-26BCB9CE7AF5}" name="Upper Confidence Bound" dataDxfId="1">
      <calculatedColumnFormula>C2+_xlfn.FORECAST.ETS.CONFINT(A2,$B$2:$B$13,$A$2:$A$13,0.95,1,1)</calculatedColumnFormula>
    </tableColumn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3C9C1621-986F-4865-90A4-DFF1F7C9234B}" name="Table5" displayName="Table5" ref="G1:H8" totalsRowShown="0">
  <autoFilter ref="G1:H8" xr:uid="{3C9C1621-986F-4865-90A4-DFF1F7C9234B}"/>
  <tableColumns count="2">
    <tableColumn id="1" xr3:uid="{12B7FA8E-6F8A-406B-945B-641D106F7429}" name="Statistic"/>
    <tableColumn id="2" xr3:uid="{369C2459-011A-44F2-82AC-2A46F4FBD13E}" name="Value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3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drawing" Target="../drawings/drawing11.xm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8798C8-9FB4-40C3-A4B2-EFA09D704C29}">
  <dimension ref="A1:D12"/>
  <sheetViews>
    <sheetView workbookViewId="0">
      <selection activeCell="E13" sqref="E13"/>
    </sheetView>
  </sheetViews>
  <sheetFormatPr defaultRowHeight="14.5" x14ac:dyDescent="0.35"/>
  <sheetData>
    <row r="1" spans="1:4" x14ac:dyDescent="0.35">
      <c r="A1" t="s">
        <v>3</v>
      </c>
      <c r="C1" t="s">
        <v>4</v>
      </c>
    </row>
    <row r="2" spans="1:4" x14ac:dyDescent="0.35">
      <c r="A2" t="s">
        <v>5</v>
      </c>
      <c r="B2">
        <v>1</v>
      </c>
      <c r="C2">
        <v>353</v>
      </c>
      <c r="D2" cm="1">
        <f t="array" ref="D2:D10">_xlfn.FORECAST.LINEAR(B2:B10,C2:C10,B2:B10)</f>
        <v>357.06666666666666</v>
      </c>
    </row>
    <row r="3" spans="1:4" x14ac:dyDescent="0.35">
      <c r="A3" t="s">
        <v>6</v>
      </c>
      <c r="B3">
        <v>2</v>
      </c>
      <c r="C3">
        <v>387</v>
      </c>
      <c r="D3">
        <v>364.4666666666667</v>
      </c>
    </row>
    <row r="4" spans="1:4" x14ac:dyDescent="0.35">
      <c r="A4" t="s">
        <v>7</v>
      </c>
      <c r="B4">
        <v>3</v>
      </c>
      <c r="C4">
        <v>342</v>
      </c>
      <c r="D4">
        <v>371.86666666666667</v>
      </c>
    </row>
    <row r="5" spans="1:4" x14ac:dyDescent="0.35">
      <c r="A5" t="s">
        <v>8</v>
      </c>
      <c r="B5">
        <v>4</v>
      </c>
      <c r="C5">
        <v>374</v>
      </c>
      <c r="D5">
        <v>379.26666666666671</v>
      </c>
    </row>
    <row r="6" spans="1:4" x14ac:dyDescent="0.35">
      <c r="A6" t="s">
        <v>9</v>
      </c>
      <c r="B6">
        <v>5</v>
      </c>
      <c r="C6">
        <v>396</v>
      </c>
      <c r="D6">
        <v>386.66666666666669</v>
      </c>
    </row>
    <row r="7" spans="1:4" x14ac:dyDescent="0.35">
      <c r="A7" t="s">
        <v>10</v>
      </c>
      <c r="B7">
        <v>6</v>
      </c>
      <c r="C7">
        <v>409</v>
      </c>
      <c r="D7">
        <v>394.06666666666672</v>
      </c>
    </row>
    <row r="8" spans="1:4" x14ac:dyDescent="0.35">
      <c r="A8" t="s">
        <v>11</v>
      </c>
      <c r="B8">
        <v>7</v>
      </c>
      <c r="C8">
        <v>399</v>
      </c>
      <c r="D8">
        <v>401.4666666666667</v>
      </c>
    </row>
    <row r="9" spans="1:4" x14ac:dyDescent="0.35">
      <c r="A9" t="s">
        <v>12</v>
      </c>
      <c r="B9">
        <v>8</v>
      </c>
      <c r="C9">
        <v>412</v>
      </c>
      <c r="D9">
        <v>408.86666666666667</v>
      </c>
    </row>
    <row r="10" spans="1:4" x14ac:dyDescent="0.35">
      <c r="A10" t="s">
        <v>13</v>
      </c>
      <c r="B10">
        <v>9</v>
      </c>
      <c r="C10">
        <v>408</v>
      </c>
      <c r="D10">
        <v>416.26666666666671</v>
      </c>
    </row>
    <row r="12" spans="1:4" x14ac:dyDescent="0.35">
      <c r="D12">
        <f>_xlfn.FORECAST.LINEAR(10,C2:C10,B2:B10)</f>
        <v>423.66666666666669</v>
      </c>
    </row>
  </sheetData>
  <phoneticPr fontId="2" type="noConversion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1043AC-BABE-47EA-BD3C-41FC494363D9}">
  <dimension ref="A1:L24"/>
  <sheetViews>
    <sheetView topLeftCell="B1" workbookViewId="0">
      <selection activeCell="B1" sqref="B1:B1048576"/>
    </sheetView>
  </sheetViews>
  <sheetFormatPr defaultRowHeight="14.5" x14ac:dyDescent="0.35"/>
  <cols>
    <col min="8" max="8" width="11.453125" customWidth="1"/>
    <col min="9" max="9" width="14.7265625" customWidth="1"/>
  </cols>
  <sheetData>
    <row r="1" spans="1:12" x14ac:dyDescent="0.35">
      <c r="A1" s="1" t="s">
        <v>0</v>
      </c>
      <c r="B1" s="1" t="s">
        <v>1</v>
      </c>
      <c r="C1" s="1" t="s">
        <v>15</v>
      </c>
      <c r="D1" s="1" t="s">
        <v>16</v>
      </c>
      <c r="E1" s="1" t="s">
        <v>2</v>
      </c>
      <c r="F1" s="1" t="s">
        <v>14</v>
      </c>
      <c r="G1" s="1" t="s">
        <v>18</v>
      </c>
      <c r="H1" s="1" t="s">
        <v>17</v>
      </c>
      <c r="I1" s="1" t="s">
        <v>19</v>
      </c>
    </row>
    <row r="2" spans="1:12" x14ac:dyDescent="0.35">
      <c r="A2" s="1">
        <v>1</v>
      </c>
      <c r="B2" s="1">
        <v>2009</v>
      </c>
      <c r="C2" s="1">
        <v>1</v>
      </c>
      <c r="D2" s="1">
        <f>C2^2</f>
        <v>1</v>
      </c>
      <c r="E2" s="1">
        <v>37.299999999999997</v>
      </c>
      <c r="F2" cm="1">
        <f t="array" ref="F2:F23">_xlfn.FORECAST.LINEAR(C2:C23,E2:E23,C2:C23)</f>
        <v>9.6711462450592709</v>
      </c>
      <c r="G2" cm="1">
        <f t="array" ref="G2:G23">TREND(E2:E23,C2:D23,C2:D23,TRUE)</f>
        <v>35.009090909090844</v>
      </c>
      <c r="H2">
        <f>(F2-E2)^2</f>
        <v>763.35355981190241</v>
      </c>
      <c r="I2">
        <f>(G2-E2)^2</f>
        <v>5.2482644628102024</v>
      </c>
      <c r="J2" cm="1">
        <f t="array" ref="J2:L2">LINEST(E2:E23,C2:D23)</f>
        <v>0.36197063805759472</v>
      </c>
      <c r="K2">
        <v>5.0782891022021488</v>
      </c>
      <c r="L2">
        <v>29.568831168831103</v>
      </c>
    </row>
    <row r="3" spans="1:12" x14ac:dyDescent="0.35">
      <c r="A3" s="1">
        <v>2</v>
      </c>
      <c r="B3" s="1">
        <v>2009</v>
      </c>
      <c r="C3" s="1">
        <v>2</v>
      </c>
      <c r="D3" s="1">
        <f t="shared" ref="D3:D23" si="0">C3^2</f>
        <v>4</v>
      </c>
      <c r="E3" s="1">
        <v>42</v>
      </c>
      <c r="F3">
        <v>23.074760022586094</v>
      </c>
      <c r="G3">
        <v>41.173291925465776</v>
      </c>
      <c r="H3">
        <f t="shared" ref="H3:H23" si="1">(F3-E3)^2</f>
        <v>358.16470820270547</v>
      </c>
      <c r="I3">
        <f t="shared" ref="I3:I22" si="2">(G3-E3)^2</f>
        <v>0.68344624050008429</v>
      </c>
    </row>
    <row r="4" spans="1:12" x14ac:dyDescent="0.35">
      <c r="A4" s="1">
        <v>3</v>
      </c>
      <c r="B4" s="1">
        <v>2009</v>
      </c>
      <c r="C4" s="1">
        <v>3</v>
      </c>
      <c r="D4" s="1">
        <f t="shared" si="0"/>
        <v>9</v>
      </c>
      <c r="E4" s="1">
        <v>48</v>
      </c>
      <c r="F4">
        <v>36.478373800112919</v>
      </c>
      <c r="G4">
        <v>48.061434217955906</v>
      </c>
      <c r="H4">
        <f t="shared" si="1"/>
        <v>132.74787028992441</v>
      </c>
      <c r="I4">
        <f t="shared" si="2"/>
        <v>3.7741631358537606E-3</v>
      </c>
    </row>
    <row r="5" spans="1:12" x14ac:dyDescent="0.35">
      <c r="A5" s="1">
        <v>4</v>
      </c>
      <c r="B5" s="1">
        <v>2009</v>
      </c>
      <c r="C5" s="1">
        <v>4</v>
      </c>
      <c r="D5" s="1">
        <f t="shared" si="0"/>
        <v>16</v>
      </c>
      <c r="E5" s="1">
        <v>55.1</v>
      </c>
      <c r="F5">
        <v>49.881987577639741</v>
      </c>
      <c r="G5">
        <v>55.673517786561213</v>
      </c>
      <c r="H5">
        <f t="shared" si="1"/>
        <v>27.227653639905991</v>
      </c>
      <c r="I5">
        <f t="shared" si="2"/>
        <v>0.32892265150207139</v>
      </c>
    </row>
    <row r="6" spans="1:12" x14ac:dyDescent="0.35">
      <c r="A6" s="1">
        <v>1</v>
      </c>
      <c r="B6" s="1">
        <v>2010</v>
      </c>
      <c r="C6" s="1">
        <v>5</v>
      </c>
      <c r="D6" s="1">
        <f t="shared" si="0"/>
        <v>25</v>
      </c>
      <c r="E6" s="1">
        <v>64.2</v>
      </c>
      <c r="F6">
        <v>63.285601355166563</v>
      </c>
      <c r="G6">
        <v>64.009542631281704</v>
      </c>
      <c r="H6">
        <f t="shared" si="1"/>
        <v>0.83612488167323196</v>
      </c>
      <c r="I6">
        <f t="shared" si="2"/>
        <v>3.6274009299098055E-2</v>
      </c>
    </row>
    <row r="7" spans="1:12" x14ac:dyDescent="0.35">
      <c r="A7" s="1">
        <v>2</v>
      </c>
      <c r="B7" s="1">
        <v>2010</v>
      </c>
      <c r="C7" s="1">
        <v>6</v>
      </c>
      <c r="D7" s="1">
        <f t="shared" si="0"/>
        <v>36</v>
      </c>
      <c r="E7" s="1">
        <v>71.8</v>
      </c>
      <c r="F7">
        <v>76.689215132693391</v>
      </c>
      <c r="G7">
        <v>73.0695087521174</v>
      </c>
      <c r="H7">
        <f t="shared" si="1"/>
        <v>23.904424613758085</v>
      </c>
      <c r="I7">
        <f t="shared" si="2"/>
        <v>1.6116524717026861</v>
      </c>
    </row>
    <row r="8" spans="1:12" x14ac:dyDescent="0.35">
      <c r="A8" s="1">
        <v>3</v>
      </c>
      <c r="B8" s="1">
        <v>2010</v>
      </c>
      <c r="C8" s="1">
        <v>7</v>
      </c>
      <c r="D8" s="1">
        <f t="shared" si="0"/>
        <v>49</v>
      </c>
      <c r="E8" s="1">
        <v>80.599999999999994</v>
      </c>
      <c r="F8">
        <v>90.092828910220206</v>
      </c>
      <c r="G8">
        <v>82.853416149068295</v>
      </c>
      <c r="H8">
        <f t="shared" si="1"/>
        <v>90.113800718712653</v>
      </c>
      <c r="I8">
        <f t="shared" si="2"/>
        <v>5.0778843408818091</v>
      </c>
    </row>
    <row r="9" spans="1:12" x14ac:dyDescent="0.35">
      <c r="A9" s="1">
        <v>4</v>
      </c>
      <c r="B9" s="1">
        <v>2010</v>
      </c>
      <c r="C9" s="1">
        <v>8</v>
      </c>
      <c r="D9" s="1">
        <f t="shared" si="0"/>
        <v>64</v>
      </c>
      <c r="E9" s="1">
        <v>90.4</v>
      </c>
      <c r="F9">
        <v>103.49644268774703</v>
      </c>
      <c r="G9">
        <v>93.361264822134359</v>
      </c>
      <c r="H9">
        <f t="shared" si="1"/>
        <v>171.51681107344263</v>
      </c>
      <c r="I9">
        <f t="shared" si="2"/>
        <v>8.7690893468104036</v>
      </c>
    </row>
    <row r="10" spans="1:12" x14ac:dyDescent="0.35">
      <c r="A10" s="1">
        <v>1</v>
      </c>
      <c r="B10" s="1">
        <v>2011</v>
      </c>
      <c r="C10" s="1">
        <v>9</v>
      </c>
      <c r="D10" s="1">
        <f t="shared" si="0"/>
        <v>81</v>
      </c>
      <c r="E10" s="1">
        <v>101.5</v>
      </c>
      <c r="F10">
        <v>116.90005646527386</v>
      </c>
      <c r="G10">
        <v>104.59305477131562</v>
      </c>
      <c r="H10">
        <f t="shared" si="1"/>
        <v>237.16173913362331</v>
      </c>
      <c r="I10">
        <f t="shared" si="2"/>
        <v>9.5669878183583315</v>
      </c>
    </row>
    <row r="11" spans="1:12" x14ac:dyDescent="0.35">
      <c r="A11" s="1">
        <v>2</v>
      </c>
      <c r="B11" s="1">
        <v>2011</v>
      </c>
      <c r="C11" s="1">
        <v>10</v>
      </c>
      <c r="D11" s="1">
        <f t="shared" si="0"/>
        <v>100</v>
      </c>
      <c r="E11" s="1">
        <v>115.8</v>
      </c>
      <c r="F11">
        <v>130.30367024280068</v>
      </c>
      <c r="G11">
        <v>116.54878599661205</v>
      </c>
      <c r="H11">
        <f t="shared" si="1"/>
        <v>210.35645051190195</v>
      </c>
      <c r="I11">
        <f t="shared" si="2"/>
        <v>0.56068046872231103</v>
      </c>
    </row>
    <row r="12" spans="1:12" x14ac:dyDescent="0.35">
      <c r="A12" s="1">
        <v>3</v>
      </c>
      <c r="B12" s="1">
        <v>2011</v>
      </c>
      <c r="C12" s="1">
        <v>11</v>
      </c>
      <c r="D12" s="1">
        <f t="shared" si="0"/>
        <v>121</v>
      </c>
      <c r="E12" s="1">
        <v>131.19999999999999</v>
      </c>
      <c r="F12">
        <v>143.70728402032751</v>
      </c>
      <c r="G12">
        <v>129.22845849802371</v>
      </c>
      <c r="H12">
        <f t="shared" si="1"/>
        <v>156.43215356514008</v>
      </c>
      <c r="I12">
        <f t="shared" si="2"/>
        <v>3.8869758940148698</v>
      </c>
    </row>
    <row r="13" spans="1:12" x14ac:dyDescent="0.35">
      <c r="A13" s="1">
        <v>4</v>
      </c>
      <c r="B13" s="1">
        <v>2011</v>
      </c>
      <c r="C13" s="1">
        <v>12</v>
      </c>
      <c r="D13" s="1">
        <f t="shared" si="0"/>
        <v>144</v>
      </c>
      <c r="E13" s="1">
        <v>145</v>
      </c>
      <c r="F13">
        <v>157.11089779785434</v>
      </c>
      <c r="G13">
        <v>142.63207227555054</v>
      </c>
      <c r="H13">
        <f t="shared" si="1"/>
        <v>146.67384547007299</v>
      </c>
      <c r="I13">
        <f t="shared" si="2"/>
        <v>5.6070817082163904</v>
      </c>
    </row>
    <row r="14" spans="1:12" x14ac:dyDescent="0.35">
      <c r="A14" s="1">
        <v>1</v>
      </c>
      <c r="B14" s="1">
        <v>2012</v>
      </c>
      <c r="C14" s="1">
        <v>13</v>
      </c>
      <c r="D14" s="1">
        <f t="shared" si="0"/>
        <v>169</v>
      </c>
      <c r="E14" s="1">
        <v>160.6</v>
      </c>
      <c r="F14">
        <v>170.51451157538116</v>
      </c>
      <c r="G14">
        <v>156.75962732919254</v>
      </c>
      <c r="H14">
        <f t="shared" si="1"/>
        <v>98.297539778367195</v>
      </c>
      <c r="I14">
        <f t="shared" si="2"/>
        <v>14.74846225068478</v>
      </c>
    </row>
    <row r="15" spans="1:12" x14ac:dyDescent="0.35">
      <c r="A15" s="1">
        <v>2</v>
      </c>
      <c r="B15" s="1">
        <v>2012</v>
      </c>
      <c r="C15" s="1">
        <v>14</v>
      </c>
      <c r="D15" s="1">
        <f t="shared" si="0"/>
        <v>196</v>
      </c>
      <c r="E15" s="1">
        <v>173.9</v>
      </c>
      <c r="F15">
        <v>183.91812535290796</v>
      </c>
      <c r="G15">
        <v>171.61112365894977</v>
      </c>
      <c r="H15">
        <f t="shared" si="1"/>
        <v>100.36283558657721</v>
      </c>
      <c r="I15">
        <f t="shared" si="2"/>
        <v>5.2389549046195372</v>
      </c>
    </row>
    <row r="16" spans="1:12" x14ac:dyDescent="0.35">
      <c r="A16" s="1">
        <v>3</v>
      </c>
      <c r="B16" s="1">
        <v>2012</v>
      </c>
      <c r="C16" s="1">
        <v>15</v>
      </c>
      <c r="D16" s="1">
        <f t="shared" si="0"/>
        <v>225</v>
      </c>
      <c r="E16" s="1">
        <v>187.4</v>
      </c>
      <c r="F16">
        <v>197.32173913043479</v>
      </c>
      <c r="G16">
        <v>187.18656126482216</v>
      </c>
      <c r="H16">
        <f t="shared" si="1"/>
        <v>98.440907372400844</v>
      </c>
      <c r="I16">
        <f t="shared" si="2"/>
        <v>4.5556093674318558E-2</v>
      </c>
    </row>
    <row r="17" spans="1:9" x14ac:dyDescent="0.35">
      <c r="A17" s="1">
        <v>4</v>
      </c>
      <c r="B17" s="1">
        <v>2012</v>
      </c>
      <c r="C17" s="1">
        <v>16</v>
      </c>
      <c r="D17" s="1">
        <f t="shared" si="0"/>
        <v>256</v>
      </c>
      <c r="E17" s="1">
        <v>201.9</v>
      </c>
      <c r="F17">
        <v>210.72535290796162</v>
      </c>
      <c r="G17">
        <v>203.48594014680972</v>
      </c>
      <c r="H17">
        <f t="shared" si="1"/>
        <v>77.886853950066552</v>
      </c>
      <c r="I17">
        <f t="shared" si="2"/>
        <v>2.5152061492628328</v>
      </c>
    </row>
    <row r="18" spans="1:9" x14ac:dyDescent="0.35">
      <c r="A18" s="1">
        <v>1</v>
      </c>
      <c r="B18" s="1">
        <v>2013</v>
      </c>
      <c r="C18" s="1">
        <v>17</v>
      </c>
      <c r="D18" s="1">
        <f t="shared" si="0"/>
        <v>289</v>
      </c>
      <c r="E18" s="1">
        <v>218.3</v>
      </c>
      <c r="F18">
        <v>224.12896668548845</v>
      </c>
      <c r="G18">
        <v>220.50926030491252</v>
      </c>
      <c r="H18">
        <f t="shared" si="1"/>
        <v>33.976852620534075</v>
      </c>
      <c r="I18">
        <f t="shared" si="2"/>
        <v>4.880831094862093</v>
      </c>
    </row>
    <row r="19" spans="1:9" x14ac:dyDescent="0.35">
      <c r="A19" s="1">
        <v>2</v>
      </c>
      <c r="B19" s="1">
        <v>2013</v>
      </c>
      <c r="C19" s="1">
        <v>18</v>
      </c>
      <c r="D19" s="1">
        <f t="shared" si="0"/>
        <v>324</v>
      </c>
      <c r="E19" s="1">
        <v>238.1</v>
      </c>
      <c r="F19">
        <v>237.53258046301528</v>
      </c>
      <c r="G19">
        <v>238.25652173913048</v>
      </c>
      <c r="H19">
        <f t="shared" si="1"/>
        <v>0.32196493095194889</v>
      </c>
      <c r="I19">
        <f t="shared" si="2"/>
        <v>2.4499054820430889E-2</v>
      </c>
    </row>
    <row r="20" spans="1:9" x14ac:dyDescent="0.35">
      <c r="A20" s="1">
        <v>3</v>
      </c>
      <c r="B20" s="1">
        <v>2013</v>
      </c>
      <c r="C20" s="1">
        <v>19</v>
      </c>
      <c r="D20" s="1">
        <f t="shared" si="0"/>
        <v>361</v>
      </c>
      <c r="E20" s="1">
        <v>259.2</v>
      </c>
      <c r="F20">
        <v>250.93619424054208</v>
      </c>
      <c r="G20">
        <v>256.72772444946361</v>
      </c>
      <c r="H20">
        <f t="shared" si="1"/>
        <v>68.290485630049716</v>
      </c>
      <c r="I20">
        <f t="shared" si="2"/>
        <v>6.1121463977799646</v>
      </c>
    </row>
    <row r="21" spans="1:9" x14ac:dyDescent="0.35">
      <c r="A21" s="1">
        <v>4</v>
      </c>
      <c r="B21" s="1">
        <v>2013</v>
      </c>
      <c r="C21" s="1">
        <v>20</v>
      </c>
      <c r="D21" s="1">
        <f t="shared" si="0"/>
        <v>400</v>
      </c>
      <c r="E21" s="1">
        <v>276.8</v>
      </c>
      <c r="F21">
        <v>264.33980801806888</v>
      </c>
      <c r="G21">
        <v>275.92286843591194</v>
      </c>
      <c r="H21">
        <f t="shared" si="1"/>
        <v>155.25638422658088</v>
      </c>
      <c r="I21">
        <f t="shared" si="2"/>
        <v>0.76935978071959166</v>
      </c>
    </row>
    <row r="22" spans="1:9" x14ac:dyDescent="0.35">
      <c r="A22" s="1">
        <v>1</v>
      </c>
      <c r="B22" s="1">
        <v>2014</v>
      </c>
      <c r="C22" s="1">
        <v>21</v>
      </c>
      <c r="D22" s="1">
        <f t="shared" si="0"/>
        <v>441</v>
      </c>
      <c r="E22" s="1">
        <v>296.5</v>
      </c>
      <c r="F22">
        <v>277.74342179559574</v>
      </c>
      <c r="G22">
        <v>295.84195369847549</v>
      </c>
      <c r="H22">
        <f t="shared" si="1"/>
        <v>351.80922593793309</v>
      </c>
      <c r="I22">
        <f t="shared" si="2"/>
        <v>0.43302493495008276</v>
      </c>
    </row>
    <row r="23" spans="1:9" x14ac:dyDescent="0.35">
      <c r="A23" s="1">
        <v>2</v>
      </c>
      <c r="B23" s="1">
        <v>2014</v>
      </c>
      <c r="C23" s="1">
        <v>22</v>
      </c>
      <c r="D23" s="1">
        <f t="shared" si="0"/>
        <v>484</v>
      </c>
      <c r="E23" s="1">
        <v>313.39999999999998</v>
      </c>
      <c r="F23">
        <v>291.14703557312259</v>
      </c>
      <c r="G23">
        <v>316.48498023715416</v>
      </c>
      <c r="H23">
        <f t="shared" si="1"/>
        <v>495.19442578387026</v>
      </c>
      <c r="I23">
        <f>(G23-E23)^2</f>
        <v>9.5171030636318861</v>
      </c>
    </row>
    <row r="24" spans="1:9" x14ac:dyDescent="0.35">
      <c r="H24">
        <f>AVERAGE(H2:H23)</f>
        <v>172.65120989682251</v>
      </c>
      <c r="I24">
        <f>AVERAGE(I2:I23)</f>
        <v>3.8939171500436203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CFF2CB-09B8-43A6-B0D7-DB60F3B65748}">
  <dimension ref="A1:J24"/>
  <sheetViews>
    <sheetView workbookViewId="0">
      <selection activeCell="M6" sqref="M6"/>
    </sheetView>
  </sheetViews>
  <sheetFormatPr defaultRowHeight="14.5" x14ac:dyDescent="0.35"/>
  <sheetData>
    <row r="1" spans="1:10" x14ac:dyDescent="0.35">
      <c r="A1" s="1" t="s">
        <v>1</v>
      </c>
      <c r="B1" s="1" t="s">
        <v>15</v>
      </c>
      <c r="C1" s="1" t="s">
        <v>16</v>
      </c>
      <c r="D1" s="1" t="s">
        <v>20</v>
      </c>
      <c r="E1" t="s">
        <v>14</v>
      </c>
      <c r="F1" s="1" t="s">
        <v>18</v>
      </c>
      <c r="G1" s="1" t="s">
        <v>21</v>
      </c>
    </row>
    <row r="2" spans="1:10" x14ac:dyDescent="0.35">
      <c r="A2" s="1">
        <v>1990</v>
      </c>
      <c r="B2" s="1">
        <v>1</v>
      </c>
      <c r="C2" s="1">
        <f>B2^2</f>
        <v>1</v>
      </c>
      <c r="D2" s="1">
        <v>24.07</v>
      </c>
      <c r="E2" cm="1">
        <f t="array" ref="E2:E24">_xlfn.FORECAST.LINEAR(A2:A24,D2:D24,A2:A24)</f>
        <v>-1386.1047826088034</v>
      </c>
      <c r="F2" cm="1">
        <f t="array" ref="F2:F24">TREND(D2:D24,B2:C24,B2:C24,TRUE)</f>
        <v>708.80813043478383</v>
      </c>
      <c r="G2">
        <f>$I$2*(POWER($H$2,B2))</f>
        <v>27.229644707317394</v>
      </c>
      <c r="H2" cm="1">
        <f t="array" ref="H2:I2">LOGEST(D2:D24,B2:B24,TRUE)</f>
        <v>1.2980300088644077</v>
      </c>
      <c r="I2">
        <v>20.977669638885679</v>
      </c>
      <c r="J2" cm="1">
        <f t="array" ref="J2:J24">GROWTH(D2:D24,B2:B24,B2:B24,TRUE)</f>
        <v>27.229644707317394</v>
      </c>
    </row>
    <row r="3" spans="1:10" x14ac:dyDescent="0.35">
      <c r="A3" s="1">
        <v>1991</v>
      </c>
      <c r="B3" s="1">
        <v>2</v>
      </c>
      <c r="C3" s="1">
        <f t="shared" ref="C3:C24" si="0">B3^2</f>
        <v>4</v>
      </c>
      <c r="D3" s="1">
        <v>30.36</v>
      </c>
      <c r="E3">
        <v>-1119.1062845850829</v>
      </c>
      <c r="F3">
        <v>404.4667430830051</v>
      </c>
      <c r="G3">
        <f t="shared" ref="G3:G24" si="1">$I$2*(POWER($H$2,B3))</f>
        <v>35.344895960813865</v>
      </c>
      <c r="H3" cm="1">
        <f t="array" ref="H3:I3">LINEST(LOG(D2:D24,2.7182818),B2:B24,TRUE)</f>
        <v>0.26084774005561734</v>
      </c>
      <c r="I3">
        <v>3.0434585532993728</v>
      </c>
      <c r="J3">
        <v>35.344895960813872</v>
      </c>
    </row>
    <row r="4" spans="1:10" x14ac:dyDescent="0.35">
      <c r="A4" s="1">
        <v>1992</v>
      </c>
      <c r="B4" s="1">
        <v>3</v>
      </c>
      <c r="C4" s="1">
        <f t="shared" si="0"/>
        <v>9</v>
      </c>
      <c r="D4" s="1">
        <v>41.78</v>
      </c>
      <c r="E4">
        <v>-852.10778656136245</v>
      </c>
      <c r="F4">
        <v>154.53867814794012</v>
      </c>
      <c r="G4">
        <f t="shared" si="1"/>
        <v>45.87873561732679</v>
      </c>
      <c r="H4">
        <f>LOG(H2,2.7182818)</f>
        <v>0.26084774005561723</v>
      </c>
      <c r="I4">
        <f>LOG(I2,2.7182818)</f>
        <v>3.0434585532993759</v>
      </c>
      <c r="J4">
        <v>45.878735617326797</v>
      </c>
    </row>
    <row r="5" spans="1:10" x14ac:dyDescent="0.35">
      <c r="A5" s="1">
        <v>1993</v>
      </c>
      <c r="B5" s="1">
        <v>4</v>
      </c>
      <c r="C5" s="1">
        <f t="shared" si="0"/>
        <v>16</v>
      </c>
      <c r="D5" s="1">
        <v>59.85</v>
      </c>
      <c r="E5">
        <v>-585.10928853764199</v>
      </c>
      <c r="F5">
        <v>-40.976064370410995</v>
      </c>
      <c r="G5">
        <f t="shared" si="1"/>
        <v>59.551975600046504</v>
      </c>
      <c r="J5">
        <v>59.551975600046525</v>
      </c>
    </row>
    <row r="6" spans="1:10" x14ac:dyDescent="0.35">
      <c r="A6" s="1">
        <v>1994</v>
      </c>
      <c r="B6" s="1">
        <v>5</v>
      </c>
      <c r="C6" s="1">
        <f t="shared" si="0"/>
        <v>25</v>
      </c>
      <c r="D6" s="1">
        <v>78.62</v>
      </c>
      <c r="E6">
        <v>-318.11079051392153</v>
      </c>
      <c r="F6">
        <v>-182.07748447204858</v>
      </c>
      <c r="G6">
        <f t="shared" si="1"/>
        <v>77.300251416021354</v>
      </c>
      <c r="J6">
        <v>77.300251416021382</v>
      </c>
    </row>
    <row r="7" spans="1:10" x14ac:dyDescent="0.35">
      <c r="A7" s="1">
        <v>1995</v>
      </c>
      <c r="B7" s="1">
        <v>6</v>
      </c>
      <c r="C7" s="1">
        <f t="shared" si="0"/>
        <v>36</v>
      </c>
      <c r="D7" s="1">
        <v>114.15</v>
      </c>
      <c r="E7">
        <v>-51.112292490201071</v>
      </c>
      <c r="F7">
        <v>-268.76558215697264</v>
      </c>
      <c r="G7">
        <f t="shared" si="1"/>
        <v>100.33804603075913</v>
      </c>
      <c r="J7">
        <v>100.33804603075917</v>
      </c>
    </row>
    <row r="8" spans="1:10" x14ac:dyDescent="0.35">
      <c r="A8" s="1">
        <v>1996</v>
      </c>
      <c r="B8" s="1">
        <v>7</v>
      </c>
      <c r="C8" s="1">
        <f t="shared" si="0"/>
        <v>49</v>
      </c>
      <c r="D8" s="1">
        <v>143.04</v>
      </c>
      <c r="E8">
        <v>215.88620553351939</v>
      </c>
      <c r="F8">
        <v>-301.04035742518249</v>
      </c>
      <c r="G8">
        <f t="shared" si="1"/>
        <v>130.24179477874361</v>
      </c>
      <c r="J8">
        <v>130.2417947787437</v>
      </c>
    </row>
    <row r="9" spans="1:10" x14ac:dyDescent="0.35">
      <c r="A9" s="1">
        <v>1997</v>
      </c>
      <c r="B9" s="1">
        <v>8</v>
      </c>
      <c r="C9" s="1">
        <f t="shared" si="0"/>
        <v>64</v>
      </c>
      <c r="D9" s="1">
        <v>191.27</v>
      </c>
      <c r="E9">
        <v>482.88470355723985</v>
      </c>
      <c r="F9">
        <v>-278.90181027667882</v>
      </c>
      <c r="G9">
        <f t="shared" si="1"/>
        <v>169.05775803116893</v>
      </c>
      <c r="J9">
        <v>169.05775803116904</v>
      </c>
    </row>
    <row r="10" spans="1:10" x14ac:dyDescent="0.35">
      <c r="A10" s="1">
        <v>1998</v>
      </c>
      <c r="B10" s="1">
        <v>9</v>
      </c>
      <c r="C10" s="1">
        <f t="shared" si="0"/>
        <v>81</v>
      </c>
      <c r="D10" s="1">
        <v>230.65</v>
      </c>
      <c r="E10">
        <v>749.8832015809603</v>
      </c>
      <c r="F10">
        <v>-202.34994071146139</v>
      </c>
      <c r="G10">
        <f t="shared" si="1"/>
        <v>219.44204315579509</v>
      </c>
      <c r="J10">
        <v>219.44204315579523</v>
      </c>
    </row>
    <row r="11" spans="1:10" x14ac:dyDescent="0.35">
      <c r="A11" s="1">
        <v>1999</v>
      </c>
      <c r="B11" s="1">
        <v>10</v>
      </c>
      <c r="C11" s="1">
        <f t="shared" si="0"/>
        <v>100</v>
      </c>
      <c r="D11" s="1">
        <v>304.08999999999997</v>
      </c>
      <c r="E11">
        <v>1016.8816996046808</v>
      </c>
      <c r="F11">
        <v>-71.384748729530202</v>
      </c>
      <c r="G11">
        <f t="shared" si="1"/>
        <v>284.84235722274042</v>
      </c>
      <c r="J11">
        <v>284.84235722274065</v>
      </c>
    </row>
    <row r="12" spans="1:10" x14ac:dyDescent="0.35">
      <c r="A12" s="1">
        <v>2000</v>
      </c>
      <c r="B12" s="1">
        <v>11</v>
      </c>
      <c r="C12" s="1">
        <f t="shared" si="0"/>
        <v>121</v>
      </c>
      <c r="D12" s="1">
        <v>365.09</v>
      </c>
      <c r="E12">
        <v>1283.8801976284012</v>
      </c>
      <c r="F12">
        <v>113.99376566911496</v>
      </c>
      <c r="G12">
        <f t="shared" si="1"/>
        <v>369.73392747079254</v>
      </c>
      <c r="J12">
        <v>369.73392747079282</v>
      </c>
    </row>
    <row r="13" spans="1:10" x14ac:dyDescent="0.35">
      <c r="A13" s="1">
        <v>2001</v>
      </c>
      <c r="B13" s="1">
        <v>12</v>
      </c>
      <c r="C13" s="1">
        <f t="shared" si="0"/>
        <v>144</v>
      </c>
      <c r="D13" s="1">
        <v>469.85</v>
      </c>
      <c r="E13">
        <v>1550.8786956521217</v>
      </c>
      <c r="F13">
        <v>353.78560248447229</v>
      </c>
      <c r="G13">
        <f t="shared" si="1"/>
        <v>479.92573315238508</v>
      </c>
      <c r="J13">
        <v>479.92573315238548</v>
      </c>
    </row>
    <row r="14" spans="1:10" x14ac:dyDescent="0.35">
      <c r="A14" s="1">
        <v>2002</v>
      </c>
      <c r="B14" s="1">
        <v>13</v>
      </c>
      <c r="C14" s="1">
        <f t="shared" si="0"/>
        <v>169</v>
      </c>
      <c r="D14" s="1">
        <v>623.76</v>
      </c>
      <c r="E14">
        <v>1817.8771936758421</v>
      </c>
      <c r="F14">
        <v>647.99076171654451</v>
      </c>
      <c r="G14">
        <f t="shared" si="1"/>
        <v>622.95800365804769</v>
      </c>
      <c r="J14">
        <v>622.95800365804837</v>
      </c>
    </row>
    <row r="15" spans="1:10" x14ac:dyDescent="0.35">
      <c r="A15" s="1">
        <v>2003</v>
      </c>
      <c r="B15" s="1">
        <v>14</v>
      </c>
      <c r="C15" s="1">
        <f t="shared" si="0"/>
        <v>196</v>
      </c>
      <c r="D15" s="1">
        <v>845.87</v>
      </c>
      <c r="E15">
        <v>2084.8756916995626</v>
      </c>
      <c r="F15">
        <v>996.60924336533117</v>
      </c>
      <c r="G15">
        <f t="shared" si="1"/>
        <v>808.61818301040933</v>
      </c>
      <c r="J15">
        <v>808.61818301041012</v>
      </c>
    </row>
    <row r="16" spans="1:10" x14ac:dyDescent="0.35">
      <c r="A16" s="1">
        <v>2004</v>
      </c>
      <c r="B16" s="1">
        <v>15</v>
      </c>
      <c r="C16" s="1">
        <f t="shared" si="0"/>
        <v>225</v>
      </c>
      <c r="D16" s="1">
        <v>1069.69</v>
      </c>
      <c r="E16">
        <v>2351.8741897232831</v>
      </c>
      <c r="F16">
        <v>1399.6410474308304</v>
      </c>
      <c r="G16">
        <f t="shared" si="1"/>
        <v>1049.6106672609228</v>
      </c>
      <c r="J16">
        <v>1049.6106672609239</v>
      </c>
    </row>
    <row r="17" spans="1:10" x14ac:dyDescent="0.35">
      <c r="A17" s="1">
        <v>2005</v>
      </c>
      <c r="B17" s="1">
        <v>16</v>
      </c>
      <c r="C17" s="1">
        <f t="shared" si="0"/>
        <v>256</v>
      </c>
      <c r="D17" s="1">
        <v>1383.93</v>
      </c>
      <c r="E17">
        <v>2618.8726877470035</v>
      </c>
      <c r="F17">
        <v>1857.0861739130441</v>
      </c>
      <c r="G17">
        <f t="shared" si="1"/>
        <v>1362.4261437288726</v>
      </c>
      <c r="J17">
        <v>1362.426143728874</v>
      </c>
    </row>
    <row r="18" spans="1:10" x14ac:dyDescent="0.35">
      <c r="A18" s="1">
        <v>2006</v>
      </c>
      <c r="B18" s="1">
        <v>17</v>
      </c>
      <c r="C18" s="1">
        <f t="shared" si="0"/>
        <v>289</v>
      </c>
      <c r="D18" s="1">
        <v>1823.57</v>
      </c>
      <c r="E18">
        <v>2885.871185770724</v>
      </c>
      <c r="F18">
        <v>2368.9446228119714</v>
      </c>
      <c r="G18">
        <f t="shared" si="1"/>
        <v>1768.470019421489</v>
      </c>
      <c r="J18">
        <v>1768.4700194214911</v>
      </c>
    </row>
    <row r="19" spans="1:10" x14ac:dyDescent="0.35">
      <c r="A19" s="1">
        <v>2007</v>
      </c>
      <c r="B19" s="1">
        <v>18</v>
      </c>
      <c r="C19" s="1">
        <f t="shared" si="0"/>
        <v>324</v>
      </c>
      <c r="D19" s="1">
        <v>2316.91</v>
      </c>
      <c r="E19">
        <v>3152.8696837944444</v>
      </c>
      <c r="F19">
        <v>2935.2163941276121</v>
      </c>
      <c r="G19">
        <f t="shared" si="1"/>
        <v>2295.527154986115</v>
      </c>
      <c r="J19">
        <v>2295.5271549861172</v>
      </c>
    </row>
    <row r="20" spans="1:10" x14ac:dyDescent="0.35">
      <c r="A20" s="1">
        <v>2008</v>
      </c>
      <c r="B20" s="1">
        <v>19</v>
      </c>
      <c r="C20" s="1">
        <f t="shared" si="0"/>
        <v>361</v>
      </c>
      <c r="D20" s="1">
        <v>2880.5</v>
      </c>
      <c r="E20">
        <v>3419.8681818181649</v>
      </c>
      <c r="F20">
        <v>3555.9014878599664</v>
      </c>
      <c r="G20">
        <f t="shared" si="1"/>
        <v>2979.6631333351147</v>
      </c>
      <c r="J20">
        <v>2979.6631333351188</v>
      </c>
    </row>
    <row r="21" spans="1:10" x14ac:dyDescent="0.35">
      <c r="A21" s="1">
        <v>2009</v>
      </c>
      <c r="B21" s="1">
        <v>20</v>
      </c>
      <c r="C21" s="1">
        <f t="shared" si="0"/>
        <v>400</v>
      </c>
      <c r="D21" s="1">
        <v>3808.33</v>
      </c>
      <c r="E21">
        <v>3686.8666798418853</v>
      </c>
      <c r="F21">
        <v>4230.9999040090352</v>
      </c>
      <c r="G21">
        <f t="shared" si="1"/>
        <v>3867.6921633759275</v>
      </c>
      <c r="J21">
        <v>3867.692163375933</v>
      </c>
    </row>
    <row r="22" spans="1:10" x14ac:dyDescent="0.35">
      <c r="A22" s="1">
        <v>2010</v>
      </c>
      <c r="B22" s="1">
        <v>21</v>
      </c>
      <c r="C22" s="1">
        <f t="shared" si="0"/>
        <v>441</v>
      </c>
      <c r="D22" s="1">
        <v>4989.5</v>
      </c>
      <c r="E22">
        <v>3953.8651778656058</v>
      </c>
      <c r="F22">
        <v>4960.5116425748174</v>
      </c>
      <c r="G22">
        <f t="shared" si="1"/>
        <v>5020.3804931116556</v>
      </c>
      <c r="J22">
        <v>5020.3804931116629</v>
      </c>
    </row>
    <row r="23" spans="1:10" x14ac:dyDescent="0.35">
      <c r="A23" s="1">
        <v>2011</v>
      </c>
      <c r="B23" s="1">
        <v>22</v>
      </c>
      <c r="C23" s="1">
        <f t="shared" si="0"/>
        <v>484</v>
      </c>
      <c r="D23" s="1">
        <v>6237.46</v>
      </c>
      <c r="E23">
        <v>4220.8636758893263</v>
      </c>
      <c r="F23">
        <v>5744.4367035573141</v>
      </c>
      <c r="G23">
        <f t="shared" si="1"/>
        <v>6516.6045359764212</v>
      </c>
      <c r="J23">
        <v>6516.6045359764312</v>
      </c>
    </row>
    <row r="24" spans="1:10" x14ac:dyDescent="0.35">
      <c r="A24" s="1">
        <v>2012</v>
      </c>
      <c r="B24" s="1">
        <v>23</v>
      </c>
      <c r="C24" s="1">
        <f t="shared" si="0"/>
        <v>529</v>
      </c>
      <c r="D24" s="1">
        <v>7637.87</v>
      </c>
      <c r="E24">
        <v>4487.8621739130467</v>
      </c>
      <c r="F24">
        <v>6582.7750869565225</v>
      </c>
      <c r="G24">
        <f t="shared" si="1"/>
        <v>8458.7482435993115</v>
      </c>
      <c r="J24">
        <v>8458.7482435993261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D02296-B28B-492F-B758-5FFC6869B7CE}">
  <dimension ref="A1:L16"/>
  <sheetViews>
    <sheetView workbookViewId="0">
      <selection sqref="A1:C1048576"/>
    </sheetView>
  </sheetViews>
  <sheetFormatPr defaultRowHeight="14.5" x14ac:dyDescent="0.35"/>
  <sheetData>
    <row r="1" spans="1:12" x14ac:dyDescent="0.35">
      <c r="A1" s="1" t="s">
        <v>1</v>
      </c>
      <c r="B1" t="s">
        <v>22</v>
      </c>
      <c r="C1" t="s">
        <v>23</v>
      </c>
      <c r="D1" t="s">
        <v>15</v>
      </c>
      <c r="E1" t="s">
        <v>24</v>
      </c>
      <c r="F1" t="s">
        <v>25</v>
      </c>
    </row>
    <row r="2" spans="1:12" x14ac:dyDescent="0.35">
      <c r="A2" s="1">
        <v>2009</v>
      </c>
      <c r="B2">
        <v>1</v>
      </c>
      <c r="C2">
        <v>1856</v>
      </c>
      <c r="D2">
        <v>1</v>
      </c>
      <c r="E2">
        <v>0</v>
      </c>
      <c r="F2">
        <v>0</v>
      </c>
      <c r="G2" cm="1">
        <f t="array" ref="G2:G13">+TREND(C2:C13,D2:F13,D2:F13,TRUE)</f>
        <v>1928.9</v>
      </c>
      <c r="H2">
        <f>$I$2*F2+E2*$J$2+$K$2*D2+$L$2</f>
        <v>1928.9</v>
      </c>
      <c r="I2" cm="1">
        <f t="array" ref="I2:L2">LINEST(C2:C13,D2:F13,TRUE)</f>
        <v>-1095.4333333333329</v>
      </c>
      <c r="J2">
        <v>94.033333333333601</v>
      </c>
      <c r="K2">
        <v>36.466666666666661</v>
      </c>
      <c r="L2">
        <v>1892.4333333333334</v>
      </c>
    </row>
    <row r="3" spans="1:12" x14ac:dyDescent="0.35">
      <c r="A3" s="1">
        <v>2009</v>
      </c>
      <c r="B3">
        <v>2</v>
      </c>
      <c r="C3">
        <v>2012</v>
      </c>
      <c r="D3">
        <v>2</v>
      </c>
      <c r="E3">
        <v>1</v>
      </c>
      <c r="F3">
        <v>0</v>
      </c>
      <c r="G3">
        <v>2059.4000000000005</v>
      </c>
      <c r="H3">
        <f t="shared" ref="H3:H16" si="0">$I$2*F3+E3*$J$2+$K$2*D3+$L$2</f>
        <v>2059.4000000000005</v>
      </c>
    </row>
    <row r="4" spans="1:12" x14ac:dyDescent="0.35">
      <c r="A4" s="1">
        <v>2009</v>
      </c>
      <c r="B4">
        <v>3</v>
      </c>
      <c r="C4">
        <v>985</v>
      </c>
      <c r="D4">
        <v>3</v>
      </c>
      <c r="E4">
        <v>0</v>
      </c>
      <c r="F4">
        <v>1</v>
      </c>
      <c r="G4">
        <v>906.40000000000043</v>
      </c>
      <c r="H4">
        <f t="shared" si="0"/>
        <v>906.40000000000043</v>
      </c>
    </row>
    <row r="5" spans="1:12" x14ac:dyDescent="0.35">
      <c r="A5" s="1">
        <v>2010</v>
      </c>
      <c r="B5">
        <v>1</v>
      </c>
      <c r="C5">
        <v>1995</v>
      </c>
      <c r="D5">
        <v>4</v>
      </c>
      <c r="E5">
        <v>0</v>
      </c>
      <c r="F5">
        <v>0</v>
      </c>
      <c r="G5">
        <v>2038.3</v>
      </c>
      <c r="H5">
        <f t="shared" si="0"/>
        <v>2038.3</v>
      </c>
    </row>
    <row r="6" spans="1:12" x14ac:dyDescent="0.35">
      <c r="A6" s="1">
        <v>2010</v>
      </c>
      <c r="B6">
        <v>2</v>
      </c>
      <c r="C6">
        <v>2168</v>
      </c>
      <c r="D6">
        <v>5</v>
      </c>
      <c r="E6">
        <v>1</v>
      </c>
      <c r="F6">
        <v>0</v>
      </c>
      <c r="G6">
        <v>2168.8000000000002</v>
      </c>
      <c r="H6">
        <f t="shared" si="0"/>
        <v>2168.8000000000002</v>
      </c>
    </row>
    <row r="7" spans="1:12" ht="15" customHeight="1" x14ac:dyDescent="0.35">
      <c r="A7" s="1">
        <v>2010</v>
      </c>
      <c r="B7">
        <v>3</v>
      </c>
      <c r="C7">
        <v>1072</v>
      </c>
      <c r="D7">
        <v>6</v>
      </c>
      <c r="E7">
        <v>0</v>
      </c>
      <c r="F7">
        <v>1</v>
      </c>
      <c r="G7">
        <v>1015.8000000000004</v>
      </c>
      <c r="H7">
        <f t="shared" si="0"/>
        <v>1015.8000000000004</v>
      </c>
    </row>
    <row r="8" spans="1:12" x14ac:dyDescent="0.35">
      <c r="A8" s="1">
        <v>2011</v>
      </c>
      <c r="B8">
        <v>1</v>
      </c>
      <c r="C8">
        <v>2241</v>
      </c>
      <c r="D8">
        <v>7</v>
      </c>
      <c r="E8">
        <v>0</v>
      </c>
      <c r="F8">
        <v>0</v>
      </c>
      <c r="G8">
        <v>2147.6999999999998</v>
      </c>
      <c r="H8">
        <f t="shared" si="0"/>
        <v>2147.6999999999998</v>
      </c>
    </row>
    <row r="9" spans="1:12" x14ac:dyDescent="0.35">
      <c r="A9" s="1">
        <v>2011</v>
      </c>
      <c r="B9">
        <v>2</v>
      </c>
      <c r="C9">
        <v>2306</v>
      </c>
      <c r="D9">
        <v>8</v>
      </c>
      <c r="E9">
        <v>1</v>
      </c>
      <c r="F9">
        <v>0</v>
      </c>
      <c r="G9">
        <v>2278.2000000000003</v>
      </c>
      <c r="H9">
        <f t="shared" si="0"/>
        <v>2278.2000000000003</v>
      </c>
    </row>
    <row r="10" spans="1:12" x14ac:dyDescent="0.35">
      <c r="A10" s="1">
        <v>2011</v>
      </c>
      <c r="B10">
        <v>3</v>
      </c>
      <c r="C10">
        <v>1105</v>
      </c>
      <c r="D10">
        <v>9</v>
      </c>
      <c r="E10">
        <v>0</v>
      </c>
      <c r="F10">
        <v>1</v>
      </c>
      <c r="G10">
        <v>1125.2000000000003</v>
      </c>
      <c r="H10">
        <f t="shared" si="0"/>
        <v>1125.2000000000003</v>
      </c>
    </row>
    <row r="11" spans="1:12" x14ac:dyDescent="0.35">
      <c r="A11" s="1">
        <v>2012</v>
      </c>
      <c r="B11">
        <v>1</v>
      </c>
      <c r="C11">
        <v>2280</v>
      </c>
      <c r="D11">
        <v>10</v>
      </c>
      <c r="E11">
        <v>0</v>
      </c>
      <c r="F11">
        <v>0</v>
      </c>
      <c r="G11">
        <v>2257.1</v>
      </c>
      <c r="H11">
        <f t="shared" si="0"/>
        <v>2257.1</v>
      </c>
    </row>
    <row r="12" spans="1:12" x14ac:dyDescent="0.35">
      <c r="A12" s="1">
        <v>2012</v>
      </c>
      <c r="B12">
        <v>2</v>
      </c>
      <c r="C12">
        <v>2408</v>
      </c>
      <c r="D12">
        <v>11</v>
      </c>
      <c r="E12">
        <v>1</v>
      </c>
      <c r="F12">
        <v>0</v>
      </c>
      <c r="G12">
        <v>2387.6000000000004</v>
      </c>
      <c r="H12">
        <f t="shared" si="0"/>
        <v>2387.6000000000004</v>
      </c>
    </row>
    <row r="13" spans="1:12" x14ac:dyDescent="0.35">
      <c r="A13" s="1">
        <v>2012</v>
      </c>
      <c r="B13">
        <v>3</v>
      </c>
      <c r="C13">
        <v>1120</v>
      </c>
      <c r="D13">
        <v>12</v>
      </c>
      <c r="E13">
        <v>0</v>
      </c>
      <c r="F13">
        <v>1</v>
      </c>
      <c r="G13">
        <v>1234.6000000000004</v>
      </c>
      <c r="H13">
        <f t="shared" si="0"/>
        <v>1234.6000000000004</v>
      </c>
    </row>
    <row r="14" spans="1:12" x14ac:dyDescent="0.35">
      <c r="D14">
        <v>13</v>
      </c>
      <c r="E14">
        <v>0</v>
      </c>
      <c r="F14">
        <v>0</v>
      </c>
      <c r="H14">
        <f t="shared" si="0"/>
        <v>2366.5</v>
      </c>
    </row>
    <row r="15" spans="1:12" x14ac:dyDescent="0.35">
      <c r="D15">
        <v>14</v>
      </c>
      <c r="E15">
        <v>1</v>
      </c>
      <c r="F15">
        <v>0</v>
      </c>
      <c r="H15">
        <f t="shared" si="0"/>
        <v>2497</v>
      </c>
    </row>
    <row r="16" spans="1:12" x14ac:dyDescent="0.35">
      <c r="D16">
        <v>15</v>
      </c>
      <c r="E16">
        <v>0</v>
      </c>
      <c r="F16">
        <v>1</v>
      </c>
      <c r="H16">
        <f t="shared" si="0"/>
        <v>1344.0000000000005</v>
      </c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DF109D-F80B-46EE-B8C5-5EA130769FE9}">
  <dimension ref="A1:AC54"/>
  <sheetViews>
    <sheetView zoomScale="85" zoomScaleNormal="85" workbookViewId="0">
      <selection activeCell="U12" sqref="U12"/>
    </sheetView>
  </sheetViews>
  <sheetFormatPr defaultRowHeight="14.5" x14ac:dyDescent="0.35"/>
  <sheetData>
    <row r="1" spans="1:29" x14ac:dyDescent="0.35">
      <c r="A1" s="1" t="s">
        <v>3</v>
      </c>
      <c r="B1" s="1" t="s">
        <v>1</v>
      </c>
      <c r="C1" s="1" t="s">
        <v>23</v>
      </c>
      <c r="D1" s="1" t="s">
        <v>15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</row>
    <row r="2" spans="1:29" x14ac:dyDescent="0.35">
      <c r="A2" s="1">
        <v>1</v>
      </c>
      <c r="B2" s="1">
        <v>2010</v>
      </c>
      <c r="C2" s="1">
        <v>28370</v>
      </c>
      <c r="D2" s="1">
        <v>1</v>
      </c>
      <c r="E2" s="1">
        <v>1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cm="1">
        <f t="array" ref="P2:P54">TREND(C2:C54,D2:O54,D2:O54,TRUE)</f>
        <v>27683.4588235294</v>
      </c>
      <c r="Q2" cm="1">
        <f t="array" ref="Q2:AC2">LINEST(C2:C54,D2:O54,TRUE,)</f>
        <v>-6306.9357843137313</v>
      </c>
      <c r="R2">
        <v>-8864.6215686274554</v>
      </c>
      <c r="S2">
        <v>-10530.057352941181</v>
      </c>
      <c r="T2">
        <v>-7816.7431372549081</v>
      </c>
      <c r="U2">
        <v>-8410.4289215686331</v>
      </c>
      <c r="V2">
        <v>-8410.364705882359</v>
      </c>
      <c r="W2">
        <v>-7448.1857843137286</v>
      </c>
      <c r="X2">
        <v>-9309.5715686274525</v>
      </c>
      <c r="Y2">
        <v>-8081.7573529411811</v>
      </c>
      <c r="Z2">
        <v>-10502.943137254908</v>
      </c>
      <c r="AA2">
        <v>-10939.928921568635</v>
      </c>
      <c r="AB2">
        <v>110.81421568627451</v>
      </c>
      <c r="AC2">
        <v>38512.573529411762</v>
      </c>
    </row>
    <row r="3" spans="1:29" x14ac:dyDescent="0.35">
      <c r="A3" s="1">
        <v>2</v>
      </c>
      <c r="B3" s="1">
        <v>2010</v>
      </c>
      <c r="C3" s="1">
        <v>28465</v>
      </c>
      <c r="D3" s="1">
        <v>2</v>
      </c>
      <c r="E3" s="1">
        <v>0</v>
      </c>
      <c r="F3" s="1">
        <v>1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>
        <v>28231.258823529402</v>
      </c>
    </row>
    <row r="4" spans="1:29" x14ac:dyDescent="0.35">
      <c r="A4" s="1">
        <v>3</v>
      </c>
      <c r="B4" s="1">
        <v>2010</v>
      </c>
      <c r="C4" s="1">
        <v>30078</v>
      </c>
      <c r="D4" s="1">
        <v>3</v>
      </c>
      <c r="E4" s="1">
        <v>0</v>
      </c>
      <c r="F4" s="1">
        <v>0</v>
      </c>
      <c r="G4" s="1">
        <v>1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>
        <v>30763.258823529402</v>
      </c>
    </row>
    <row r="5" spans="1:29" x14ac:dyDescent="0.35">
      <c r="A5" s="1">
        <v>4</v>
      </c>
      <c r="B5" s="1">
        <v>2010</v>
      </c>
      <c r="C5" s="1">
        <v>29578</v>
      </c>
      <c r="D5" s="1">
        <v>4</v>
      </c>
      <c r="E5" s="1">
        <v>0</v>
      </c>
      <c r="F5" s="1">
        <v>0</v>
      </c>
      <c r="G5" s="1">
        <v>0</v>
      </c>
      <c r="H5" s="1">
        <v>1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>
        <v>29646.25882352941</v>
      </c>
    </row>
    <row r="6" spans="1:29" x14ac:dyDescent="0.35">
      <c r="A6" s="1">
        <v>5</v>
      </c>
      <c r="B6" s="1">
        <v>2010</v>
      </c>
      <c r="C6" s="1">
        <v>31519</v>
      </c>
      <c r="D6" s="1">
        <v>5</v>
      </c>
      <c r="E6" s="1">
        <v>0</v>
      </c>
      <c r="F6" s="1">
        <v>0</v>
      </c>
      <c r="G6" s="1">
        <v>0</v>
      </c>
      <c r="H6" s="1">
        <v>0</v>
      </c>
      <c r="I6" s="1">
        <v>1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>
        <v>31618.458823529407</v>
      </c>
    </row>
    <row r="7" spans="1:29" x14ac:dyDescent="0.35">
      <c r="A7" s="1">
        <v>6</v>
      </c>
      <c r="B7" s="1">
        <v>2010</v>
      </c>
      <c r="C7" s="1">
        <v>30078</v>
      </c>
      <c r="D7" s="1">
        <v>6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1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>
        <v>30767.094117647051</v>
      </c>
    </row>
    <row r="8" spans="1:29" x14ac:dyDescent="0.35">
      <c r="A8" s="1">
        <v>7</v>
      </c>
      <c r="B8" s="1">
        <v>2010</v>
      </c>
      <c r="C8" s="1">
        <v>30812</v>
      </c>
      <c r="D8" s="1">
        <v>7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1</v>
      </c>
      <c r="L8" s="1">
        <v>0</v>
      </c>
      <c r="M8" s="1">
        <v>0</v>
      </c>
      <c r="N8" s="1">
        <v>0</v>
      </c>
      <c r="O8" s="1">
        <v>0</v>
      </c>
      <c r="P8">
        <v>30877.844117647051</v>
      </c>
    </row>
    <row r="9" spans="1:29" x14ac:dyDescent="0.35">
      <c r="A9" s="1">
        <v>8</v>
      </c>
      <c r="B9" s="1">
        <v>2010</v>
      </c>
      <c r="C9" s="1">
        <v>30836</v>
      </c>
      <c r="D9" s="1">
        <v>8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1</v>
      </c>
      <c r="M9" s="1">
        <v>0</v>
      </c>
      <c r="N9" s="1">
        <v>0</v>
      </c>
      <c r="O9" s="1">
        <v>0</v>
      </c>
      <c r="P9">
        <v>31582.344117647051</v>
      </c>
    </row>
    <row r="10" spans="1:29" x14ac:dyDescent="0.35">
      <c r="A10" s="1">
        <v>9</v>
      </c>
      <c r="B10" s="1">
        <v>2010</v>
      </c>
      <c r="C10" s="1">
        <v>28412</v>
      </c>
      <c r="D10" s="1">
        <v>9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1</v>
      </c>
      <c r="N10" s="1">
        <v>0</v>
      </c>
      <c r="O10" s="1">
        <v>0</v>
      </c>
      <c r="P10">
        <v>28979.844117647051</v>
      </c>
    </row>
    <row r="11" spans="1:29" x14ac:dyDescent="0.35">
      <c r="A11" s="1">
        <v>10</v>
      </c>
      <c r="B11" s="1">
        <v>2010</v>
      </c>
      <c r="C11" s="1">
        <v>30642</v>
      </c>
      <c r="D11" s="1">
        <v>10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1</v>
      </c>
      <c r="O11" s="1">
        <v>0</v>
      </c>
      <c r="P11">
        <v>30756.094117647051</v>
      </c>
    </row>
    <row r="12" spans="1:29" x14ac:dyDescent="0.35">
      <c r="A12" s="1">
        <v>11</v>
      </c>
      <c r="B12" s="1">
        <v>2010</v>
      </c>
      <c r="C12" s="1">
        <v>32754</v>
      </c>
      <c r="D12" s="1">
        <v>11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1</v>
      </c>
      <c r="P12">
        <v>33424.594117647051</v>
      </c>
    </row>
    <row r="13" spans="1:29" x14ac:dyDescent="0.35">
      <c r="A13" s="1">
        <v>12</v>
      </c>
      <c r="B13" s="1">
        <v>2010</v>
      </c>
      <c r="C13" s="1">
        <v>39486</v>
      </c>
      <c r="D13" s="1">
        <v>12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  <c r="P13">
        <v>39842.344117647059</v>
      </c>
    </row>
    <row r="14" spans="1:29" x14ac:dyDescent="0.35">
      <c r="A14" s="1">
        <v>1</v>
      </c>
      <c r="B14" s="1">
        <v>2011</v>
      </c>
      <c r="C14" s="1">
        <v>29121</v>
      </c>
      <c r="D14" s="1">
        <v>13</v>
      </c>
      <c r="E14" s="1">
        <v>1</v>
      </c>
      <c r="F14" s="1">
        <v>0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>
        <v>0</v>
      </c>
      <c r="N14" s="1">
        <v>0</v>
      </c>
      <c r="O14" s="1">
        <v>0</v>
      </c>
      <c r="P14">
        <v>29013.229411764696</v>
      </c>
    </row>
    <row r="15" spans="1:29" x14ac:dyDescent="0.35">
      <c r="A15" s="1">
        <v>2</v>
      </c>
      <c r="B15" s="1">
        <v>2011</v>
      </c>
      <c r="C15" s="1">
        <v>29232</v>
      </c>
      <c r="D15" s="1">
        <v>14</v>
      </c>
      <c r="E15" s="1">
        <v>0</v>
      </c>
      <c r="F15" s="1">
        <v>1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0</v>
      </c>
      <c r="N15" s="1">
        <v>0</v>
      </c>
      <c r="O15" s="1">
        <v>0</v>
      </c>
      <c r="P15">
        <v>29561.029411764699</v>
      </c>
    </row>
    <row r="16" spans="1:29" x14ac:dyDescent="0.35">
      <c r="A16" s="1">
        <v>3</v>
      </c>
      <c r="B16" s="1">
        <v>2011</v>
      </c>
      <c r="C16" s="1">
        <v>31319</v>
      </c>
      <c r="D16" s="1">
        <v>15</v>
      </c>
      <c r="E16" s="1">
        <v>0</v>
      </c>
      <c r="F16" s="1">
        <v>0</v>
      </c>
      <c r="G16" s="1">
        <v>1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>
        <v>32093.029411764699</v>
      </c>
    </row>
    <row r="17" spans="1:16" x14ac:dyDescent="0.35">
      <c r="A17" s="1">
        <v>4</v>
      </c>
      <c r="B17" s="1">
        <v>2011</v>
      </c>
      <c r="C17" s="1">
        <v>31745</v>
      </c>
      <c r="D17" s="1">
        <v>16</v>
      </c>
      <c r="E17" s="1">
        <v>0</v>
      </c>
      <c r="F17" s="1">
        <v>0</v>
      </c>
      <c r="G17" s="1">
        <v>0</v>
      </c>
      <c r="H17" s="1">
        <v>1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>
        <v>30976.029411764703</v>
      </c>
    </row>
    <row r="18" spans="1:16" x14ac:dyDescent="0.35">
      <c r="A18" s="1">
        <v>5</v>
      </c>
      <c r="B18" s="1">
        <v>2011</v>
      </c>
      <c r="C18" s="1">
        <v>32683</v>
      </c>
      <c r="D18" s="1">
        <v>17</v>
      </c>
      <c r="E18" s="1">
        <v>0</v>
      </c>
      <c r="F18" s="1">
        <v>0</v>
      </c>
      <c r="G18" s="1">
        <v>0</v>
      </c>
      <c r="H18" s="1">
        <v>0</v>
      </c>
      <c r="I18" s="1">
        <v>1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  <c r="P18">
        <v>32948.229411764696</v>
      </c>
    </row>
    <row r="19" spans="1:16" x14ac:dyDescent="0.35">
      <c r="A19" s="1">
        <v>6</v>
      </c>
      <c r="B19" s="1">
        <v>2011</v>
      </c>
      <c r="C19" s="1">
        <v>31892</v>
      </c>
      <c r="D19" s="1">
        <v>18</v>
      </c>
      <c r="E19" s="1">
        <v>0</v>
      </c>
      <c r="F19" s="1">
        <v>0</v>
      </c>
      <c r="G19" s="1">
        <v>0</v>
      </c>
      <c r="H19" s="1">
        <v>0</v>
      </c>
      <c r="I19" s="1">
        <v>0</v>
      </c>
      <c r="J19" s="1">
        <v>1</v>
      </c>
      <c r="K19" s="1">
        <v>0</v>
      </c>
      <c r="L19" s="1">
        <v>0</v>
      </c>
      <c r="M19" s="1">
        <v>0</v>
      </c>
      <c r="N19" s="1">
        <v>0</v>
      </c>
      <c r="O19" s="1">
        <v>0</v>
      </c>
      <c r="P19">
        <v>32096.864705882344</v>
      </c>
    </row>
    <row r="20" spans="1:16" x14ac:dyDescent="0.35">
      <c r="A20" s="1">
        <v>7</v>
      </c>
      <c r="B20" s="1">
        <v>2011</v>
      </c>
      <c r="C20" s="1">
        <v>32721</v>
      </c>
      <c r="D20" s="1">
        <v>19</v>
      </c>
      <c r="E20" s="1">
        <v>0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  <c r="K20" s="1">
        <v>1</v>
      </c>
      <c r="L20" s="1">
        <v>0</v>
      </c>
      <c r="M20" s="1">
        <v>0</v>
      </c>
      <c r="N20" s="1">
        <v>0</v>
      </c>
      <c r="O20" s="1">
        <v>0</v>
      </c>
      <c r="P20">
        <v>32207.614705882344</v>
      </c>
    </row>
    <row r="21" spans="1:16" x14ac:dyDescent="0.35">
      <c r="A21" s="1">
        <v>8</v>
      </c>
      <c r="B21" s="1">
        <v>2011</v>
      </c>
      <c r="C21" s="1">
        <v>32604</v>
      </c>
      <c r="D21" s="1">
        <v>20</v>
      </c>
      <c r="E21" s="1">
        <v>0</v>
      </c>
      <c r="F21" s="1">
        <v>0</v>
      </c>
      <c r="G21" s="1">
        <v>0</v>
      </c>
      <c r="H21" s="1">
        <v>0</v>
      </c>
      <c r="I21" s="1">
        <v>0</v>
      </c>
      <c r="J21" s="1">
        <v>0</v>
      </c>
      <c r="K21" s="1">
        <v>0</v>
      </c>
      <c r="L21" s="1">
        <v>1</v>
      </c>
      <c r="M21" s="1">
        <v>0</v>
      </c>
      <c r="N21" s="1">
        <v>0</v>
      </c>
      <c r="O21" s="1">
        <v>0</v>
      </c>
      <c r="P21">
        <v>32912.114705882341</v>
      </c>
    </row>
    <row r="22" spans="1:16" x14ac:dyDescent="0.35">
      <c r="A22" s="1">
        <v>9</v>
      </c>
      <c r="B22" s="1">
        <v>2011</v>
      </c>
      <c r="C22" s="1">
        <v>30678</v>
      </c>
      <c r="D22" s="1">
        <v>21</v>
      </c>
      <c r="E22" s="1">
        <v>0</v>
      </c>
      <c r="F22" s="1">
        <v>0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1</v>
      </c>
      <c r="N22" s="1">
        <v>0</v>
      </c>
      <c r="O22" s="1">
        <v>0</v>
      </c>
      <c r="P22">
        <v>30309.614705882344</v>
      </c>
    </row>
    <row r="23" spans="1:16" x14ac:dyDescent="0.35">
      <c r="A23" s="1">
        <v>10</v>
      </c>
      <c r="B23" s="1">
        <v>2011</v>
      </c>
      <c r="C23" s="1">
        <v>32458</v>
      </c>
      <c r="D23" s="1">
        <v>22</v>
      </c>
      <c r="E23" s="1">
        <v>0</v>
      </c>
      <c r="F23" s="1">
        <v>0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0</v>
      </c>
      <c r="N23" s="1">
        <v>1</v>
      </c>
      <c r="O23" s="1">
        <v>0</v>
      </c>
      <c r="P23">
        <v>32085.864705882348</v>
      </c>
    </row>
    <row r="24" spans="1:16" x14ac:dyDescent="0.35">
      <c r="A24" s="1">
        <v>11</v>
      </c>
      <c r="B24" s="1">
        <v>2011</v>
      </c>
      <c r="C24" s="1">
        <v>34452</v>
      </c>
      <c r="D24" s="1">
        <v>23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1</v>
      </c>
      <c r="P24">
        <v>34754.364705882341</v>
      </c>
    </row>
    <row r="25" spans="1:16" x14ac:dyDescent="0.35">
      <c r="A25" s="1">
        <v>12</v>
      </c>
      <c r="B25" s="1">
        <v>2011</v>
      </c>
      <c r="C25" s="1">
        <v>41682</v>
      </c>
      <c r="D25" s="1">
        <v>24</v>
      </c>
      <c r="E25" s="1">
        <v>0</v>
      </c>
      <c r="F25" s="1">
        <v>0</v>
      </c>
      <c r="G25" s="1">
        <v>0</v>
      </c>
      <c r="H25" s="1">
        <v>0</v>
      </c>
      <c r="I25" s="1">
        <v>0</v>
      </c>
      <c r="J25" s="1">
        <v>0</v>
      </c>
      <c r="K25" s="1">
        <v>0</v>
      </c>
      <c r="L25" s="1">
        <v>0</v>
      </c>
      <c r="M25" s="1">
        <v>0</v>
      </c>
      <c r="N25" s="1">
        <v>0</v>
      </c>
      <c r="O25" s="1">
        <v>0</v>
      </c>
      <c r="P25">
        <v>41172.114705882348</v>
      </c>
    </row>
    <row r="26" spans="1:16" x14ac:dyDescent="0.35">
      <c r="A26" s="1">
        <v>1</v>
      </c>
      <c r="B26" s="1">
        <v>2012</v>
      </c>
      <c r="C26" s="1">
        <v>30602</v>
      </c>
      <c r="D26" s="1">
        <v>25</v>
      </c>
      <c r="E26" s="1">
        <v>1</v>
      </c>
      <c r="F26" s="1">
        <v>0</v>
      </c>
      <c r="G26" s="1">
        <v>0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  <c r="M26" s="1">
        <v>0</v>
      </c>
      <c r="N26" s="1">
        <v>0</v>
      </c>
      <c r="O26" s="1">
        <v>0</v>
      </c>
      <c r="P26">
        <v>30342.999999999989</v>
      </c>
    </row>
    <row r="27" spans="1:16" x14ac:dyDescent="0.35">
      <c r="A27" s="1">
        <v>2</v>
      </c>
      <c r="B27" s="1">
        <v>2012</v>
      </c>
      <c r="C27" s="1">
        <v>32447</v>
      </c>
      <c r="D27" s="1">
        <v>26</v>
      </c>
      <c r="E27" s="1">
        <v>0</v>
      </c>
      <c r="F27" s="1">
        <v>1</v>
      </c>
      <c r="G27" s="1">
        <v>0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 s="1">
        <v>0</v>
      </c>
      <c r="N27" s="1">
        <v>0</v>
      </c>
      <c r="O27" s="1">
        <v>0</v>
      </c>
      <c r="P27">
        <v>30890.799999999992</v>
      </c>
    </row>
    <row r="28" spans="1:16" x14ac:dyDescent="0.35">
      <c r="A28" s="1">
        <v>3</v>
      </c>
      <c r="B28" s="1">
        <v>2012</v>
      </c>
      <c r="C28" s="1">
        <v>34168</v>
      </c>
      <c r="D28" s="1">
        <v>27</v>
      </c>
      <c r="E28" s="1">
        <v>0</v>
      </c>
      <c r="F28" s="1">
        <v>0</v>
      </c>
      <c r="G28" s="1">
        <v>1</v>
      </c>
      <c r="H28" s="1">
        <v>0</v>
      </c>
      <c r="I28" s="1">
        <v>0</v>
      </c>
      <c r="J28" s="1">
        <v>0</v>
      </c>
      <c r="K28" s="1">
        <v>0</v>
      </c>
      <c r="L28" s="1">
        <v>0</v>
      </c>
      <c r="M28" s="1">
        <v>0</v>
      </c>
      <c r="N28" s="1">
        <v>0</v>
      </c>
      <c r="O28" s="1">
        <v>0</v>
      </c>
      <c r="P28">
        <v>33422.799999999996</v>
      </c>
    </row>
    <row r="29" spans="1:16" x14ac:dyDescent="0.35">
      <c r="A29" s="1">
        <v>4</v>
      </c>
      <c r="B29" s="1">
        <v>2012</v>
      </c>
      <c r="C29" s="1">
        <v>32825</v>
      </c>
      <c r="D29" s="1">
        <v>28</v>
      </c>
      <c r="E29" s="1">
        <v>0</v>
      </c>
      <c r="F29" s="1">
        <v>0</v>
      </c>
      <c r="G29" s="1">
        <v>0</v>
      </c>
      <c r="H29" s="1">
        <v>1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>
        <v>32305.799999999996</v>
      </c>
    </row>
    <row r="30" spans="1:16" x14ac:dyDescent="0.35">
      <c r="A30" s="1">
        <v>5</v>
      </c>
      <c r="B30" s="1">
        <v>2012</v>
      </c>
      <c r="C30" s="1">
        <v>34479</v>
      </c>
      <c r="D30" s="1">
        <v>29</v>
      </c>
      <c r="E30" s="1">
        <v>0</v>
      </c>
      <c r="F30" s="1">
        <v>0</v>
      </c>
      <c r="G30" s="1">
        <v>0</v>
      </c>
      <c r="H30" s="1">
        <v>0</v>
      </c>
      <c r="I30" s="1">
        <v>1</v>
      </c>
      <c r="J30" s="1">
        <v>0</v>
      </c>
      <c r="K30" s="1">
        <v>0</v>
      </c>
      <c r="L30" s="1">
        <v>0</v>
      </c>
      <c r="M30" s="1">
        <v>0</v>
      </c>
      <c r="N30" s="1">
        <v>0</v>
      </c>
      <c r="O30" s="1">
        <v>0</v>
      </c>
      <c r="P30">
        <v>34277.999999999993</v>
      </c>
    </row>
    <row r="31" spans="1:16" x14ac:dyDescent="0.35">
      <c r="A31" s="1">
        <v>6</v>
      </c>
      <c r="B31" s="1">
        <v>2012</v>
      </c>
      <c r="C31" s="1">
        <v>34110</v>
      </c>
      <c r="D31" s="1">
        <v>30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1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>
        <v>33426.635294117637</v>
      </c>
    </row>
    <row r="32" spans="1:16" x14ac:dyDescent="0.35">
      <c r="A32" s="1">
        <v>7</v>
      </c>
      <c r="B32" s="1">
        <v>2012</v>
      </c>
      <c r="C32" s="1">
        <v>33469</v>
      </c>
      <c r="D32" s="1">
        <v>31</v>
      </c>
      <c r="E32" s="1">
        <v>0</v>
      </c>
      <c r="F32" s="1">
        <v>0</v>
      </c>
      <c r="G32" s="1">
        <v>0</v>
      </c>
      <c r="H32" s="1">
        <v>0</v>
      </c>
      <c r="I32" s="1">
        <v>0</v>
      </c>
      <c r="J32" s="1">
        <v>0</v>
      </c>
      <c r="K32" s="1">
        <v>1</v>
      </c>
      <c r="L32" s="1">
        <v>0</v>
      </c>
      <c r="M32" s="1">
        <v>0</v>
      </c>
      <c r="N32" s="1">
        <v>0</v>
      </c>
      <c r="O32" s="1">
        <v>0</v>
      </c>
      <c r="P32">
        <v>33537.385294117637</v>
      </c>
    </row>
    <row r="33" spans="1:16" x14ac:dyDescent="0.35">
      <c r="A33" s="1">
        <v>8</v>
      </c>
      <c r="B33" s="1">
        <v>2012</v>
      </c>
      <c r="C33" s="1">
        <v>34742</v>
      </c>
      <c r="D33" s="1">
        <v>32</v>
      </c>
      <c r="E33" s="1">
        <v>0</v>
      </c>
      <c r="F33" s="1">
        <v>0</v>
      </c>
      <c r="G33" s="1">
        <v>0</v>
      </c>
      <c r="H33" s="1">
        <v>0</v>
      </c>
      <c r="I33" s="1">
        <v>0</v>
      </c>
      <c r="J33" s="1">
        <v>0</v>
      </c>
      <c r="K33" s="1">
        <v>0</v>
      </c>
      <c r="L33" s="1">
        <v>1</v>
      </c>
      <c r="M33" s="1">
        <v>0</v>
      </c>
      <c r="N33" s="1">
        <v>0</v>
      </c>
      <c r="O33" s="1">
        <v>0</v>
      </c>
      <c r="P33">
        <v>34241.885294117637</v>
      </c>
    </row>
    <row r="34" spans="1:16" x14ac:dyDescent="0.35">
      <c r="A34" s="1">
        <v>9</v>
      </c>
      <c r="B34" s="1">
        <v>2012</v>
      </c>
      <c r="C34" s="1">
        <v>32150</v>
      </c>
      <c r="D34" s="1">
        <v>33</v>
      </c>
      <c r="E34" s="1">
        <v>0</v>
      </c>
      <c r="F34" s="1">
        <v>0</v>
      </c>
      <c r="G34" s="1">
        <v>0</v>
      </c>
      <c r="H34" s="1">
        <v>0</v>
      </c>
      <c r="I34" s="1">
        <v>0</v>
      </c>
      <c r="J34" s="1">
        <v>0</v>
      </c>
      <c r="K34" s="1">
        <v>0</v>
      </c>
      <c r="L34" s="1">
        <v>0</v>
      </c>
      <c r="M34" s="1">
        <v>1</v>
      </c>
      <c r="N34" s="1">
        <v>0</v>
      </c>
      <c r="O34" s="1">
        <v>0</v>
      </c>
      <c r="P34">
        <v>31639.385294117637</v>
      </c>
    </row>
    <row r="35" spans="1:16" x14ac:dyDescent="0.35">
      <c r="A35" s="1">
        <v>10</v>
      </c>
      <c r="B35" s="1">
        <v>2012</v>
      </c>
      <c r="C35" s="1">
        <v>33470</v>
      </c>
      <c r="D35" s="1">
        <v>34</v>
      </c>
      <c r="E35" s="1">
        <v>0</v>
      </c>
      <c r="F35" s="1">
        <v>0</v>
      </c>
      <c r="G35" s="1">
        <v>0</v>
      </c>
      <c r="H35" s="1">
        <v>0</v>
      </c>
      <c r="I35" s="1">
        <v>0</v>
      </c>
      <c r="J35" s="1">
        <v>0</v>
      </c>
      <c r="K35" s="1">
        <v>0</v>
      </c>
      <c r="L35" s="1">
        <v>0</v>
      </c>
      <c r="M35" s="1">
        <v>0</v>
      </c>
      <c r="N35" s="1">
        <v>1</v>
      </c>
      <c r="O35" s="1">
        <v>0</v>
      </c>
      <c r="P35">
        <v>33415.635294117637</v>
      </c>
    </row>
    <row r="36" spans="1:16" x14ac:dyDescent="0.35">
      <c r="A36" s="1">
        <v>11</v>
      </c>
      <c r="B36" s="1">
        <v>2012</v>
      </c>
      <c r="C36" s="1">
        <v>36475</v>
      </c>
      <c r="D36" s="1">
        <v>35</v>
      </c>
      <c r="E36" s="1">
        <v>0</v>
      </c>
      <c r="F36" s="1">
        <v>0</v>
      </c>
      <c r="G36" s="1">
        <v>0</v>
      </c>
      <c r="H36" s="1">
        <v>0</v>
      </c>
      <c r="I36" s="1">
        <v>0</v>
      </c>
      <c r="J36" s="1">
        <v>0</v>
      </c>
      <c r="K36" s="1">
        <v>0</v>
      </c>
      <c r="L36" s="1">
        <v>0</v>
      </c>
      <c r="M36" s="1">
        <v>0</v>
      </c>
      <c r="N36" s="1">
        <v>0</v>
      </c>
      <c r="O36" s="1">
        <v>1</v>
      </c>
      <c r="P36">
        <v>36084.135294117637</v>
      </c>
    </row>
    <row r="37" spans="1:16" x14ac:dyDescent="0.35">
      <c r="A37" s="1">
        <v>12</v>
      </c>
      <c r="B37" s="1">
        <v>2012</v>
      </c>
      <c r="C37" s="1">
        <v>42946</v>
      </c>
      <c r="D37" s="1">
        <v>36</v>
      </c>
      <c r="E37" s="1">
        <v>0</v>
      </c>
      <c r="F37" s="1">
        <v>0</v>
      </c>
      <c r="G37" s="1">
        <v>0</v>
      </c>
      <c r="H37" s="1">
        <v>0</v>
      </c>
      <c r="I37" s="1">
        <v>0</v>
      </c>
      <c r="J37" s="1">
        <v>0</v>
      </c>
      <c r="K37" s="1">
        <v>0</v>
      </c>
      <c r="L37" s="1">
        <v>0</v>
      </c>
      <c r="M37" s="1">
        <v>0</v>
      </c>
      <c r="N37" s="1">
        <v>0</v>
      </c>
      <c r="O37" s="1">
        <v>0</v>
      </c>
      <c r="P37">
        <v>42501.885294117645</v>
      </c>
    </row>
    <row r="38" spans="1:16" x14ac:dyDescent="0.35">
      <c r="A38" s="1">
        <v>1</v>
      </c>
      <c r="B38" s="1">
        <v>2013</v>
      </c>
      <c r="C38" s="1">
        <v>31310</v>
      </c>
      <c r="D38" s="1">
        <v>37</v>
      </c>
      <c r="E38" s="1">
        <v>1</v>
      </c>
      <c r="F38" s="1">
        <v>0</v>
      </c>
      <c r="G38" s="1">
        <v>0</v>
      </c>
      <c r="H38" s="1">
        <v>0</v>
      </c>
      <c r="I38" s="1">
        <v>0</v>
      </c>
      <c r="J38" s="1">
        <v>0</v>
      </c>
      <c r="K38" s="1">
        <v>0</v>
      </c>
      <c r="L38" s="1">
        <v>0</v>
      </c>
      <c r="M38" s="1">
        <v>0</v>
      </c>
      <c r="N38" s="1">
        <v>0</v>
      </c>
      <c r="O38" s="1">
        <v>0</v>
      </c>
      <c r="P38">
        <v>31672.770588235282</v>
      </c>
    </row>
    <row r="39" spans="1:16" x14ac:dyDescent="0.35">
      <c r="A39" s="1">
        <v>2</v>
      </c>
      <c r="B39" s="1">
        <v>2013</v>
      </c>
      <c r="C39" s="1">
        <v>32140</v>
      </c>
      <c r="D39" s="1">
        <v>38</v>
      </c>
      <c r="E39" s="1">
        <v>0</v>
      </c>
      <c r="F39" s="1">
        <v>1</v>
      </c>
      <c r="G39" s="1">
        <v>0</v>
      </c>
      <c r="H39" s="1">
        <v>0</v>
      </c>
      <c r="I39" s="1">
        <v>0</v>
      </c>
      <c r="J39" s="1">
        <v>0</v>
      </c>
      <c r="K39" s="1">
        <v>0</v>
      </c>
      <c r="L39" s="1">
        <v>0</v>
      </c>
      <c r="M39" s="1">
        <v>0</v>
      </c>
      <c r="N39" s="1">
        <v>0</v>
      </c>
      <c r="O39" s="1">
        <v>0</v>
      </c>
      <c r="P39">
        <v>32220.570588235285</v>
      </c>
    </row>
    <row r="40" spans="1:16" x14ac:dyDescent="0.35">
      <c r="A40" s="1">
        <v>3</v>
      </c>
      <c r="B40" s="1">
        <v>2013</v>
      </c>
      <c r="C40" s="1">
        <v>35857</v>
      </c>
      <c r="D40" s="1">
        <v>39</v>
      </c>
      <c r="E40" s="1">
        <v>0</v>
      </c>
      <c r="F40" s="1">
        <v>0</v>
      </c>
      <c r="G40" s="1">
        <v>1</v>
      </c>
      <c r="H40" s="1">
        <v>0</v>
      </c>
      <c r="I40" s="1">
        <v>0</v>
      </c>
      <c r="J40" s="1">
        <v>0</v>
      </c>
      <c r="K40" s="1">
        <v>0</v>
      </c>
      <c r="L40" s="1">
        <v>0</v>
      </c>
      <c r="M40" s="1">
        <v>0</v>
      </c>
      <c r="N40" s="1">
        <v>0</v>
      </c>
      <c r="O40" s="1">
        <v>0</v>
      </c>
      <c r="P40">
        <v>34752.570588235285</v>
      </c>
    </row>
    <row r="41" spans="1:16" x14ac:dyDescent="0.35">
      <c r="A41" s="1">
        <v>4</v>
      </c>
      <c r="B41" s="1">
        <v>2013</v>
      </c>
      <c r="C41" s="1">
        <v>32831</v>
      </c>
      <c r="D41" s="1">
        <v>40</v>
      </c>
      <c r="E41" s="1">
        <v>0</v>
      </c>
      <c r="F41" s="1">
        <v>0</v>
      </c>
      <c r="G41" s="1">
        <v>0</v>
      </c>
      <c r="H41" s="1">
        <v>1</v>
      </c>
      <c r="I41" s="1">
        <v>0</v>
      </c>
      <c r="J41" s="1">
        <v>0</v>
      </c>
      <c r="K41" s="1">
        <v>0</v>
      </c>
      <c r="L41" s="1">
        <v>0</v>
      </c>
      <c r="M41" s="1">
        <v>0</v>
      </c>
      <c r="N41" s="1">
        <v>0</v>
      </c>
      <c r="O41" s="1">
        <v>0</v>
      </c>
      <c r="P41">
        <v>33635.570588235292</v>
      </c>
    </row>
    <row r="42" spans="1:16" x14ac:dyDescent="0.35">
      <c r="A42" s="1">
        <v>5</v>
      </c>
      <c r="B42" s="1">
        <v>2013</v>
      </c>
      <c r="C42" s="1">
        <v>35614</v>
      </c>
      <c r="D42" s="1">
        <v>41</v>
      </c>
      <c r="E42" s="1">
        <v>0</v>
      </c>
      <c r="F42" s="1">
        <v>0</v>
      </c>
      <c r="G42" s="1">
        <v>0</v>
      </c>
      <c r="H42" s="1">
        <v>0</v>
      </c>
      <c r="I42" s="1">
        <v>1</v>
      </c>
      <c r="J42" s="1">
        <v>0</v>
      </c>
      <c r="K42" s="1">
        <v>0</v>
      </c>
      <c r="L42" s="1">
        <v>0</v>
      </c>
      <c r="M42" s="1">
        <v>0</v>
      </c>
      <c r="N42" s="1">
        <v>0</v>
      </c>
      <c r="O42" s="1">
        <v>0</v>
      </c>
      <c r="P42">
        <v>35607.770588235289</v>
      </c>
    </row>
    <row r="43" spans="1:16" x14ac:dyDescent="0.35">
      <c r="A43" s="1">
        <v>6</v>
      </c>
      <c r="B43" s="1">
        <v>2013</v>
      </c>
      <c r="C43" s="1">
        <v>34967</v>
      </c>
      <c r="D43" s="1">
        <v>42</v>
      </c>
      <c r="E43" s="1">
        <v>0</v>
      </c>
      <c r="F43" s="1">
        <v>0</v>
      </c>
      <c r="G43" s="1">
        <v>0</v>
      </c>
      <c r="H43" s="1">
        <v>0</v>
      </c>
      <c r="I43" s="1">
        <v>0</v>
      </c>
      <c r="J43" s="1">
        <v>1</v>
      </c>
      <c r="K43" s="1">
        <v>0</v>
      </c>
      <c r="L43" s="1">
        <v>0</v>
      </c>
      <c r="M43" s="1">
        <v>0</v>
      </c>
      <c r="N43" s="1">
        <v>0</v>
      </c>
      <c r="O43" s="1">
        <v>0</v>
      </c>
      <c r="P43">
        <v>34756.405882352934</v>
      </c>
    </row>
    <row r="44" spans="1:16" x14ac:dyDescent="0.35">
      <c r="A44" s="1">
        <v>7</v>
      </c>
      <c r="B44" s="1">
        <v>2013</v>
      </c>
      <c r="C44" s="1">
        <v>34488</v>
      </c>
      <c r="D44" s="1">
        <v>43</v>
      </c>
      <c r="E44" s="1">
        <v>0</v>
      </c>
      <c r="F44" s="1">
        <v>0</v>
      </c>
      <c r="G44" s="1">
        <v>0</v>
      </c>
      <c r="H44" s="1">
        <v>0</v>
      </c>
      <c r="I44" s="1">
        <v>0</v>
      </c>
      <c r="J44" s="1">
        <v>0</v>
      </c>
      <c r="K44" s="1">
        <v>1</v>
      </c>
      <c r="L44" s="1">
        <v>0</v>
      </c>
      <c r="M44" s="1">
        <v>0</v>
      </c>
      <c r="N44" s="1">
        <v>0</v>
      </c>
      <c r="O44" s="1">
        <v>0</v>
      </c>
      <c r="P44">
        <v>34867.155882352934</v>
      </c>
    </row>
    <row r="45" spans="1:16" x14ac:dyDescent="0.35">
      <c r="A45" s="1">
        <v>8</v>
      </c>
      <c r="B45" s="1">
        <v>2013</v>
      </c>
      <c r="C45" s="1">
        <v>36126</v>
      </c>
      <c r="D45" s="1">
        <v>44</v>
      </c>
      <c r="E45" s="1">
        <v>0</v>
      </c>
      <c r="F45" s="1">
        <v>0</v>
      </c>
      <c r="G45" s="1">
        <v>0</v>
      </c>
      <c r="H45" s="1">
        <v>0</v>
      </c>
      <c r="I45" s="1">
        <v>0</v>
      </c>
      <c r="J45" s="1">
        <v>0</v>
      </c>
      <c r="K45" s="1">
        <v>0</v>
      </c>
      <c r="L45" s="1">
        <v>1</v>
      </c>
      <c r="M45" s="1">
        <v>0</v>
      </c>
      <c r="N45" s="1">
        <v>0</v>
      </c>
      <c r="O45" s="1">
        <v>0</v>
      </c>
      <c r="P45">
        <v>35571.655882352934</v>
      </c>
    </row>
    <row r="46" spans="1:16" x14ac:dyDescent="0.35">
      <c r="A46" s="1">
        <v>9</v>
      </c>
      <c r="B46" s="1">
        <v>2013</v>
      </c>
      <c r="C46" s="1">
        <v>32658</v>
      </c>
      <c r="D46" s="1">
        <v>45</v>
      </c>
      <c r="E46" s="1">
        <v>0</v>
      </c>
      <c r="F46" s="1">
        <v>0</v>
      </c>
      <c r="G46" s="1">
        <v>0</v>
      </c>
      <c r="H46" s="1">
        <v>0</v>
      </c>
      <c r="I46" s="1">
        <v>0</v>
      </c>
      <c r="J46" s="1">
        <v>0</v>
      </c>
      <c r="K46" s="1">
        <v>0</v>
      </c>
      <c r="L46" s="1">
        <v>0</v>
      </c>
      <c r="M46" s="1">
        <v>1</v>
      </c>
      <c r="N46" s="1">
        <v>0</v>
      </c>
      <c r="O46" s="1">
        <v>0</v>
      </c>
      <c r="P46">
        <v>32969.155882352934</v>
      </c>
    </row>
    <row r="47" spans="1:16" x14ac:dyDescent="0.35">
      <c r="A47" s="1">
        <v>10</v>
      </c>
      <c r="B47" s="1">
        <v>2013</v>
      </c>
      <c r="C47" s="1">
        <v>34433</v>
      </c>
      <c r="D47" s="1">
        <v>46</v>
      </c>
      <c r="E47" s="1">
        <v>0</v>
      </c>
      <c r="F47" s="1">
        <v>0</v>
      </c>
      <c r="G47" s="1">
        <v>0</v>
      </c>
      <c r="H47" s="1">
        <v>0</v>
      </c>
      <c r="I47" s="1">
        <v>0</v>
      </c>
      <c r="J47" s="1">
        <v>0</v>
      </c>
      <c r="K47" s="1">
        <v>0</v>
      </c>
      <c r="L47" s="1">
        <v>0</v>
      </c>
      <c r="M47" s="1">
        <v>0</v>
      </c>
      <c r="N47" s="1">
        <v>1</v>
      </c>
      <c r="O47" s="1">
        <v>0</v>
      </c>
      <c r="P47">
        <v>34745.405882352934</v>
      </c>
    </row>
    <row r="48" spans="1:16" x14ac:dyDescent="0.35">
      <c r="A48" s="1">
        <v>11</v>
      </c>
      <c r="B48" s="1">
        <v>2013</v>
      </c>
      <c r="C48" s="1">
        <v>37996</v>
      </c>
      <c r="D48" s="1">
        <v>47</v>
      </c>
      <c r="E48" s="1">
        <v>0</v>
      </c>
      <c r="F48" s="1">
        <v>0</v>
      </c>
      <c r="G48" s="1">
        <v>0</v>
      </c>
      <c r="H48" s="1">
        <v>0</v>
      </c>
      <c r="I48" s="1">
        <v>0</v>
      </c>
      <c r="J48" s="1">
        <v>0</v>
      </c>
      <c r="K48" s="1">
        <v>0</v>
      </c>
      <c r="L48" s="1">
        <v>0</v>
      </c>
      <c r="M48" s="1">
        <v>0</v>
      </c>
      <c r="N48" s="1">
        <v>0</v>
      </c>
      <c r="O48" s="1">
        <v>1</v>
      </c>
      <c r="P48">
        <v>37413.905882352934</v>
      </c>
    </row>
    <row r="49" spans="1:16" x14ac:dyDescent="0.35">
      <c r="A49" s="1">
        <v>12</v>
      </c>
      <c r="B49" s="1">
        <v>2013</v>
      </c>
      <c r="C49" s="1">
        <v>43234</v>
      </c>
      <c r="D49" s="1">
        <v>48</v>
      </c>
      <c r="E49" s="1">
        <v>0</v>
      </c>
      <c r="F49" s="1">
        <v>0</v>
      </c>
      <c r="G49" s="1">
        <v>0</v>
      </c>
      <c r="H49" s="1">
        <v>0</v>
      </c>
      <c r="I49" s="1">
        <v>0</v>
      </c>
      <c r="J49" s="1">
        <v>0</v>
      </c>
      <c r="K49" s="1">
        <v>0</v>
      </c>
      <c r="L49" s="1">
        <v>0</v>
      </c>
      <c r="M49" s="1">
        <v>0</v>
      </c>
      <c r="N49" s="1">
        <v>0</v>
      </c>
      <c r="O49" s="1">
        <v>0</v>
      </c>
      <c r="P49">
        <v>43831.655882352941</v>
      </c>
    </row>
    <row r="50" spans="1:16" x14ac:dyDescent="0.35">
      <c r="A50" s="1">
        <v>1</v>
      </c>
      <c r="B50" s="1">
        <v>2014</v>
      </c>
      <c r="C50" s="1">
        <v>32312</v>
      </c>
      <c r="D50" s="1">
        <v>49</v>
      </c>
      <c r="E50" s="1">
        <v>1</v>
      </c>
      <c r="F50" s="1">
        <v>0</v>
      </c>
      <c r="G50" s="1">
        <v>0</v>
      </c>
      <c r="H50" s="1">
        <v>0</v>
      </c>
      <c r="I50" s="1">
        <v>0</v>
      </c>
      <c r="J50" s="1">
        <v>0</v>
      </c>
      <c r="K50" s="1">
        <v>0</v>
      </c>
      <c r="L50" s="1">
        <v>0</v>
      </c>
      <c r="M50" s="1">
        <v>0</v>
      </c>
      <c r="N50" s="1">
        <v>0</v>
      </c>
      <c r="O50" s="1">
        <v>0</v>
      </c>
      <c r="P50">
        <v>33002.541176470579</v>
      </c>
    </row>
    <row r="51" spans="1:16" x14ac:dyDescent="0.35">
      <c r="A51" s="1">
        <v>2</v>
      </c>
      <c r="B51" s="1">
        <v>2014</v>
      </c>
      <c r="C51" s="1">
        <v>32170</v>
      </c>
      <c r="D51" s="1">
        <v>50</v>
      </c>
      <c r="E51" s="1">
        <v>0</v>
      </c>
      <c r="F51" s="1">
        <v>1</v>
      </c>
      <c r="G51" s="1">
        <v>0</v>
      </c>
      <c r="H51" s="1">
        <v>0</v>
      </c>
      <c r="I51" s="1">
        <v>0</v>
      </c>
      <c r="J51" s="1">
        <v>0</v>
      </c>
      <c r="K51" s="1">
        <v>0</v>
      </c>
      <c r="L51" s="1">
        <v>0</v>
      </c>
      <c r="M51" s="1">
        <v>0</v>
      </c>
      <c r="N51" s="1">
        <v>0</v>
      </c>
      <c r="O51" s="1">
        <v>0</v>
      </c>
      <c r="P51">
        <v>33550.341176470582</v>
      </c>
    </row>
    <row r="52" spans="1:16" x14ac:dyDescent="0.35">
      <c r="A52" s="1">
        <v>3</v>
      </c>
      <c r="B52" s="1">
        <v>2014</v>
      </c>
      <c r="C52" s="1">
        <v>35692</v>
      </c>
      <c r="D52" s="1">
        <v>51</v>
      </c>
      <c r="E52" s="1">
        <v>0</v>
      </c>
      <c r="F52" s="1">
        <v>0</v>
      </c>
      <c r="G52" s="1">
        <v>1</v>
      </c>
      <c r="H52" s="1">
        <v>0</v>
      </c>
      <c r="I52" s="1">
        <v>0</v>
      </c>
      <c r="J52" s="1">
        <v>0</v>
      </c>
      <c r="K52" s="1">
        <v>0</v>
      </c>
      <c r="L52" s="1">
        <v>0</v>
      </c>
      <c r="M52" s="1">
        <v>0</v>
      </c>
      <c r="N52" s="1">
        <v>0</v>
      </c>
      <c r="O52" s="1">
        <v>0</v>
      </c>
      <c r="P52">
        <v>36082.341176470582</v>
      </c>
    </row>
    <row r="53" spans="1:16" x14ac:dyDescent="0.35">
      <c r="A53" s="1">
        <v>4</v>
      </c>
      <c r="B53" s="1">
        <v>2014</v>
      </c>
      <c r="C53" s="1">
        <v>34550</v>
      </c>
      <c r="D53" s="1">
        <v>52</v>
      </c>
      <c r="E53" s="1">
        <v>0</v>
      </c>
      <c r="F53" s="1">
        <v>0</v>
      </c>
      <c r="G53" s="1">
        <v>0</v>
      </c>
      <c r="H53" s="1">
        <v>1</v>
      </c>
      <c r="I53" s="1">
        <v>0</v>
      </c>
      <c r="J53" s="1">
        <v>0</v>
      </c>
      <c r="K53" s="1">
        <v>0</v>
      </c>
      <c r="L53" s="1">
        <v>0</v>
      </c>
      <c r="M53" s="1">
        <v>0</v>
      </c>
      <c r="N53" s="1">
        <v>0</v>
      </c>
      <c r="O53" s="1">
        <v>0</v>
      </c>
      <c r="P53">
        <v>34965.341176470582</v>
      </c>
    </row>
    <row r="54" spans="1:16" x14ac:dyDescent="0.35">
      <c r="A54" s="1">
        <v>5</v>
      </c>
      <c r="B54" s="1">
        <v>2014</v>
      </c>
      <c r="C54" s="1">
        <v>37095</v>
      </c>
      <c r="D54" s="1">
        <v>53</v>
      </c>
      <c r="E54" s="1">
        <v>0</v>
      </c>
      <c r="F54" s="1">
        <v>0</v>
      </c>
      <c r="G54" s="1">
        <v>0</v>
      </c>
      <c r="H54" s="1">
        <v>0</v>
      </c>
      <c r="I54" s="1">
        <v>1</v>
      </c>
      <c r="J54" s="1">
        <v>0</v>
      </c>
      <c r="K54" s="1">
        <v>0</v>
      </c>
      <c r="L54" s="1">
        <v>0</v>
      </c>
      <c r="M54" s="1">
        <v>0</v>
      </c>
      <c r="N54" s="1">
        <v>0</v>
      </c>
      <c r="O54" s="1">
        <v>0</v>
      </c>
      <c r="P54">
        <v>36937.541176470579</v>
      </c>
    </row>
  </sheetData>
  <phoneticPr fontId="2" type="noConversion"/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6EF3D4-5C68-4199-8C37-0AEF34440B4C}">
  <dimension ref="A1:M59"/>
  <sheetViews>
    <sheetView workbookViewId="0">
      <selection activeCell="I4" sqref="I4"/>
    </sheetView>
  </sheetViews>
  <sheetFormatPr defaultRowHeight="14.5" x14ac:dyDescent="0.35"/>
  <sheetData>
    <row r="1" spans="1:13" x14ac:dyDescent="0.35">
      <c r="A1" s="1" t="s">
        <v>0</v>
      </c>
      <c r="B1" s="1" t="s">
        <v>1</v>
      </c>
      <c r="C1" s="1" t="s">
        <v>23</v>
      </c>
      <c r="D1" s="1" t="s">
        <v>15</v>
      </c>
      <c r="E1" s="1" t="s">
        <v>24</v>
      </c>
      <c r="F1" s="1" t="s">
        <v>25</v>
      </c>
      <c r="G1" s="1" t="s">
        <v>26</v>
      </c>
    </row>
    <row r="2" spans="1:13" x14ac:dyDescent="0.35">
      <c r="A2" s="1">
        <v>1</v>
      </c>
      <c r="B2" s="1">
        <v>2000</v>
      </c>
      <c r="C2" s="1">
        <v>573.88900000000001</v>
      </c>
      <c r="D2" s="1">
        <v>1</v>
      </c>
      <c r="E2" s="1">
        <v>1</v>
      </c>
      <c r="F2" s="1">
        <v>0</v>
      </c>
      <c r="G2" s="1">
        <v>0</v>
      </c>
      <c r="H2" cm="1">
        <f t="array" ref="H2:H59">GROWTH(C2:C59,D2:G59,D2:G59,TRUE)</f>
        <v>509.86087604175259</v>
      </c>
      <c r="I2" cm="1">
        <f t="array" ref="I2:M2">LOGEST(C2:C59,D2:G59,TRUE)</f>
        <v>0.64719058177173372</v>
      </c>
      <c r="J2">
        <v>0.64055752476708261</v>
      </c>
      <c r="K2">
        <v>0.71111254464754559</v>
      </c>
      <c r="L2">
        <v>1.0681779807995166</v>
      </c>
      <c r="M2">
        <v>671.227477473818</v>
      </c>
    </row>
    <row r="3" spans="1:13" x14ac:dyDescent="0.35">
      <c r="A3" s="1">
        <v>2</v>
      </c>
      <c r="B3" s="1">
        <v>2000</v>
      </c>
      <c r="C3" s="1">
        <v>577.87599999999998</v>
      </c>
      <c r="D3" s="1">
        <v>2</v>
      </c>
      <c r="E3" s="1">
        <v>0</v>
      </c>
      <c r="F3" s="1">
        <v>1</v>
      </c>
      <c r="G3" s="1">
        <v>0</v>
      </c>
      <c r="H3">
        <v>490.58595020867028</v>
      </c>
      <c r="I3" cm="1">
        <f t="array" ref="I3:M3">LINEST(LOG(C2:C59,2.718),D2:G59,TRUE)</f>
        <v>-0.4351595848167254</v>
      </c>
      <c r="J3">
        <v>-0.44546253685392184</v>
      </c>
      <c r="K3">
        <v>-0.34095992324311269</v>
      </c>
      <c r="L3">
        <v>6.596121448277989E-2</v>
      </c>
      <c r="M3">
        <v>6.5097830542591835</v>
      </c>
    </row>
    <row r="4" spans="1:13" x14ac:dyDescent="0.35">
      <c r="A4" s="1">
        <v>3</v>
      </c>
      <c r="B4" s="1">
        <v>2000</v>
      </c>
      <c r="C4" s="1">
        <v>637.85799999999995</v>
      </c>
      <c r="D4" s="1">
        <v>3</v>
      </c>
      <c r="E4" s="1">
        <v>0</v>
      </c>
      <c r="F4" s="1">
        <v>0</v>
      </c>
      <c r="G4" s="1">
        <v>1</v>
      </c>
      <c r="H4">
        <v>529.45954113853895</v>
      </c>
    </row>
    <row r="5" spans="1:13" x14ac:dyDescent="0.35">
      <c r="A5" s="1">
        <v>4</v>
      </c>
      <c r="B5" s="1">
        <v>2000</v>
      </c>
      <c r="C5" s="1">
        <v>972.36</v>
      </c>
      <c r="D5" s="1">
        <v>4</v>
      </c>
      <c r="E5" s="1">
        <v>0</v>
      </c>
      <c r="F5" s="1">
        <v>0</v>
      </c>
      <c r="G5" s="1">
        <v>0</v>
      </c>
      <c r="H5">
        <v>873.86473088058165</v>
      </c>
    </row>
    <row r="6" spans="1:13" x14ac:dyDescent="0.35">
      <c r="A6" s="1">
        <v>1</v>
      </c>
      <c r="B6" s="1">
        <v>2001</v>
      </c>
      <c r="C6" s="1">
        <v>700.35599999999999</v>
      </c>
      <c r="D6" s="1">
        <v>5</v>
      </c>
      <c r="E6" s="1">
        <v>1</v>
      </c>
      <c r="F6" s="1">
        <v>0</v>
      </c>
      <c r="G6" s="1">
        <v>0</v>
      </c>
      <c r="H6">
        <v>663.78307232832685</v>
      </c>
    </row>
    <row r="7" spans="1:13" x14ac:dyDescent="0.35">
      <c r="A7" s="1">
        <v>2</v>
      </c>
      <c r="B7" s="1">
        <v>2001</v>
      </c>
      <c r="C7" s="1">
        <v>667.625</v>
      </c>
      <c r="D7" s="1">
        <v>6</v>
      </c>
      <c r="E7" s="1">
        <v>0</v>
      </c>
      <c r="F7" s="1">
        <v>1</v>
      </c>
      <c r="G7" s="1">
        <v>0</v>
      </c>
      <c r="H7">
        <v>638.68922792961234</v>
      </c>
    </row>
    <row r="8" spans="1:13" x14ac:dyDescent="0.35">
      <c r="A8" s="1">
        <v>3</v>
      </c>
      <c r="B8" s="1">
        <v>2001</v>
      </c>
      <c r="C8" s="1">
        <v>639.28099999999995</v>
      </c>
      <c r="D8" s="1">
        <v>7</v>
      </c>
      <c r="E8" s="1">
        <v>0</v>
      </c>
      <c r="F8" s="1">
        <v>0</v>
      </c>
      <c r="G8" s="1">
        <v>1</v>
      </c>
      <c r="H8">
        <v>689.29838982527781</v>
      </c>
    </row>
    <row r="9" spans="1:13" x14ac:dyDescent="0.35">
      <c r="A9" s="1">
        <v>4</v>
      </c>
      <c r="B9" s="1">
        <v>2001</v>
      </c>
      <c r="C9" s="1">
        <v>1115.171</v>
      </c>
      <c r="D9" s="1">
        <v>8</v>
      </c>
      <c r="E9" s="1">
        <v>0</v>
      </c>
      <c r="F9" s="1">
        <v>0</v>
      </c>
      <c r="G9" s="1">
        <v>0</v>
      </c>
      <c r="H9">
        <v>1137.6762625257368</v>
      </c>
    </row>
    <row r="10" spans="1:13" x14ac:dyDescent="0.35">
      <c r="A10" s="1">
        <v>1</v>
      </c>
      <c r="B10" s="1">
        <v>2002</v>
      </c>
      <c r="C10" s="1">
        <v>847.42200000000003</v>
      </c>
      <c r="D10" s="1">
        <v>9</v>
      </c>
      <c r="E10" s="1">
        <v>1</v>
      </c>
      <c r="F10" s="1">
        <v>0</v>
      </c>
      <c r="G10" s="1">
        <v>0</v>
      </c>
      <c r="H10">
        <v>864.17292993775698</v>
      </c>
    </row>
    <row r="11" spans="1:13" x14ac:dyDescent="0.35">
      <c r="A11" s="1">
        <v>2</v>
      </c>
      <c r="B11" s="1">
        <v>2002</v>
      </c>
      <c r="C11" s="1">
        <v>805.60500000000002</v>
      </c>
      <c r="D11" s="1">
        <v>10</v>
      </c>
      <c r="E11" s="1">
        <v>0</v>
      </c>
      <c r="F11" s="1">
        <v>1</v>
      </c>
      <c r="G11" s="1">
        <v>0</v>
      </c>
      <c r="H11">
        <v>831.50349026468098</v>
      </c>
    </row>
    <row r="12" spans="1:13" x14ac:dyDescent="0.35">
      <c r="A12" s="1">
        <v>3</v>
      </c>
      <c r="B12" s="1">
        <v>2002</v>
      </c>
      <c r="C12" s="1">
        <v>851.29899999999998</v>
      </c>
      <c r="D12" s="1">
        <v>11</v>
      </c>
      <c r="E12" s="1">
        <v>0</v>
      </c>
      <c r="F12" s="1">
        <v>0</v>
      </c>
      <c r="G12" s="1">
        <v>1</v>
      </c>
      <c r="H12">
        <v>897.3910814677281</v>
      </c>
    </row>
    <row r="13" spans="1:13" x14ac:dyDescent="0.35">
      <c r="A13" s="1">
        <v>4</v>
      </c>
      <c r="B13" s="1">
        <v>2002</v>
      </c>
      <c r="C13" s="1">
        <v>1428.61</v>
      </c>
      <c r="D13" s="1">
        <v>12</v>
      </c>
      <c r="E13" s="1">
        <v>0</v>
      </c>
      <c r="F13" s="1">
        <v>0</v>
      </c>
      <c r="G13" s="1">
        <v>0</v>
      </c>
      <c r="H13">
        <v>1481.1300108316229</v>
      </c>
    </row>
    <row r="14" spans="1:13" x14ac:dyDescent="0.35">
      <c r="A14" s="1">
        <v>1</v>
      </c>
      <c r="B14" s="1">
        <v>2003</v>
      </c>
      <c r="C14" s="1">
        <v>1083.559</v>
      </c>
      <c r="D14" s="1">
        <v>13</v>
      </c>
      <c r="E14" s="1">
        <v>1</v>
      </c>
      <c r="F14" s="1">
        <v>0</v>
      </c>
      <c r="G14" s="1">
        <v>0</v>
      </c>
      <c r="H14">
        <v>1125.0585981617508</v>
      </c>
    </row>
    <row r="15" spans="1:13" x14ac:dyDescent="0.35">
      <c r="A15" s="1">
        <v>2</v>
      </c>
      <c r="B15" s="1">
        <v>2003</v>
      </c>
      <c r="C15" s="1">
        <v>1099.912</v>
      </c>
      <c r="D15" s="1">
        <v>14</v>
      </c>
      <c r="E15" s="1">
        <v>0</v>
      </c>
      <c r="F15" s="1">
        <v>1</v>
      </c>
      <c r="G15" s="1">
        <v>0</v>
      </c>
      <c r="H15">
        <v>1082.5265623527046</v>
      </c>
    </row>
    <row r="16" spans="1:13" x14ac:dyDescent="0.35">
      <c r="A16" s="1">
        <v>3</v>
      </c>
      <c r="B16" s="1">
        <v>2003</v>
      </c>
      <c r="C16" s="1">
        <v>1134.4559999999999</v>
      </c>
      <c r="D16" s="1">
        <v>15</v>
      </c>
      <c r="E16" s="1">
        <v>0</v>
      </c>
      <c r="F16" s="1">
        <v>0</v>
      </c>
      <c r="G16" s="1">
        <v>1</v>
      </c>
      <c r="H16">
        <v>1168.304996769175</v>
      </c>
    </row>
    <row r="17" spans="1:8" x14ac:dyDescent="0.35">
      <c r="A17" s="1">
        <v>4</v>
      </c>
      <c r="B17" s="1">
        <v>2003</v>
      </c>
      <c r="C17" s="1">
        <v>1945.7719999999999</v>
      </c>
      <c r="D17" s="1">
        <v>16</v>
      </c>
      <c r="E17" s="1">
        <v>0</v>
      </c>
      <c r="F17" s="1">
        <v>0</v>
      </c>
      <c r="G17" s="1">
        <v>0</v>
      </c>
      <c r="H17">
        <v>1928.2692108876238</v>
      </c>
    </row>
    <row r="18" spans="1:8" x14ac:dyDescent="0.35">
      <c r="A18" s="1">
        <v>1</v>
      </c>
      <c r="B18" s="1">
        <v>2004</v>
      </c>
      <c r="C18" s="1">
        <v>1530.3489999999999</v>
      </c>
      <c r="D18" s="1">
        <v>17</v>
      </c>
      <c r="E18" s="1">
        <v>1</v>
      </c>
      <c r="F18" s="1">
        <v>0</v>
      </c>
      <c r="G18" s="1">
        <v>0</v>
      </c>
      <c r="H18">
        <v>1464.7031924372488</v>
      </c>
    </row>
    <row r="19" spans="1:8" x14ac:dyDescent="0.35">
      <c r="A19" s="1">
        <v>2</v>
      </c>
      <c r="B19" s="1">
        <v>2004</v>
      </c>
      <c r="C19" s="1">
        <v>1387.3409999999999</v>
      </c>
      <c r="D19" s="1">
        <v>18</v>
      </c>
      <c r="E19" s="1">
        <v>0</v>
      </c>
      <c r="F19" s="1">
        <v>1</v>
      </c>
      <c r="G19" s="1">
        <v>0</v>
      </c>
      <c r="H19">
        <v>1409.3311356109177</v>
      </c>
    </row>
    <row r="20" spans="1:8" x14ac:dyDescent="0.35">
      <c r="A20" s="1">
        <v>3</v>
      </c>
      <c r="B20" s="1">
        <v>2004</v>
      </c>
      <c r="C20" s="1">
        <v>1462.4749999999999</v>
      </c>
      <c r="D20" s="1">
        <v>19</v>
      </c>
      <c r="E20" s="1">
        <v>0</v>
      </c>
      <c r="F20" s="1">
        <v>0</v>
      </c>
      <c r="G20" s="1">
        <v>1</v>
      </c>
      <c r="H20">
        <v>1521.0052714624708</v>
      </c>
    </row>
    <row r="21" spans="1:8" x14ac:dyDescent="0.35">
      <c r="A21" s="1">
        <v>4</v>
      </c>
      <c r="B21" s="1">
        <v>2004</v>
      </c>
      <c r="C21" s="1">
        <v>2540.9589999999998</v>
      </c>
      <c r="D21" s="1">
        <v>20</v>
      </c>
      <c r="E21" s="1">
        <v>0</v>
      </c>
      <c r="F21" s="1">
        <v>0</v>
      </c>
      <c r="G21" s="1">
        <v>0</v>
      </c>
      <c r="H21">
        <v>2510.3955240022965</v>
      </c>
    </row>
    <row r="22" spans="1:8" x14ac:dyDescent="0.35">
      <c r="A22" s="1">
        <v>1</v>
      </c>
      <c r="B22" s="1">
        <v>2005</v>
      </c>
      <c r="C22" s="1">
        <v>1901.6</v>
      </c>
      <c r="D22" s="1">
        <v>21</v>
      </c>
      <c r="E22" s="1">
        <v>1</v>
      </c>
      <c r="F22" s="1">
        <v>0</v>
      </c>
      <c r="G22" s="1">
        <v>0</v>
      </c>
      <c r="H22">
        <v>1906.8832907380956</v>
      </c>
    </row>
    <row r="23" spans="1:8" x14ac:dyDescent="0.35">
      <c r="A23" s="1">
        <v>2</v>
      </c>
      <c r="B23" s="1">
        <v>2005</v>
      </c>
      <c r="C23" s="1">
        <v>1753</v>
      </c>
      <c r="D23" s="1">
        <v>22</v>
      </c>
      <c r="E23" s="1">
        <v>0</v>
      </c>
      <c r="F23" s="1">
        <v>1</v>
      </c>
      <c r="G23" s="1">
        <v>0</v>
      </c>
      <c r="H23">
        <v>1834.7949314847551</v>
      </c>
    </row>
    <row r="24" spans="1:8" x14ac:dyDescent="0.35">
      <c r="A24" s="1">
        <v>3</v>
      </c>
      <c r="B24" s="1">
        <v>2005</v>
      </c>
      <c r="C24" s="1">
        <v>1858</v>
      </c>
      <c r="D24" s="1">
        <v>23</v>
      </c>
      <c r="E24" s="1">
        <v>0</v>
      </c>
      <c r="F24" s="1">
        <v>0</v>
      </c>
      <c r="G24" s="1">
        <v>1</v>
      </c>
      <c r="H24">
        <v>1980.1824371326384</v>
      </c>
    </row>
    <row r="25" spans="1:8" x14ac:dyDescent="0.35">
      <c r="A25" s="1">
        <v>4</v>
      </c>
      <c r="B25" s="1">
        <v>2005</v>
      </c>
      <c r="C25" s="1">
        <v>2977</v>
      </c>
      <c r="D25" s="1">
        <v>24</v>
      </c>
      <c r="E25" s="1">
        <v>0</v>
      </c>
      <c r="F25" s="1">
        <v>0</v>
      </c>
      <c r="G25" s="1">
        <v>0</v>
      </c>
      <c r="H25">
        <v>3268.260288214517</v>
      </c>
    </row>
    <row r="26" spans="1:8" x14ac:dyDescent="0.35">
      <c r="A26" s="1">
        <v>1</v>
      </c>
      <c r="B26" s="1">
        <v>2006</v>
      </c>
      <c r="C26" s="1">
        <v>2279</v>
      </c>
      <c r="D26" s="1">
        <v>25</v>
      </c>
      <c r="E26" s="1">
        <v>1</v>
      </c>
      <c r="F26" s="1">
        <v>0</v>
      </c>
      <c r="G26" s="1">
        <v>0</v>
      </c>
      <c r="H26">
        <v>2482.5533959856739</v>
      </c>
    </row>
    <row r="27" spans="1:8" x14ac:dyDescent="0.35">
      <c r="A27" s="1">
        <v>2</v>
      </c>
      <c r="B27" s="1">
        <v>2006</v>
      </c>
      <c r="C27" s="1">
        <v>2139</v>
      </c>
      <c r="D27" s="1">
        <v>26</v>
      </c>
      <c r="E27" s="1">
        <v>0</v>
      </c>
      <c r="F27" s="1">
        <v>1</v>
      </c>
      <c r="G27" s="1">
        <v>0</v>
      </c>
      <c r="H27">
        <v>2388.7022400472606</v>
      </c>
    </row>
    <row r="28" spans="1:8" x14ac:dyDescent="0.35">
      <c r="A28" s="1">
        <v>3</v>
      </c>
      <c r="B28" s="1">
        <v>2006</v>
      </c>
      <c r="C28" s="1">
        <v>2307</v>
      </c>
      <c r="D28" s="1">
        <v>27</v>
      </c>
      <c r="E28" s="1">
        <v>0</v>
      </c>
      <c r="F28" s="1">
        <v>0</v>
      </c>
      <c r="G28" s="1">
        <v>1</v>
      </c>
      <c r="H28">
        <v>2577.9808642992634</v>
      </c>
    </row>
    <row r="29" spans="1:8" x14ac:dyDescent="0.35">
      <c r="A29" s="1">
        <v>4</v>
      </c>
      <c r="B29" s="1">
        <v>2006</v>
      </c>
      <c r="C29" s="1">
        <v>3986</v>
      </c>
      <c r="D29" s="1">
        <v>28</v>
      </c>
      <c r="E29" s="1">
        <v>0</v>
      </c>
      <c r="F29" s="1">
        <v>0</v>
      </c>
      <c r="G29" s="1">
        <v>0</v>
      </c>
      <c r="H29">
        <v>4254.9172866953631</v>
      </c>
    </row>
    <row r="30" spans="1:8" x14ac:dyDescent="0.35">
      <c r="A30" s="1">
        <v>1</v>
      </c>
      <c r="B30" s="1">
        <v>2007</v>
      </c>
      <c r="C30" s="1">
        <v>3015</v>
      </c>
      <c r="D30" s="1">
        <v>29</v>
      </c>
      <c r="E30" s="1">
        <v>1</v>
      </c>
      <c r="F30" s="1">
        <v>0</v>
      </c>
      <c r="G30" s="1">
        <v>0</v>
      </c>
      <c r="H30">
        <v>3232.0128839843501</v>
      </c>
    </row>
    <row r="31" spans="1:8" x14ac:dyDescent="0.35">
      <c r="A31" s="1">
        <v>2</v>
      </c>
      <c r="B31" s="1">
        <v>2007</v>
      </c>
      <c r="C31" s="1">
        <v>2886</v>
      </c>
      <c r="D31" s="1">
        <v>30</v>
      </c>
      <c r="E31" s="1">
        <v>0</v>
      </c>
      <c r="F31" s="1">
        <v>1</v>
      </c>
      <c r="G31" s="1">
        <v>0</v>
      </c>
      <c r="H31">
        <v>3109.8289480173485</v>
      </c>
    </row>
    <row r="32" spans="1:8" x14ac:dyDescent="0.35">
      <c r="A32" s="1">
        <v>3</v>
      </c>
      <c r="B32" s="1">
        <v>2007</v>
      </c>
      <c r="C32" s="1">
        <v>3262</v>
      </c>
      <c r="D32" s="1">
        <v>31</v>
      </c>
      <c r="E32" s="1">
        <v>0</v>
      </c>
      <c r="F32" s="1">
        <v>0</v>
      </c>
      <c r="G32" s="1">
        <v>1</v>
      </c>
      <c r="H32">
        <v>3356.2490061858925</v>
      </c>
    </row>
    <row r="33" spans="1:8" x14ac:dyDescent="0.35">
      <c r="A33" s="1">
        <v>4</v>
      </c>
      <c r="B33" s="1">
        <v>2007</v>
      </c>
      <c r="C33" s="1">
        <v>5673</v>
      </c>
      <c r="D33" s="1">
        <v>32</v>
      </c>
      <c r="E33" s="1">
        <v>0</v>
      </c>
      <c r="F33" s="1">
        <v>0</v>
      </c>
      <c r="G33" s="1">
        <v>0</v>
      </c>
      <c r="H33">
        <v>5539.4367400613637</v>
      </c>
    </row>
    <row r="34" spans="1:8" x14ac:dyDescent="0.35">
      <c r="A34" s="1">
        <v>1</v>
      </c>
      <c r="B34" s="1">
        <v>2008</v>
      </c>
      <c r="C34" s="1">
        <v>4135</v>
      </c>
      <c r="D34" s="1">
        <v>33</v>
      </c>
      <c r="E34" s="1">
        <v>1</v>
      </c>
      <c r="F34" s="1">
        <v>0</v>
      </c>
      <c r="G34" s="1">
        <v>0</v>
      </c>
      <c r="H34">
        <v>4207.7271325289612</v>
      </c>
    </row>
    <row r="35" spans="1:8" x14ac:dyDescent="0.35">
      <c r="A35" s="1">
        <v>2</v>
      </c>
      <c r="B35" s="1">
        <v>2008</v>
      </c>
      <c r="C35" s="1">
        <v>4063</v>
      </c>
      <c r="D35" s="1">
        <v>34</v>
      </c>
      <c r="E35" s="1">
        <v>0</v>
      </c>
      <c r="F35" s="1">
        <v>1</v>
      </c>
      <c r="G35" s="1">
        <v>0</v>
      </c>
      <c r="H35">
        <v>4048.6570170986852</v>
      </c>
    </row>
    <row r="36" spans="1:8" x14ac:dyDescent="0.35">
      <c r="A36" s="1">
        <v>3</v>
      </c>
      <c r="B36" s="1">
        <v>2008</v>
      </c>
      <c r="C36" s="1">
        <v>4264</v>
      </c>
      <c r="D36" s="1">
        <v>35</v>
      </c>
      <c r="E36" s="1">
        <v>0</v>
      </c>
      <c r="F36" s="1">
        <v>0</v>
      </c>
      <c r="G36" s="1">
        <v>1</v>
      </c>
      <c r="H36">
        <v>4369.4689698892062</v>
      </c>
    </row>
    <row r="37" spans="1:8" x14ac:dyDescent="0.35">
      <c r="A37" s="1">
        <v>4</v>
      </c>
      <c r="B37" s="1">
        <v>2008</v>
      </c>
      <c r="C37" s="1">
        <v>6704</v>
      </c>
      <c r="D37" s="1">
        <v>36</v>
      </c>
      <c r="E37" s="1">
        <v>0</v>
      </c>
      <c r="F37" s="1">
        <v>0</v>
      </c>
      <c r="G37" s="1">
        <v>0</v>
      </c>
      <c r="H37">
        <v>7211.7405179863918</v>
      </c>
    </row>
    <row r="38" spans="1:8" x14ac:dyDescent="0.35">
      <c r="A38" s="1">
        <v>1</v>
      </c>
      <c r="B38" s="1">
        <v>2009</v>
      </c>
      <c r="C38" s="1">
        <v>4889</v>
      </c>
      <c r="D38" s="1">
        <v>37</v>
      </c>
      <c r="E38" s="1">
        <v>1</v>
      </c>
      <c r="F38" s="1">
        <v>0</v>
      </c>
      <c r="G38" s="1">
        <v>0</v>
      </c>
      <c r="H38">
        <v>5478.0003228186797</v>
      </c>
    </row>
    <row r="39" spans="1:8" x14ac:dyDescent="0.35">
      <c r="A39" s="1">
        <v>2</v>
      </c>
      <c r="B39" s="1">
        <v>2009</v>
      </c>
      <c r="C39" s="1">
        <v>4651</v>
      </c>
      <c r="D39" s="1">
        <v>38</v>
      </c>
      <c r="E39" s="1">
        <v>0</v>
      </c>
      <c r="F39" s="1">
        <v>1</v>
      </c>
      <c r="G39" s="1">
        <v>0</v>
      </c>
      <c r="H39">
        <v>5270.9084377624049</v>
      </c>
    </row>
    <row r="40" spans="1:8" x14ac:dyDescent="0.35">
      <c r="A40" s="1">
        <v>3</v>
      </c>
      <c r="B40" s="1">
        <v>2009</v>
      </c>
      <c r="C40" s="1">
        <v>5449</v>
      </c>
      <c r="D40" s="1">
        <v>39</v>
      </c>
      <c r="E40" s="1">
        <v>0</v>
      </c>
      <c r="F40" s="1">
        <v>0</v>
      </c>
      <c r="G40" s="1">
        <v>1</v>
      </c>
      <c r="H40">
        <v>5688.5704974916234</v>
      </c>
    </row>
    <row r="41" spans="1:8" x14ac:dyDescent="0.35">
      <c r="A41" s="1">
        <v>4</v>
      </c>
      <c r="B41" s="1">
        <v>2009</v>
      </c>
      <c r="C41" s="1">
        <v>9519</v>
      </c>
      <c r="D41" s="1">
        <v>40</v>
      </c>
      <c r="E41" s="1">
        <v>0</v>
      </c>
      <c r="F41" s="1">
        <v>0</v>
      </c>
      <c r="G41" s="1">
        <v>0</v>
      </c>
      <c r="H41">
        <v>9388.8970556581316</v>
      </c>
    </row>
    <row r="42" spans="1:8" x14ac:dyDescent="0.35">
      <c r="A42" s="1">
        <v>1</v>
      </c>
      <c r="B42" s="1">
        <v>2010</v>
      </c>
      <c r="C42" s="1">
        <v>7131</v>
      </c>
      <c r="D42" s="1">
        <v>41</v>
      </c>
      <c r="E42" s="1">
        <v>1</v>
      </c>
      <c r="F42" s="1">
        <v>0</v>
      </c>
      <c r="G42" s="1">
        <v>0</v>
      </c>
      <c r="H42">
        <v>7131.757025024961</v>
      </c>
    </row>
    <row r="43" spans="1:8" x14ac:dyDescent="0.35">
      <c r="A43" s="1">
        <v>2</v>
      </c>
      <c r="B43" s="1">
        <v>2010</v>
      </c>
      <c r="C43" s="1">
        <v>6566</v>
      </c>
      <c r="D43" s="1">
        <v>42</v>
      </c>
      <c r="E43" s="1">
        <v>0</v>
      </c>
      <c r="F43" s="1">
        <v>1</v>
      </c>
      <c r="G43" s="1">
        <v>0</v>
      </c>
      <c r="H43">
        <v>6862.146050391827</v>
      </c>
    </row>
    <row r="44" spans="1:8" x14ac:dyDescent="0.35">
      <c r="A44" s="1">
        <v>3</v>
      </c>
      <c r="B44" s="1">
        <v>2010</v>
      </c>
      <c r="C44" s="1">
        <v>7560</v>
      </c>
      <c r="D44" s="1">
        <v>43</v>
      </c>
      <c r="E44" s="1">
        <v>0</v>
      </c>
      <c r="F44" s="1">
        <v>0</v>
      </c>
      <c r="G44" s="1">
        <v>1</v>
      </c>
      <c r="H44">
        <v>7405.8963521493142</v>
      </c>
    </row>
    <row r="45" spans="1:8" x14ac:dyDescent="0.35">
      <c r="A45" s="1">
        <v>4</v>
      </c>
      <c r="B45" s="1">
        <v>2010</v>
      </c>
      <c r="C45" s="1">
        <v>12948</v>
      </c>
      <c r="D45" s="1">
        <v>44</v>
      </c>
      <c r="E45" s="1">
        <v>0</v>
      </c>
      <c r="F45" s="1">
        <v>0</v>
      </c>
      <c r="G45" s="1">
        <v>0</v>
      </c>
      <c r="H45">
        <v>12223.316646223273</v>
      </c>
    </row>
    <row r="46" spans="1:8" x14ac:dyDescent="0.35">
      <c r="A46" s="1">
        <v>1</v>
      </c>
      <c r="B46" s="1">
        <v>2011</v>
      </c>
      <c r="C46" s="1">
        <v>9857</v>
      </c>
      <c r="D46" s="1">
        <v>45</v>
      </c>
      <c r="E46" s="1">
        <v>1</v>
      </c>
      <c r="F46" s="1">
        <v>0</v>
      </c>
      <c r="G46" s="1">
        <v>0</v>
      </c>
      <c r="H46">
        <v>9284.767299506495</v>
      </c>
    </row>
    <row r="47" spans="1:8" x14ac:dyDescent="0.35">
      <c r="A47" s="1">
        <v>2</v>
      </c>
      <c r="B47" s="1">
        <v>2011</v>
      </c>
      <c r="C47" s="1">
        <v>9913</v>
      </c>
      <c r="D47" s="1">
        <v>46</v>
      </c>
      <c r="E47" s="1">
        <v>0</v>
      </c>
      <c r="F47" s="1">
        <v>1</v>
      </c>
      <c r="G47" s="1">
        <v>0</v>
      </c>
      <c r="H47">
        <v>8933.7633109973594</v>
      </c>
    </row>
    <row r="48" spans="1:8" x14ac:dyDescent="0.35">
      <c r="A48" s="1">
        <v>3</v>
      </c>
      <c r="B48" s="1">
        <v>2011</v>
      </c>
      <c r="C48" s="1">
        <v>10876</v>
      </c>
      <c r="D48" s="1">
        <v>47</v>
      </c>
      <c r="E48" s="1">
        <v>0</v>
      </c>
      <c r="F48" s="1">
        <v>0</v>
      </c>
      <c r="G48" s="1">
        <v>1</v>
      </c>
      <c r="H48">
        <v>9641.6667074730703</v>
      </c>
    </row>
    <row r="49" spans="1:8" x14ac:dyDescent="0.35">
      <c r="A49" s="1">
        <v>4</v>
      </c>
      <c r="B49" s="1">
        <v>2011</v>
      </c>
      <c r="C49" s="1">
        <v>17431</v>
      </c>
      <c r="D49" s="1">
        <v>48</v>
      </c>
      <c r="E49" s="1">
        <v>0</v>
      </c>
      <c r="F49" s="1">
        <v>0</v>
      </c>
      <c r="G49" s="1">
        <v>0</v>
      </c>
      <c r="H49">
        <v>15913.420814833496</v>
      </c>
    </row>
    <row r="50" spans="1:8" x14ac:dyDescent="0.35">
      <c r="A50" s="1">
        <v>1</v>
      </c>
      <c r="B50" s="1">
        <v>2012</v>
      </c>
      <c r="C50" s="1">
        <v>13185</v>
      </c>
      <c r="D50" s="1">
        <v>49</v>
      </c>
      <c r="E50" s="1">
        <v>1</v>
      </c>
      <c r="F50" s="1">
        <v>0</v>
      </c>
      <c r="G50" s="1">
        <v>0</v>
      </c>
      <c r="H50">
        <v>12087.751097448994</v>
      </c>
    </row>
    <row r="51" spans="1:8" x14ac:dyDescent="0.35">
      <c r="A51" s="1">
        <v>2</v>
      </c>
      <c r="B51" s="1">
        <v>2012</v>
      </c>
      <c r="C51" s="1">
        <v>12834</v>
      </c>
      <c r="D51" s="1">
        <v>50</v>
      </c>
      <c r="E51" s="1">
        <v>0</v>
      </c>
      <c r="F51" s="1">
        <v>1</v>
      </c>
      <c r="G51" s="1">
        <v>0</v>
      </c>
      <c r="H51">
        <v>11630.782310785302</v>
      </c>
    </row>
    <row r="52" spans="1:8" x14ac:dyDescent="0.35">
      <c r="A52" s="1">
        <v>3</v>
      </c>
      <c r="B52" s="1">
        <v>2012</v>
      </c>
      <c r="C52" s="1">
        <v>13806</v>
      </c>
      <c r="D52" s="1">
        <v>51</v>
      </c>
      <c r="E52" s="1">
        <v>0</v>
      </c>
      <c r="F52" s="1">
        <v>0</v>
      </c>
      <c r="G52" s="1">
        <v>1</v>
      </c>
      <c r="H52">
        <v>12552.395075177572</v>
      </c>
    </row>
    <row r="53" spans="1:8" x14ac:dyDescent="0.35">
      <c r="A53" s="1">
        <v>4</v>
      </c>
      <c r="B53" s="1">
        <v>2012</v>
      </c>
      <c r="C53" s="1">
        <v>21268</v>
      </c>
      <c r="D53" s="1">
        <v>52</v>
      </c>
      <c r="E53" s="1">
        <v>0</v>
      </c>
      <c r="F53" s="1">
        <v>0</v>
      </c>
      <c r="G53" s="1">
        <v>0</v>
      </c>
      <c r="H53">
        <v>20717.532676225026</v>
      </c>
    </row>
    <row r="54" spans="1:8" x14ac:dyDescent="0.35">
      <c r="A54" s="1">
        <v>1</v>
      </c>
      <c r="B54" s="1">
        <v>2013</v>
      </c>
      <c r="C54" s="1">
        <v>16070</v>
      </c>
      <c r="D54" s="1">
        <v>53</v>
      </c>
      <c r="E54" s="1">
        <v>1</v>
      </c>
      <c r="F54" s="1">
        <v>0</v>
      </c>
      <c r="G54" s="1">
        <v>0</v>
      </c>
      <c r="H54">
        <v>15736.92930372587</v>
      </c>
    </row>
    <row r="55" spans="1:8" x14ac:dyDescent="0.35">
      <c r="A55" s="1">
        <v>2</v>
      </c>
      <c r="B55" s="1">
        <v>2013</v>
      </c>
      <c r="C55" s="1">
        <v>15704</v>
      </c>
      <c r="D55" s="1">
        <v>54</v>
      </c>
      <c r="E55" s="1">
        <v>0</v>
      </c>
      <c r="F55" s="1">
        <v>1</v>
      </c>
      <c r="G55" s="1">
        <v>0</v>
      </c>
      <c r="H55">
        <v>15142.005944387874</v>
      </c>
    </row>
    <row r="56" spans="1:8" x14ac:dyDescent="0.35">
      <c r="A56" s="1">
        <v>3</v>
      </c>
      <c r="B56" s="1">
        <v>2013</v>
      </c>
      <c r="C56" s="1">
        <v>17092</v>
      </c>
      <c r="D56" s="1">
        <v>55</v>
      </c>
      <c r="E56" s="1">
        <v>0</v>
      </c>
      <c r="F56" s="1">
        <v>0</v>
      </c>
      <c r="G56" s="1">
        <v>1</v>
      </c>
      <c r="H56">
        <v>16341.844922021462</v>
      </c>
    </row>
    <row r="57" spans="1:8" x14ac:dyDescent="0.35">
      <c r="A57" s="1">
        <v>4</v>
      </c>
      <c r="B57" s="1">
        <v>2013</v>
      </c>
      <c r="C57" s="1">
        <v>25587</v>
      </c>
      <c r="D57" s="1">
        <v>56</v>
      </c>
      <c r="E57" s="1">
        <v>0</v>
      </c>
      <c r="F57" s="1">
        <v>0</v>
      </c>
      <c r="G57" s="1">
        <v>0</v>
      </c>
      <c r="H57">
        <v>26971.96066042337</v>
      </c>
    </row>
    <row r="58" spans="1:8" x14ac:dyDescent="0.35">
      <c r="A58" s="1">
        <v>1</v>
      </c>
      <c r="B58" s="1">
        <v>2014</v>
      </c>
      <c r="C58" s="1">
        <v>19741</v>
      </c>
      <c r="D58" s="1">
        <v>57</v>
      </c>
      <c r="E58" s="1">
        <v>1</v>
      </c>
      <c r="F58" s="1">
        <v>0</v>
      </c>
      <c r="G58" s="1">
        <v>0</v>
      </c>
      <c r="H58">
        <v>20487.760040222071</v>
      </c>
    </row>
    <row r="59" spans="1:8" x14ac:dyDescent="0.35">
      <c r="A59" s="1">
        <v>2</v>
      </c>
      <c r="B59" s="1">
        <v>2014</v>
      </c>
      <c r="C59" s="1">
        <v>19340</v>
      </c>
      <c r="D59" s="1">
        <v>58</v>
      </c>
      <c r="E59" s="1">
        <v>0</v>
      </c>
      <c r="F59" s="1">
        <v>1</v>
      </c>
      <c r="G59" s="1">
        <v>0</v>
      </c>
      <c r="H59">
        <v>19713.234922062325</v>
      </c>
    </row>
  </sheetData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ABDA61-8AA2-4D8C-94D6-0AC81F480037}">
  <dimension ref="A1:D10"/>
  <sheetViews>
    <sheetView workbookViewId="0">
      <selection activeCell="R10" sqref="R10"/>
    </sheetView>
  </sheetViews>
  <sheetFormatPr defaultRowHeight="14.5" x14ac:dyDescent="0.35"/>
  <sheetData>
    <row r="1" spans="1:4" x14ac:dyDescent="0.35">
      <c r="A1">
        <v>1</v>
      </c>
      <c r="B1">
        <v>110</v>
      </c>
      <c r="C1" t="e">
        <v>#N/A</v>
      </c>
      <c r="D1" t="e">
        <v>#N/A</v>
      </c>
    </row>
    <row r="2" spans="1:4" x14ac:dyDescent="0.35">
      <c r="A2">
        <v>2</v>
      </c>
      <c r="B2">
        <v>115</v>
      </c>
      <c r="C2" t="e">
        <v>#N/A</v>
      </c>
      <c r="D2" t="e">
        <v>#N/A</v>
      </c>
    </row>
    <row r="3" spans="1:4" x14ac:dyDescent="0.35">
      <c r="A3">
        <v>3</v>
      </c>
      <c r="B3">
        <v>125</v>
      </c>
      <c r="C3">
        <f t="shared" ref="C3:C10" si="0">AVERAGE(B1:B3)</f>
        <v>116.66666666666667</v>
      </c>
      <c r="D3" t="e">
        <v>#N/A</v>
      </c>
    </row>
    <row r="4" spans="1:4" x14ac:dyDescent="0.35">
      <c r="A4">
        <v>4</v>
      </c>
      <c r="B4">
        <v>120</v>
      </c>
      <c r="C4">
        <f t="shared" si="0"/>
        <v>120</v>
      </c>
      <c r="D4">
        <f>AVERAGE(B1:B4)</f>
        <v>117.5</v>
      </c>
    </row>
    <row r="5" spans="1:4" x14ac:dyDescent="0.35">
      <c r="A5">
        <v>5</v>
      </c>
      <c r="B5">
        <v>125</v>
      </c>
      <c r="C5">
        <f t="shared" si="0"/>
        <v>123.33333333333333</v>
      </c>
      <c r="D5">
        <f t="shared" ref="D5:D10" si="1">AVERAGE(B2:B5)</f>
        <v>121.25</v>
      </c>
    </row>
    <row r="6" spans="1:4" x14ac:dyDescent="0.35">
      <c r="A6">
        <v>6</v>
      </c>
      <c r="B6">
        <v>120</v>
      </c>
      <c r="C6">
        <f t="shared" si="0"/>
        <v>121.66666666666667</v>
      </c>
      <c r="D6">
        <f t="shared" si="1"/>
        <v>122.5</v>
      </c>
    </row>
    <row r="7" spans="1:4" x14ac:dyDescent="0.35">
      <c r="A7">
        <v>7</v>
      </c>
      <c r="B7">
        <v>130</v>
      </c>
      <c r="C7">
        <f t="shared" si="0"/>
        <v>125</v>
      </c>
      <c r="D7">
        <f t="shared" si="1"/>
        <v>123.75</v>
      </c>
    </row>
    <row r="8" spans="1:4" x14ac:dyDescent="0.35">
      <c r="A8">
        <v>8</v>
      </c>
      <c r="B8">
        <v>115</v>
      </c>
      <c r="C8">
        <f t="shared" si="0"/>
        <v>121.66666666666667</v>
      </c>
      <c r="D8">
        <f t="shared" si="1"/>
        <v>122.5</v>
      </c>
    </row>
    <row r="9" spans="1:4" x14ac:dyDescent="0.35">
      <c r="A9">
        <v>9</v>
      </c>
      <c r="B9">
        <v>110</v>
      </c>
      <c r="C9">
        <f t="shared" si="0"/>
        <v>118.33333333333333</v>
      </c>
      <c r="D9">
        <f t="shared" si="1"/>
        <v>118.75</v>
      </c>
    </row>
    <row r="10" spans="1:4" x14ac:dyDescent="0.35">
      <c r="A10">
        <v>10</v>
      </c>
      <c r="B10">
        <v>130</v>
      </c>
      <c r="C10">
        <f t="shared" si="0"/>
        <v>118.33333333333333</v>
      </c>
      <c r="D10">
        <f t="shared" si="1"/>
        <v>121.25</v>
      </c>
    </row>
  </sheetData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B73D3C-8F85-47B9-8ABF-4AC2A8B82B6C}">
  <dimension ref="A1:D97"/>
  <sheetViews>
    <sheetView workbookViewId="0">
      <selection activeCell="D17" sqref="D17"/>
    </sheetView>
  </sheetViews>
  <sheetFormatPr defaultRowHeight="14.5" x14ac:dyDescent="0.35"/>
  <sheetData>
    <row r="1" spans="1:3" x14ac:dyDescent="0.35">
      <c r="A1" s="1" t="s">
        <v>1</v>
      </c>
      <c r="B1" s="1" t="s">
        <v>55</v>
      </c>
    </row>
    <row r="2" spans="1:3" x14ac:dyDescent="0.35">
      <c r="A2" s="1">
        <v>1918</v>
      </c>
      <c r="B2" s="1">
        <v>176.88666670000001</v>
      </c>
    </row>
    <row r="3" spans="1:3" x14ac:dyDescent="0.35">
      <c r="A3" s="1">
        <v>1919</v>
      </c>
      <c r="B3" s="1">
        <v>176.745</v>
      </c>
      <c r="C3" t="e">
        <v>#N/A</v>
      </c>
    </row>
    <row r="4" spans="1:3" x14ac:dyDescent="0.35">
      <c r="A4" s="1">
        <v>1920</v>
      </c>
      <c r="B4" s="1">
        <v>176.625</v>
      </c>
      <c r="C4" t="e">
        <v>#N/A</v>
      </c>
    </row>
    <row r="5" spans="1:3" x14ac:dyDescent="0.35">
      <c r="A5" s="1">
        <v>1921</v>
      </c>
      <c r="B5" s="1">
        <v>176.48833329999999</v>
      </c>
      <c r="C5">
        <f>AVERAGE(B2:B4)</f>
        <v>176.75222223333333</v>
      </c>
    </row>
    <row r="6" spans="1:3" x14ac:dyDescent="0.35">
      <c r="A6" s="1">
        <v>1922</v>
      </c>
      <c r="B6" s="1">
        <v>176.44499999999999</v>
      </c>
      <c r="C6">
        <f t="shared" ref="C5:C36" si="0">AVERAGE(B3:B5)</f>
        <v>176.61944443333334</v>
      </c>
    </row>
    <row r="7" spans="1:3" x14ac:dyDescent="0.35">
      <c r="A7" s="1">
        <v>1923</v>
      </c>
      <c r="B7" s="1">
        <v>176.2641667</v>
      </c>
      <c r="C7">
        <f t="shared" si="0"/>
        <v>176.51944443333332</v>
      </c>
    </row>
    <row r="8" spans="1:3" x14ac:dyDescent="0.35">
      <c r="A8" s="1">
        <v>1924</v>
      </c>
      <c r="B8" s="1">
        <v>176.18666669999999</v>
      </c>
      <c r="C8">
        <f t="shared" si="0"/>
        <v>176.39916666666667</v>
      </c>
    </row>
    <row r="9" spans="1:3" x14ac:dyDescent="0.35">
      <c r="A9" s="1">
        <v>1925</v>
      </c>
      <c r="B9" s="1">
        <v>175.91916670000001</v>
      </c>
      <c r="C9">
        <f t="shared" si="0"/>
        <v>176.29861113333331</v>
      </c>
    </row>
    <row r="10" spans="1:3" x14ac:dyDescent="0.35">
      <c r="A10" s="1">
        <v>1926</v>
      </c>
      <c r="B10" s="1">
        <v>175.88499999999999</v>
      </c>
      <c r="C10">
        <f t="shared" si="0"/>
        <v>176.12333336666666</v>
      </c>
    </row>
    <row r="11" spans="1:3" x14ac:dyDescent="0.35">
      <c r="A11" s="1">
        <v>1927</v>
      </c>
      <c r="B11" s="1">
        <v>176.14833329999999</v>
      </c>
      <c r="C11">
        <f t="shared" si="0"/>
        <v>175.99694446666663</v>
      </c>
    </row>
    <row r="12" spans="1:3" x14ac:dyDescent="0.35">
      <c r="A12" s="1">
        <v>1928</v>
      </c>
      <c r="B12" s="1">
        <v>176.44333330000001</v>
      </c>
      <c r="C12">
        <f t="shared" si="0"/>
        <v>175.98416666666665</v>
      </c>
    </row>
    <row r="13" spans="1:3" x14ac:dyDescent="0.35">
      <c r="A13" s="1">
        <v>1929</v>
      </c>
      <c r="B13" s="1">
        <v>176.89583329999999</v>
      </c>
      <c r="C13">
        <f t="shared" si="0"/>
        <v>176.15888886666667</v>
      </c>
    </row>
    <row r="14" spans="1:3" x14ac:dyDescent="0.35">
      <c r="A14" s="1">
        <v>1930</v>
      </c>
      <c r="B14" s="1">
        <v>176.65083329999999</v>
      </c>
      <c r="C14">
        <f t="shared" si="0"/>
        <v>176.49583329999999</v>
      </c>
    </row>
    <row r="15" spans="1:3" x14ac:dyDescent="0.35">
      <c r="A15" s="1">
        <v>1931</v>
      </c>
      <c r="B15" s="1">
        <v>176.11833329999999</v>
      </c>
      <c r="C15">
        <f t="shared" si="0"/>
        <v>176.66333329999998</v>
      </c>
    </row>
    <row r="16" spans="1:3" x14ac:dyDescent="0.35">
      <c r="A16" s="1">
        <v>1932</v>
      </c>
      <c r="B16" s="1">
        <v>175.94083330000001</v>
      </c>
      <c r="C16">
        <f t="shared" si="0"/>
        <v>176.55499996666666</v>
      </c>
    </row>
    <row r="17" spans="1:4" x14ac:dyDescent="0.35">
      <c r="A17" s="1">
        <v>1933</v>
      </c>
      <c r="B17" s="1">
        <v>175.86750000000001</v>
      </c>
      <c r="C17">
        <f t="shared" si="0"/>
        <v>176.23666663333333</v>
      </c>
      <c r="D17">
        <f>AVERAGE(B2:B16)</f>
        <v>176.37616666</v>
      </c>
    </row>
    <row r="18" spans="1:4" x14ac:dyDescent="0.35">
      <c r="A18" s="1">
        <v>1934</v>
      </c>
      <c r="B18" s="1">
        <v>175.7666667</v>
      </c>
      <c r="C18">
        <f t="shared" si="0"/>
        <v>175.97555553333336</v>
      </c>
      <c r="D18">
        <f t="shared" ref="D18:D81" si="1">AVERAGE(B3:B17)</f>
        <v>176.30822221333332</v>
      </c>
    </row>
    <row r="19" spans="1:4" x14ac:dyDescent="0.35">
      <c r="A19" s="1">
        <v>1935</v>
      </c>
      <c r="B19" s="1">
        <v>175.8908333</v>
      </c>
      <c r="C19">
        <f t="shared" si="0"/>
        <v>175.85833333333335</v>
      </c>
      <c r="D19">
        <f t="shared" si="1"/>
        <v>176.24299999333331</v>
      </c>
    </row>
    <row r="20" spans="1:4" x14ac:dyDescent="0.35">
      <c r="A20" s="1">
        <v>1936</v>
      </c>
      <c r="B20" s="1">
        <v>175.93916669999999</v>
      </c>
      <c r="C20">
        <f t="shared" si="0"/>
        <v>175.8416666666667</v>
      </c>
      <c r="D20">
        <f t="shared" si="1"/>
        <v>176.19405554666665</v>
      </c>
    </row>
    <row r="21" spans="1:4" x14ac:dyDescent="0.35">
      <c r="A21" s="1">
        <v>1937</v>
      </c>
      <c r="B21" s="1">
        <v>175.92250000000001</v>
      </c>
      <c r="C21">
        <f t="shared" si="0"/>
        <v>175.86555556666667</v>
      </c>
      <c r="D21">
        <f t="shared" si="1"/>
        <v>176.15744443999995</v>
      </c>
    </row>
    <row r="22" spans="1:4" x14ac:dyDescent="0.35">
      <c r="A22" s="1">
        <v>1938</v>
      </c>
      <c r="B22" s="1">
        <v>176.1408333</v>
      </c>
      <c r="C22">
        <f t="shared" si="0"/>
        <v>175.91750000000002</v>
      </c>
      <c r="D22">
        <f t="shared" si="1"/>
        <v>176.12261110666668</v>
      </c>
    </row>
    <row r="23" spans="1:4" x14ac:dyDescent="0.35">
      <c r="A23" s="1">
        <v>1939</v>
      </c>
      <c r="B23" s="1">
        <v>176.2691667</v>
      </c>
      <c r="C23">
        <f t="shared" si="0"/>
        <v>176.00083333333336</v>
      </c>
      <c r="D23">
        <f t="shared" si="1"/>
        <v>176.11438888000001</v>
      </c>
    </row>
    <row r="24" spans="1:4" x14ac:dyDescent="0.35">
      <c r="A24" s="1">
        <v>1940</v>
      </c>
      <c r="B24" s="1">
        <v>176.1416667</v>
      </c>
      <c r="C24">
        <f t="shared" si="0"/>
        <v>176.11083333333332</v>
      </c>
      <c r="D24">
        <f t="shared" si="1"/>
        <v>176.11988887999999</v>
      </c>
    </row>
    <row r="25" spans="1:4" x14ac:dyDescent="0.35">
      <c r="A25" s="1">
        <v>1941</v>
      </c>
      <c r="B25" s="1">
        <v>176.12166669999999</v>
      </c>
      <c r="C25">
        <f t="shared" si="0"/>
        <v>176.18388889999997</v>
      </c>
      <c r="D25">
        <f t="shared" si="1"/>
        <v>176.1347222133333</v>
      </c>
    </row>
    <row r="26" spans="1:4" x14ac:dyDescent="0.35">
      <c r="A26" s="1">
        <v>1942</v>
      </c>
      <c r="B26" s="1">
        <v>176.3341667</v>
      </c>
      <c r="C26">
        <f t="shared" si="0"/>
        <v>176.17750003333333</v>
      </c>
      <c r="D26">
        <f t="shared" si="1"/>
        <v>176.15049999333331</v>
      </c>
    </row>
    <row r="27" spans="1:4" x14ac:dyDescent="0.35">
      <c r="A27" s="1">
        <v>1943</v>
      </c>
      <c r="B27" s="1">
        <v>176.62666669999999</v>
      </c>
      <c r="C27">
        <f t="shared" si="0"/>
        <v>176.19916669999998</v>
      </c>
      <c r="D27">
        <f t="shared" si="1"/>
        <v>176.16288888666665</v>
      </c>
    </row>
    <row r="28" spans="1:4" x14ac:dyDescent="0.35">
      <c r="A28" s="1">
        <v>1944</v>
      </c>
      <c r="B28" s="1">
        <v>176.59666669999999</v>
      </c>
      <c r="C28">
        <f t="shared" si="0"/>
        <v>176.36083336666664</v>
      </c>
      <c r="D28">
        <f t="shared" si="1"/>
        <v>176.17511111333332</v>
      </c>
    </row>
    <row r="29" spans="1:4" x14ac:dyDescent="0.35">
      <c r="A29" s="1">
        <v>1945</v>
      </c>
      <c r="B29" s="1">
        <v>176.57</v>
      </c>
      <c r="C29">
        <f t="shared" si="0"/>
        <v>176.5191667</v>
      </c>
      <c r="D29">
        <f t="shared" si="1"/>
        <v>176.15516667333333</v>
      </c>
    </row>
    <row r="30" spans="1:4" x14ac:dyDescent="0.35">
      <c r="A30" s="1">
        <v>1946</v>
      </c>
      <c r="B30" s="1">
        <v>176.60166670000001</v>
      </c>
      <c r="C30">
        <f t="shared" si="0"/>
        <v>176.59777779999999</v>
      </c>
      <c r="D30">
        <f t="shared" si="1"/>
        <v>176.14977778666668</v>
      </c>
    </row>
    <row r="31" spans="1:4" x14ac:dyDescent="0.35">
      <c r="A31" s="1">
        <v>1947</v>
      </c>
      <c r="B31" s="1">
        <v>176.56666670000001</v>
      </c>
      <c r="C31">
        <f t="shared" si="0"/>
        <v>176.58944446666666</v>
      </c>
      <c r="D31">
        <f t="shared" si="1"/>
        <v>176.18200001333332</v>
      </c>
    </row>
    <row r="32" spans="1:4" x14ac:dyDescent="0.35">
      <c r="A32" s="1">
        <v>1948</v>
      </c>
      <c r="B32" s="1">
        <v>176.53083330000001</v>
      </c>
      <c r="C32">
        <f t="shared" si="0"/>
        <v>176.57944446666667</v>
      </c>
      <c r="D32">
        <f t="shared" si="1"/>
        <v>176.22372224</v>
      </c>
    </row>
    <row r="33" spans="1:4" x14ac:dyDescent="0.35">
      <c r="A33" s="1">
        <v>1949</v>
      </c>
      <c r="B33" s="1">
        <v>176.21083329999999</v>
      </c>
      <c r="C33">
        <f t="shared" si="0"/>
        <v>176.56638890000002</v>
      </c>
      <c r="D33">
        <f t="shared" si="1"/>
        <v>176.26794445999997</v>
      </c>
    </row>
    <row r="34" spans="1:4" x14ac:dyDescent="0.35">
      <c r="A34" s="1">
        <v>1950</v>
      </c>
      <c r="B34" s="1">
        <v>176.2608333</v>
      </c>
      <c r="C34">
        <f t="shared" si="0"/>
        <v>176.43611109999998</v>
      </c>
      <c r="D34">
        <f t="shared" si="1"/>
        <v>176.29755556666666</v>
      </c>
    </row>
    <row r="35" spans="1:4" x14ac:dyDescent="0.35">
      <c r="A35" s="1">
        <v>1951</v>
      </c>
      <c r="B35" s="1">
        <v>176.7358333</v>
      </c>
      <c r="C35">
        <f t="shared" si="0"/>
        <v>176.33416663333333</v>
      </c>
      <c r="D35">
        <f t="shared" si="1"/>
        <v>176.32222223333332</v>
      </c>
    </row>
    <row r="36" spans="1:4" x14ac:dyDescent="0.35">
      <c r="A36" s="1">
        <v>1952</v>
      </c>
      <c r="B36" s="1">
        <v>177.08500000000001</v>
      </c>
      <c r="C36">
        <f t="shared" si="0"/>
        <v>176.40249996666668</v>
      </c>
      <c r="D36">
        <f t="shared" si="1"/>
        <v>176.37533334</v>
      </c>
    </row>
    <row r="37" spans="1:4" x14ac:dyDescent="0.35">
      <c r="A37" s="1">
        <v>1953</v>
      </c>
      <c r="B37" s="1">
        <v>176.93333329999999</v>
      </c>
      <c r="C37">
        <f t="shared" ref="C37:C68" si="2">AVERAGE(B34:B36)</f>
        <v>176.6938888666667</v>
      </c>
      <c r="D37">
        <f t="shared" si="1"/>
        <v>176.45283333999998</v>
      </c>
    </row>
    <row r="38" spans="1:4" x14ac:dyDescent="0.35">
      <c r="A38" s="1">
        <v>1954</v>
      </c>
      <c r="B38" s="1">
        <v>176.8291667</v>
      </c>
      <c r="C38">
        <f t="shared" si="2"/>
        <v>176.91805553333333</v>
      </c>
      <c r="D38">
        <f t="shared" si="1"/>
        <v>176.50566667333334</v>
      </c>
    </row>
    <row r="39" spans="1:4" x14ac:dyDescent="0.35">
      <c r="A39" s="1">
        <v>1955</v>
      </c>
      <c r="B39" s="1">
        <v>176.7225</v>
      </c>
      <c r="C39">
        <f t="shared" si="2"/>
        <v>176.94916666666666</v>
      </c>
      <c r="D39">
        <f t="shared" si="1"/>
        <v>176.54300000666666</v>
      </c>
    </row>
    <row r="40" spans="1:4" x14ac:dyDescent="0.35">
      <c r="A40" s="1">
        <v>1956</v>
      </c>
      <c r="B40" s="1">
        <v>176.44</v>
      </c>
      <c r="C40">
        <f t="shared" si="2"/>
        <v>176.82833333333335</v>
      </c>
      <c r="D40">
        <f t="shared" si="1"/>
        <v>176.58172222666664</v>
      </c>
    </row>
    <row r="41" spans="1:4" x14ac:dyDescent="0.35">
      <c r="A41" s="1">
        <v>1957</v>
      </c>
      <c r="B41" s="1">
        <v>176.2633333</v>
      </c>
      <c r="C41">
        <f t="shared" si="2"/>
        <v>176.66388889999999</v>
      </c>
      <c r="D41">
        <f t="shared" si="1"/>
        <v>176.60294444666664</v>
      </c>
    </row>
    <row r="42" spans="1:4" x14ac:dyDescent="0.35">
      <c r="A42" s="1">
        <v>1958</v>
      </c>
      <c r="B42" s="1">
        <v>176.0675</v>
      </c>
      <c r="C42">
        <f t="shared" si="2"/>
        <v>176.47527776666666</v>
      </c>
      <c r="D42">
        <f t="shared" si="1"/>
        <v>176.59822221999997</v>
      </c>
    </row>
    <row r="43" spans="1:4" x14ac:dyDescent="0.35">
      <c r="A43" s="1">
        <v>1959</v>
      </c>
      <c r="B43" s="1">
        <v>176.00583330000001</v>
      </c>
      <c r="C43">
        <f t="shared" si="2"/>
        <v>176.25694443333336</v>
      </c>
      <c r="D43">
        <f t="shared" si="1"/>
        <v>176.56094444000001</v>
      </c>
    </row>
    <row r="44" spans="1:4" x14ac:dyDescent="0.35">
      <c r="A44" s="1">
        <v>1960</v>
      </c>
      <c r="B44" s="1">
        <v>176.47749999999999</v>
      </c>
      <c r="C44">
        <f t="shared" si="2"/>
        <v>176.11222219999999</v>
      </c>
      <c r="D44">
        <f t="shared" si="1"/>
        <v>176.52155554666669</v>
      </c>
    </row>
    <row r="45" spans="1:4" x14ac:dyDescent="0.35">
      <c r="A45" s="1">
        <v>1961</v>
      </c>
      <c r="B45" s="1">
        <v>176.37666669999999</v>
      </c>
      <c r="C45">
        <f t="shared" si="2"/>
        <v>176.18361110000001</v>
      </c>
      <c r="D45">
        <f t="shared" si="1"/>
        <v>176.51538888000005</v>
      </c>
    </row>
    <row r="46" spans="1:4" x14ac:dyDescent="0.35">
      <c r="A46" s="1">
        <v>1962</v>
      </c>
      <c r="B46" s="1">
        <v>176.2225</v>
      </c>
      <c r="C46">
        <f t="shared" si="2"/>
        <v>176.28666666666666</v>
      </c>
      <c r="D46">
        <f t="shared" si="1"/>
        <v>176.50038888000003</v>
      </c>
    </row>
    <row r="47" spans="1:4" x14ac:dyDescent="0.35">
      <c r="A47" s="1">
        <v>1963</v>
      </c>
      <c r="B47" s="1">
        <v>175.92250000000001</v>
      </c>
      <c r="C47">
        <f t="shared" si="2"/>
        <v>176.35888889999998</v>
      </c>
      <c r="D47">
        <f t="shared" si="1"/>
        <v>176.47744443333335</v>
      </c>
    </row>
    <row r="48" spans="1:4" x14ac:dyDescent="0.35">
      <c r="A48" s="1">
        <v>1964</v>
      </c>
      <c r="B48" s="1">
        <v>175.6825</v>
      </c>
      <c r="C48">
        <f t="shared" si="2"/>
        <v>176.17388889999998</v>
      </c>
      <c r="D48">
        <f t="shared" si="1"/>
        <v>176.43688888000003</v>
      </c>
    </row>
    <row r="49" spans="1:4" x14ac:dyDescent="0.35">
      <c r="A49" s="1">
        <v>1965</v>
      </c>
      <c r="B49" s="1">
        <v>175.9158333</v>
      </c>
      <c r="C49">
        <f t="shared" si="2"/>
        <v>175.9425</v>
      </c>
      <c r="D49">
        <f t="shared" si="1"/>
        <v>176.40166666000002</v>
      </c>
    </row>
    <row r="50" spans="1:4" x14ac:dyDescent="0.35">
      <c r="A50" s="1">
        <v>1966</v>
      </c>
      <c r="B50" s="1">
        <v>176.16083330000001</v>
      </c>
      <c r="C50">
        <f t="shared" si="2"/>
        <v>175.84027776666667</v>
      </c>
      <c r="D50">
        <f t="shared" si="1"/>
        <v>176.37866665999999</v>
      </c>
    </row>
    <row r="51" spans="1:4" x14ac:dyDescent="0.35">
      <c r="A51" s="1">
        <v>1967</v>
      </c>
      <c r="B51" s="1">
        <v>176.30083329999999</v>
      </c>
      <c r="C51">
        <f t="shared" si="2"/>
        <v>175.91972220000002</v>
      </c>
      <c r="D51">
        <f t="shared" si="1"/>
        <v>176.34033332666667</v>
      </c>
    </row>
    <row r="52" spans="1:4" x14ac:dyDescent="0.35">
      <c r="A52" s="1">
        <v>1968</v>
      </c>
      <c r="B52" s="1">
        <v>176.44666670000001</v>
      </c>
      <c r="C52">
        <f t="shared" si="2"/>
        <v>176.12583329999998</v>
      </c>
      <c r="D52">
        <f t="shared" si="1"/>
        <v>176.28805554666664</v>
      </c>
    </row>
    <row r="53" spans="1:4" x14ac:dyDescent="0.35">
      <c r="A53" s="1">
        <v>1969</v>
      </c>
      <c r="B53" s="1">
        <v>176.6958333</v>
      </c>
      <c r="C53">
        <f t="shared" si="2"/>
        <v>176.30277776666665</v>
      </c>
      <c r="D53">
        <f t="shared" si="1"/>
        <v>176.25561110666663</v>
      </c>
    </row>
    <row r="54" spans="1:4" x14ac:dyDescent="0.35">
      <c r="A54" s="1">
        <v>1970</v>
      </c>
      <c r="B54" s="1">
        <v>176.67833329999999</v>
      </c>
      <c r="C54">
        <f t="shared" si="2"/>
        <v>176.48111109999999</v>
      </c>
      <c r="D54">
        <f t="shared" si="1"/>
        <v>176.2467222133333</v>
      </c>
    </row>
    <row r="55" spans="1:4" x14ac:dyDescent="0.35">
      <c r="A55" s="1">
        <v>1971</v>
      </c>
      <c r="B55" s="1">
        <v>176.80500000000001</v>
      </c>
      <c r="C55">
        <f t="shared" si="2"/>
        <v>176.60694443333333</v>
      </c>
      <c r="D55">
        <f t="shared" si="1"/>
        <v>176.24377776666662</v>
      </c>
    </row>
    <row r="56" spans="1:4" x14ac:dyDescent="0.35">
      <c r="A56" s="1">
        <v>1972</v>
      </c>
      <c r="B56" s="1">
        <v>176.8883333</v>
      </c>
      <c r="C56">
        <f t="shared" si="2"/>
        <v>176.72638886666664</v>
      </c>
      <c r="D56">
        <f t="shared" si="1"/>
        <v>176.2681111</v>
      </c>
    </row>
    <row r="57" spans="1:4" x14ac:dyDescent="0.35">
      <c r="A57" s="1">
        <v>1973</v>
      </c>
      <c r="B57" s="1">
        <v>177.12333330000001</v>
      </c>
      <c r="C57">
        <f t="shared" si="2"/>
        <v>176.79055553333333</v>
      </c>
      <c r="D57">
        <f t="shared" si="1"/>
        <v>176.30977776666663</v>
      </c>
    </row>
    <row r="58" spans="1:4" x14ac:dyDescent="0.35">
      <c r="A58" s="1">
        <v>1974</v>
      </c>
      <c r="B58" s="1">
        <v>177.09333330000001</v>
      </c>
      <c r="C58">
        <f t="shared" si="2"/>
        <v>176.93888886666664</v>
      </c>
      <c r="D58">
        <f t="shared" si="1"/>
        <v>176.3801666533333</v>
      </c>
    </row>
    <row r="59" spans="1:4" x14ac:dyDescent="0.35">
      <c r="A59" s="1">
        <v>1975</v>
      </c>
      <c r="B59" s="1">
        <v>176.97333330000001</v>
      </c>
      <c r="C59">
        <f t="shared" si="2"/>
        <v>177.03499996666667</v>
      </c>
      <c r="D59">
        <f t="shared" si="1"/>
        <v>176.4526666533333</v>
      </c>
    </row>
    <row r="60" spans="1:4" x14ac:dyDescent="0.35">
      <c r="A60" s="1">
        <v>1976</v>
      </c>
      <c r="B60" s="1">
        <v>176.89916669999999</v>
      </c>
      <c r="C60">
        <f t="shared" si="2"/>
        <v>177.06333330000004</v>
      </c>
      <c r="D60">
        <f t="shared" si="1"/>
        <v>176.48572220666665</v>
      </c>
    </row>
    <row r="61" spans="1:4" x14ac:dyDescent="0.35">
      <c r="A61" s="1">
        <v>1977</v>
      </c>
      <c r="B61" s="1">
        <v>176.505</v>
      </c>
      <c r="C61">
        <f t="shared" si="2"/>
        <v>176.98861109999999</v>
      </c>
      <c r="D61">
        <f t="shared" si="1"/>
        <v>176.52055553999998</v>
      </c>
    </row>
    <row r="62" spans="1:4" x14ac:dyDescent="0.35">
      <c r="A62" s="1">
        <v>1978</v>
      </c>
      <c r="B62" s="1">
        <v>176.59083330000001</v>
      </c>
      <c r="C62">
        <f t="shared" si="2"/>
        <v>176.79250000000002</v>
      </c>
      <c r="D62">
        <f t="shared" si="1"/>
        <v>176.53938887333334</v>
      </c>
    </row>
    <row r="63" spans="1:4" x14ac:dyDescent="0.35">
      <c r="A63" s="1">
        <v>1979</v>
      </c>
      <c r="B63" s="1">
        <v>176.79416670000001</v>
      </c>
      <c r="C63">
        <f t="shared" si="2"/>
        <v>176.66499999999999</v>
      </c>
      <c r="D63">
        <f t="shared" si="1"/>
        <v>176.5839444266667</v>
      </c>
    </row>
    <row r="64" spans="1:4" x14ac:dyDescent="0.35">
      <c r="A64" s="1">
        <v>1980</v>
      </c>
      <c r="B64" s="1">
        <v>176.80333329999999</v>
      </c>
      <c r="C64">
        <f t="shared" si="2"/>
        <v>176.63</v>
      </c>
      <c r="D64">
        <f t="shared" si="1"/>
        <v>176.65805554000002</v>
      </c>
    </row>
    <row r="65" spans="1:4" x14ac:dyDescent="0.35">
      <c r="A65" s="1">
        <v>1981</v>
      </c>
      <c r="B65" s="1">
        <v>176.6983333</v>
      </c>
      <c r="C65">
        <f t="shared" si="2"/>
        <v>176.72944443333333</v>
      </c>
      <c r="D65">
        <f t="shared" si="1"/>
        <v>176.71722220666666</v>
      </c>
    </row>
    <row r="66" spans="1:4" x14ac:dyDescent="0.35">
      <c r="A66" s="1">
        <v>1982</v>
      </c>
      <c r="B66" s="1">
        <v>176.59833330000001</v>
      </c>
      <c r="C66">
        <f t="shared" si="2"/>
        <v>176.76527776666663</v>
      </c>
      <c r="D66">
        <f t="shared" si="1"/>
        <v>176.75305553999996</v>
      </c>
    </row>
    <row r="67" spans="1:4" x14ac:dyDescent="0.35">
      <c r="A67" s="1">
        <v>1983</v>
      </c>
      <c r="B67" s="1">
        <v>176.83333329999999</v>
      </c>
      <c r="C67">
        <f t="shared" si="2"/>
        <v>176.6999999666667</v>
      </c>
      <c r="D67">
        <f t="shared" si="1"/>
        <v>176.7728888733333</v>
      </c>
    </row>
    <row r="68" spans="1:4" x14ac:dyDescent="0.35">
      <c r="A68" s="1">
        <v>1984</v>
      </c>
      <c r="B68" s="1">
        <v>176.89500000000001</v>
      </c>
      <c r="C68">
        <f t="shared" si="2"/>
        <v>176.70999996666669</v>
      </c>
      <c r="D68">
        <f t="shared" si="1"/>
        <v>176.79866664666665</v>
      </c>
    </row>
    <row r="69" spans="1:4" x14ac:dyDescent="0.35">
      <c r="A69" s="1">
        <v>1985</v>
      </c>
      <c r="B69" s="1">
        <v>177.12666669999999</v>
      </c>
      <c r="C69">
        <f t="shared" ref="C69:C97" si="3">AVERAGE(B66:B68)</f>
        <v>176.77555553333332</v>
      </c>
      <c r="D69">
        <f t="shared" si="1"/>
        <v>176.81194442666666</v>
      </c>
    </row>
    <row r="70" spans="1:4" x14ac:dyDescent="0.35">
      <c r="A70" s="1">
        <v>1986</v>
      </c>
      <c r="B70" s="1">
        <v>177.29249999999999</v>
      </c>
      <c r="C70">
        <f t="shared" si="3"/>
        <v>176.95166666666668</v>
      </c>
      <c r="D70">
        <f t="shared" si="1"/>
        <v>176.84183332000003</v>
      </c>
    </row>
    <row r="71" spans="1:4" x14ac:dyDescent="0.35">
      <c r="A71" s="1">
        <v>1987</v>
      </c>
      <c r="B71" s="1">
        <v>176.97</v>
      </c>
      <c r="C71">
        <f t="shared" si="3"/>
        <v>177.10472223333332</v>
      </c>
      <c r="D71">
        <f t="shared" si="1"/>
        <v>176.87433332000001</v>
      </c>
    </row>
    <row r="72" spans="1:4" x14ac:dyDescent="0.35">
      <c r="A72" s="1">
        <v>1988</v>
      </c>
      <c r="B72" s="1">
        <v>176.56416669999999</v>
      </c>
      <c r="C72">
        <f t="shared" si="3"/>
        <v>177.12972223333335</v>
      </c>
      <c r="D72">
        <f t="shared" si="1"/>
        <v>176.87977776666668</v>
      </c>
    </row>
    <row r="73" spans="1:4" x14ac:dyDescent="0.35">
      <c r="A73" s="1">
        <v>1989</v>
      </c>
      <c r="B73" s="1">
        <v>176.40083329999999</v>
      </c>
      <c r="C73">
        <f t="shared" si="3"/>
        <v>176.94222223333335</v>
      </c>
      <c r="D73">
        <f t="shared" si="1"/>
        <v>176.84249999333332</v>
      </c>
    </row>
    <row r="74" spans="1:4" x14ac:dyDescent="0.35">
      <c r="A74" s="1">
        <v>1990</v>
      </c>
      <c r="B74" s="1">
        <v>176.35</v>
      </c>
      <c r="C74">
        <f t="shared" si="3"/>
        <v>176.64499999999998</v>
      </c>
      <c r="D74">
        <f t="shared" si="1"/>
        <v>176.79633332666666</v>
      </c>
    </row>
    <row r="75" spans="1:4" x14ac:dyDescent="0.35">
      <c r="A75" s="1">
        <v>1991</v>
      </c>
      <c r="B75" s="1">
        <v>176.46916669999999</v>
      </c>
      <c r="C75">
        <f t="shared" si="3"/>
        <v>176.4383333333333</v>
      </c>
      <c r="D75">
        <f t="shared" si="1"/>
        <v>176.75477777333333</v>
      </c>
    </row>
    <row r="76" spans="1:4" x14ac:dyDescent="0.35">
      <c r="A76" s="1">
        <v>1992</v>
      </c>
      <c r="B76" s="1">
        <v>176.47916670000001</v>
      </c>
      <c r="C76">
        <f t="shared" si="3"/>
        <v>176.40666666666664</v>
      </c>
      <c r="D76">
        <f t="shared" si="1"/>
        <v>176.72611110666671</v>
      </c>
    </row>
    <row r="77" spans="1:4" x14ac:dyDescent="0.35">
      <c r="A77" s="1">
        <v>1993</v>
      </c>
      <c r="B77" s="1">
        <v>176.6958333</v>
      </c>
      <c r="C77">
        <f t="shared" si="3"/>
        <v>176.43277780000003</v>
      </c>
      <c r="D77">
        <f t="shared" si="1"/>
        <v>176.72438888666665</v>
      </c>
    </row>
    <row r="78" spans="1:4" x14ac:dyDescent="0.35">
      <c r="A78" s="1">
        <v>1994</v>
      </c>
      <c r="B78" s="1">
        <v>176.67833329999999</v>
      </c>
      <c r="C78">
        <f t="shared" si="3"/>
        <v>176.54805556666668</v>
      </c>
      <c r="D78">
        <f t="shared" si="1"/>
        <v>176.73138888666665</v>
      </c>
    </row>
    <row r="79" spans="1:4" x14ac:dyDescent="0.35">
      <c r="A79" s="1">
        <v>1995</v>
      </c>
      <c r="B79" s="1">
        <v>176.5275</v>
      </c>
      <c r="C79">
        <f t="shared" si="3"/>
        <v>176.61777776666668</v>
      </c>
      <c r="D79">
        <f t="shared" si="1"/>
        <v>176.72366666000002</v>
      </c>
    </row>
    <row r="80" spans="1:4" x14ac:dyDescent="0.35">
      <c r="A80" s="1">
        <v>1996</v>
      </c>
      <c r="B80" s="1">
        <v>176.65416669999999</v>
      </c>
      <c r="C80">
        <f t="shared" si="3"/>
        <v>176.63388886666667</v>
      </c>
      <c r="D80">
        <f t="shared" si="1"/>
        <v>176.70527777333334</v>
      </c>
    </row>
    <row r="81" spans="1:4" x14ac:dyDescent="0.35">
      <c r="A81" s="1">
        <v>1997</v>
      </c>
      <c r="B81" s="1">
        <v>176.9841667</v>
      </c>
      <c r="C81">
        <f t="shared" si="3"/>
        <v>176.62</v>
      </c>
      <c r="D81">
        <f t="shared" si="1"/>
        <v>176.70233333333331</v>
      </c>
    </row>
    <row r="82" spans="1:4" x14ac:dyDescent="0.35">
      <c r="A82" s="1">
        <v>1998</v>
      </c>
      <c r="B82" s="1">
        <v>176.71666669999999</v>
      </c>
      <c r="C82">
        <f t="shared" si="3"/>
        <v>176.72194446666666</v>
      </c>
      <c r="D82">
        <f t="shared" ref="D82:D97" si="4">AVERAGE(B67:B81)</f>
        <v>176.72805556</v>
      </c>
    </row>
    <row r="83" spans="1:4" x14ac:dyDescent="0.35">
      <c r="A83" s="1">
        <v>1999</v>
      </c>
      <c r="B83" s="1">
        <v>176.2358333</v>
      </c>
      <c r="C83">
        <f t="shared" si="3"/>
        <v>176.78500003333332</v>
      </c>
      <c r="D83">
        <f t="shared" si="4"/>
        <v>176.72027778666668</v>
      </c>
    </row>
    <row r="84" spans="1:4" x14ac:dyDescent="0.35">
      <c r="A84" s="1">
        <v>2000</v>
      </c>
      <c r="B84" s="1">
        <v>175.9783333</v>
      </c>
      <c r="C84">
        <f t="shared" si="3"/>
        <v>176.64555556666664</v>
      </c>
      <c r="D84">
        <f t="shared" si="4"/>
        <v>176.67633334000001</v>
      </c>
    </row>
    <row r="85" spans="1:4" x14ac:dyDescent="0.35">
      <c r="A85" s="1">
        <v>2001</v>
      </c>
      <c r="B85" s="1">
        <v>175.9508333</v>
      </c>
      <c r="C85">
        <f t="shared" si="3"/>
        <v>176.31027776666667</v>
      </c>
      <c r="D85">
        <f t="shared" si="4"/>
        <v>176.59977778000001</v>
      </c>
    </row>
    <row r="86" spans="1:4" x14ac:dyDescent="0.35">
      <c r="A86" s="1">
        <v>2002</v>
      </c>
      <c r="B86" s="1">
        <v>176.11833329999999</v>
      </c>
      <c r="C86">
        <f t="shared" si="3"/>
        <v>176.05499996666666</v>
      </c>
      <c r="D86">
        <f t="shared" si="4"/>
        <v>176.51033333333334</v>
      </c>
    </row>
    <row r="87" spans="1:4" x14ac:dyDescent="0.35">
      <c r="A87" s="1">
        <v>2003</v>
      </c>
      <c r="B87" s="1">
        <v>175.8916667</v>
      </c>
      <c r="C87">
        <f t="shared" si="3"/>
        <v>176.01583330000003</v>
      </c>
      <c r="D87">
        <f t="shared" si="4"/>
        <v>176.45355555333333</v>
      </c>
    </row>
    <row r="88" spans="1:4" x14ac:dyDescent="0.35">
      <c r="A88" s="1">
        <v>2004</v>
      </c>
      <c r="B88" s="1">
        <v>176.1108333</v>
      </c>
      <c r="C88">
        <f t="shared" si="3"/>
        <v>175.98694443333332</v>
      </c>
      <c r="D88">
        <f t="shared" si="4"/>
        <v>176.40872221999996</v>
      </c>
    </row>
    <row r="89" spans="1:4" x14ac:dyDescent="0.35">
      <c r="A89" s="1">
        <v>2005</v>
      </c>
      <c r="B89" s="1">
        <v>176.09</v>
      </c>
      <c r="C89">
        <f t="shared" si="3"/>
        <v>176.04027776666666</v>
      </c>
      <c r="D89">
        <f t="shared" si="4"/>
        <v>176.38938888666664</v>
      </c>
    </row>
    <row r="90" spans="1:4" x14ac:dyDescent="0.35">
      <c r="A90" s="1">
        <v>2006</v>
      </c>
      <c r="B90" s="1">
        <v>176.0158333</v>
      </c>
      <c r="C90">
        <f t="shared" si="3"/>
        <v>176.03083333333333</v>
      </c>
      <c r="D90">
        <f t="shared" si="4"/>
        <v>176.37205555333333</v>
      </c>
    </row>
    <row r="91" spans="1:4" x14ac:dyDescent="0.35">
      <c r="A91" s="1">
        <v>2007</v>
      </c>
      <c r="B91" s="1">
        <v>175.94333330000001</v>
      </c>
      <c r="C91">
        <f t="shared" si="3"/>
        <v>176.07222220000003</v>
      </c>
      <c r="D91">
        <f t="shared" si="4"/>
        <v>176.34183332666669</v>
      </c>
    </row>
    <row r="92" spans="1:4" x14ac:dyDescent="0.35">
      <c r="A92" s="1">
        <v>2008</v>
      </c>
      <c r="B92" s="1">
        <v>176.005</v>
      </c>
      <c r="C92">
        <f t="shared" si="3"/>
        <v>176.01638886666669</v>
      </c>
      <c r="D92">
        <f t="shared" si="4"/>
        <v>176.30611110000001</v>
      </c>
    </row>
    <row r="93" spans="1:4" x14ac:dyDescent="0.35">
      <c r="A93" s="1">
        <v>2009</v>
      </c>
      <c r="B93" s="1">
        <v>176.2583333</v>
      </c>
      <c r="C93">
        <f t="shared" si="3"/>
        <v>175.98805553333332</v>
      </c>
      <c r="D93">
        <f t="shared" si="4"/>
        <v>176.26005554666668</v>
      </c>
    </row>
    <row r="94" spans="1:4" x14ac:dyDescent="0.35">
      <c r="A94" s="1">
        <v>2010</v>
      </c>
      <c r="B94" s="1">
        <v>176.1108333</v>
      </c>
      <c r="C94">
        <f t="shared" si="3"/>
        <v>176.0688888666667</v>
      </c>
      <c r="D94">
        <f t="shared" si="4"/>
        <v>176.23205554666669</v>
      </c>
    </row>
    <row r="95" spans="1:4" x14ac:dyDescent="0.35">
      <c r="A95" s="1">
        <v>2011</v>
      </c>
      <c r="B95" s="1">
        <v>176.03666670000001</v>
      </c>
      <c r="C95">
        <f t="shared" si="3"/>
        <v>176.12472219999998</v>
      </c>
      <c r="D95">
        <f t="shared" si="4"/>
        <v>176.20427776666668</v>
      </c>
    </row>
    <row r="96" spans="1:4" x14ac:dyDescent="0.35">
      <c r="A96" s="1">
        <v>2012</v>
      </c>
      <c r="B96" s="1">
        <v>175.91666670000001</v>
      </c>
      <c r="C96">
        <f t="shared" si="3"/>
        <v>176.13527776666669</v>
      </c>
      <c r="D96">
        <f t="shared" si="4"/>
        <v>176.16311110000001</v>
      </c>
    </row>
    <row r="97" spans="1:4" x14ac:dyDescent="0.35">
      <c r="A97" s="1">
        <v>2013</v>
      </c>
      <c r="B97" s="1">
        <v>175.89500000000001</v>
      </c>
      <c r="C97">
        <f t="shared" si="3"/>
        <v>176.02138890000001</v>
      </c>
      <c r="D97">
        <f>AVERAGE(B82:B96)</f>
        <v>176.09194443333334</v>
      </c>
    </row>
  </sheetData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0305A7-04A8-472C-B48D-25779A93AA1A}">
  <dimension ref="A1:H26"/>
  <sheetViews>
    <sheetView topLeftCell="D1" workbookViewId="0">
      <selection activeCell="I21" sqref="I21"/>
    </sheetView>
  </sheetViews>
  <sheetFormatPr defaultRowHeight="14.5" x14ac:dyDescent="0.35"/>
  <cols>
    <col min="5" max="6" width="12.81640625" customWidth="1"/>
    <col min="8" max="8" width="14.26953125" customWidth="1"/>
  </cols>
  <sheetData>
    <row r="1" spans="1:8" x14ac:dyDescent="0.35">
      <c r="A1" s="1" t="s">
        <v>1</v>
      </c>
      <c r="B1" s="1" t="s">
        <v>0</v>
      </c>
      <c r="C1" s="3" t="s">
        <v>37</v>
      </c>
      <c r="D1" s="1" t="s">
        <v>38</v>
      </c>
      <c r="G1" s="1" t="s">
        <v>39</v>
      </c>
      <c r="H1" s="1" t="s">
        <v>40</v>
      </c>
    </row>
    <row r="2" spans="1:8" x14ac:dyDescent="0.35">
      <c r="A2" s="1">
        <v>2009</v>
      </c>
      <c r="B2" s="1">
        <v>1</v>
      </c>
      <c r="C2" s="1">
        <v>1</v>
      </c>
      <c r="D2" s="1">
        <v>110569</v>
      </c>
      <c r="E2" t="e">
        <v>#N/A</v>
      </c>
    </row>
    <row r="3" spans="1:8" x14ac:dyDescent="0.35">
      <c r="A3" s="1">
        <v>2009</v>
      </c>
      <c r="B3" s="1">
        <v>2</v>
      </c>
      <c r="C3" s="1">
        <v>2</v>
      </c>
      <c r="D3" s="1">
        <v>113433</v>
      </c>
      <c r="E3" t="e">
        <v>#N/A</v>
      </c>
      <c r="F3" t="e">
        <v>#N/A</v>
      </c>
      <c r="G3">
        <v>114279.25</v>
      </c>
    </row>
    <row r="4" spans="1:8" x14ac:dyDescent="0.35">
      <c r="A4" s="1">
        <v>2009</v>
      </c>
      <c r="B4" s="1">
        <v>3</v>
      </c>
      <c r="C4" s="1">
        <v>3</v>
      </c>
      <c r="D4" s="1">
        <v>118183</v>
      </c>
      <c r="E4" t="e">
        <v>#N/A</v>
      </c>
      <c r="F4" t="e">
        <v>#N/A</v>
      </c>
      <c r="G4">
        <v>114721.25</v>
      </c>
      <c r="H4">
        <f>AVERAGE(G3:G4)</f>
        <v>114500.25</v>
      </c>
    </row>
    <row r="5" spans="1:8" x14ac:dyDescent="0.35">
      <c r="A5" s="1">
        <v>2009</v>
      </c>
      <c r="B5" s="1">
        <v>4</v>
      </c>
      <c r="C5" s="1">
        <v>4</v>
      </c>
      <c r="D5" s="1">
        <v>114932</v>
      </c>
      <c r="E5">
        <f>AVERAGE(D2:D5)</f>
        <v>114279.25</v>
      </c>
      <c r="F5" t="e">
        <v>#N/A</v>
      </c>
      <c r="G5">
        <v>115669</v>
      </c>
      <c r="H5">
        <f t="shared" ref="H5:H20" si="0">AVERAGE(G4:G5)</f>
        <v>115195.125</v>
      </c>
    </row>
    <row r="6" spans="1:8" x14ac:dyDescent="0.35">
      <c r="A6" s="1">
        <v>2010</v>
      </c>
      <c r="B6" s="1">
        <v>1</v>
      </c>
      <c r="C6" s="1">
        <v>5</v>
      </c>
      <c r="D6" s="1">
        <v>112337</v>
      </c>
      <c r="E6">
        <f>AVERAGE(D3:D6)</f>
        <v>114721.25</v>
      </c>
      <c r="F6">
        <v>114279.25</v>
      </c>
      <c r="G6">
        <v>115839</v>
      </c>
      <c r="H6">
        <f t="shared" si="0"/>
        <v>115754</v>
      </c>
    </row>
    <row r="7" spans="1:8" x14ac:dyDescent="0.35">
      <c r="A7" s="1">
        <v>2010</v>
      </c>
      <c r="B7" s="1">
        <v>2</v>
      </c>
      <c r="C7" s="1">
        <v>6</v>
      </c>
      <c r="D7" s="1">
        <v>117224</v>
      </c>
      <c r="E7">
        <f>AVERAGE(D4:D7)</f>
        <v>115669</v>
      </c>
      <c r="F7">
        <v>114721.25</v>
      </c>
      <c r="G7">
        <v>116244.5</v>
      </c>
      <c r="H7">
        <f t="shared" si="0"/>
        <v>116041.75</v>
      </c>
    </row>
    <row r="8" spans="1:8" x14ac:dyDescent="0.35">
      <c r="A8" s="1">
        <v>2010</v>
      </c>
      <c r="B8" s="1">
        <v>3</v>
      </c>
      <c r="C8" s="1">
        <v>7</v>
      </c>
      <c r="D8" s="1">
        <v>118863</v>
      </c>
      <c r="E8">
        <f>AVERAGE(D5:D8)</f>
        <v>115839</v>
      </c>
      <c r="F8">
        <v>115669</v>
      </c>
      <c r="G8">
        <v>117232</v>
      </c>
      <c r="H8">
        <f t="shared" si="0"/>
        <v>116738.25</v>
      </c>
    </row>
    <row r="9" spans="1:8" x14ac:dyDescent="0.35">
      <c r="A9" s="1">
        <v>2010</v>
      </c>
      <c r="B9" s="1">
        <v>4</v>
      </c>
      <c r="C9" s="1">
        <v>8</v>
      </c>
      <c r="D9" s="1">
        <v>116554</v>
      </c>
      <c r="E9">
        <f>AVERAGE(D6:D9)</f>
        <v>116244.5</v>
      </c>
      <c r="F9">
        <v>115839</v>
      </c>
      <c r="G9">
        <v>118945.25</v>
      </c>
      <c r="H9">
        <f t="shared" si="0"/>
        <v>118088.625</v>
      </c>
    </row>
    <row r="10" spans="1:8" x14ac:dyDescent="0.35">
      <c r="A10" s="1">
        <v>2011</v>
      </c>
      <c r="B10" s="1">
        <v>1</v>
      </c>
      <c r="C10" s="1">
        <v>9</v>
      </c>
      <c r="D10" s="1">
        <v>116287</v>
      </c>
      <c r="E10">
        <f>AVERAGE(D7:D10)</f>
        <v>117232</v>
      </c>
      <c r="F10">
        <v>116244.5</v>
      </c>
      <c r="G10">
        <v>120864.5</v>
      </c>
      <c r="H10">
        <f t="shared" si="0"/>
        <v>119904.875</v>
      </c>
    </row>
    <row r="11" spans="1:8" x14ac:dyDescent="0.35">
      <c r="A11" s="1">
        <v>2011</v>
      </c>
      <c r="B11" s="1">
        <v>2</v>
      </c>
      <c r="C11" s="1">
        <v>10</v>
      </c>
      <c r="D11" s="1">
        <v>124077</v>
      </c>
      <c r="E11">
        <f>AVERAGE(D8:D11)</f>
        <v>118945.25</v>
      </c>
      <c r="F11">
        <v>117232</v>
      </c>
      <c r="G11">
        <v>122615.75</v>
      </c>
      <c r="H11">
        <f t="shared" si="0"/>
        <v>121740.125</v>
      </c>
    </row>
    <row r="12" spans="1:8" x14ac:dyDescent="0.35">
      <c r="A12" s="1">
        <v>2011</v>
      </c>
      <c r="B12" s="1">
        <v>3</v>
      </c>
      <c r="C12" s="1">
        <v>11</v>
      </c>
      <c r="D12" s="1">
        <v>126540</v>
      </c>
      <c r="E12">
        <f>AVERAGE(D9:D12)</f>
        <v>120864.5</v>
      </c>
      <c r="F12">
        <v>118945.25</v>
      </c>
      <c r="G12">
        <v>124195.85</v>
      </c>
      <c r="H12">
        <f t="shared" si="0"/>
        <v>123405.8</v>
      </c>
    </row>
    <row r="13" spans="1:8" x14ac:dyDescent="0.35">
      <c r="A13" s="1">
        <v>2011</v>
      </c>
      <c r="B13" s="1">
        <v>4</v>
      </c>
      <c r="C13" s="1">
        <v>12</v>
      </c>
      <c r="D13" s="1">
        <v>123559</v>
      </c>
      <c r="E13">
        <f>AVERAGE(D10:D13)</f>
        <v>122615.75</v>
      </c>
      <c r="F13">
        <v>120864.5</v>
      </c>
      <c r="G13">
        <v>125564.02500000001</v>
      </c>
      <c r="H13">
        <f t="shared" si="0"/>
        <v>124879.9375</v>
      </c>
    </row>
    <row r="14" spans="1:8" x14ac:dyDescent="0.35">
      <c r="A14" s="1">
        <v>2012</v>
      </c>
      <c r="B14" s="1">
        <v>1</v>
      </c>
      <c r="C14" s="1">
        <v>13</v>
      </c>
      <c r="D14" s="1">
        <v>122607.4</v>
      </c>
      <c r="E14">
        <f>AVERAGE(D11:D14)</f>
        <v>124195.85</v>
      </c>
      <c r="F14">
        <v>122615.75</v>
      </c>
      <c r="G14">
        <v>125955.5</v>
      </c>
      <c r="H14">
        <f t="shared" si="0"/>
        <v>125759.76250000001</v>
      </c>
    </row>
    <row r="15" spans="1:8" x14ac:dyDescent="0.35">
      <c r="A15" s="1">
        <v>2012</v>
      </c>
      <c r="B15" s="1">
        <v>2</v>
      </c>
      <c r="C15" s="1">
        <v>14</v>
      </c>
      <c r="D15" s="1">
        <v>129549.7</v>
      </c>
      <c r="E15">
        <f>AVERAGE(D12:D15)</f>
        <v>125564.02500000001</v>
      </c>
      <c r="F15">
        <v>124195.85</v>
      </c>
      <c r="G15">
        <v>126770.47500000001</v>
      </c>
      <c r="H15">
        <f t="shared" si="0"/>
        <v>126362.9875</v>
      </c>
    </row>
    <row r="16" spans="1:8" x14ac:dyDescent="0.35">
      <c r="A16" s="1">
        <v>2012</v>
      </c>
      <c r="B16" s="1">
        <v>3</v>
      </c>
      <c r="C16" s="1">
        <v>15</v>
      </c>
      <c r="D16" s="1">
        <v>128105.9</v>
      </c>
      <c r="E16">
        <f>AVERAGE(D13:D16)</f>
        <v>125955.5</v>
      </c>
      <c r="F16">
        <v>125564.02500000001</v>
      </c>
      <c r="G16">
        <v>126873.7</v>
      </c>
      <c r="H16">
        <f t="shared" si="0"/>
        <v>126822.08749999999</v>
      </c>
    </row>
    <row r="17" spans="1:8" x14ac:dyDescent="0.35">
      <c r="A17" s="1">
        <v>2012</v>
      </c>
      <c r="B17" s="1">
        <v>4</v>
      </c>
      <c r="C17" s="1">
        <v>16</v>
      </c>
      <c r="D17" s="1">
        <v>126818.9</v>
      </c>
      <c r="E17">
        <f>AVERAGE(D14:D17)</f>
        <v>126770.47500000001</v>
      </c>
      <c r="F17">
        <v>125955.5</v>
      </c>
      <c r="G17">
        <v>127026</v>
      </c>
      <c r="H17">
        <f t="shared" si="0"/>
        <v>126949.85</v>
      </c>
    </row>
    <row r="18" spans="1:8" x14ac:dyDescent="0.35">
      <c r="A18" s="1">
        <v>2013</v>
      </c>
      <c r="B18" s="1">
        <v>1</v>
      </c>
      <c r="C18" s="1">
        <v>17</v>
      </c>
      <c r="D18" s="1">
        <v>123020.3</v>
      </c>
      <c r="E18">
        <f>AVERAGE(D15:D18)</f>
        <v>126873.7</v>
      </c>
      <c r="F18">
        <v>126770.47500000001</v>
      </c>
      <c r="G18">
        <v>128395.59999999999</v>
      </c>
      <c r="H18">
        <f t="shared" si="0"/>
        <v>127710.79999999999</v>
      </c>
    </row>
    <row r="19" spans="1:8" x14ac:dyDescent="0.35">
      <c r="A19" s="1">
        <v>2013</v>
      </c>
      <c r="B19" s="1">
        <v>2</v>
      </c>
      <c r="C19" s="1">
        <v>18</v>
      </c>
      <c r="D19" s="1">
        <v>130158.9</v>
      </c>
      <c r="E19">
        <f>AVERAGE(D16:D19)</f>
        <v>127026</v>
      </c>
      <c r="F19">
        <v>126873.7</v>
      </c>
      <c r="G19">
        <v>129727.85</v>
      </c>
      <c r="H19">
        <f t="shared" si="0"/>
        <v>129061.72500000001</v>
      </c>
    </row>
    <row r="20" spans="1:8" x14ac:dyDescent="0.35">
      <c r="A20" s="1">
        <v>2013</v>
      </c>
      <c r="B20" s="1">
        <v>3</v>
      </c>
      <c r="C20" s="1">
        <v>19</v>
      </c>
      <c r="D20" s="1">
        <v>133584.29999999999</v>
      </c>
      <c r="E20">
        <f>AVERAGE(D17:D20)</f>
        <v>128395.59999999999</v>
      </c>
      <c r="F20">
        <v>127026</v>
      </c>
      <c r="G20">
        <v>130705.875</v>
      </c>
      <c r="H20">
        <f>AVERAGE(G19:G20)</f>
        <v>130216.8625</v>
      </c>
    </row>
    <row r="21" spans="1:8" x14ac:dyDescent="0.35">
      <c r="A21" s="1">
        <v>2013</v>
      </c>
      <c r="B21" s="1">
        <v>4</v>
      </c>
      <c r="C21" s="1">
        <v>20</v>
      </c>
      <c r="D21" s="1">
        <v>132147.9</v>
      </c>
      <c r="E21">
        <f>AVERAGE(D18:D21)</f>
        <v>129727.85</v>
      </c>
      <c r="F21">
        <v>128395.59999999999</v>
      </c>
    </row>
    <row r="22" spans="1:8" x14ac:dyDescent="0.35">
      <c r="A22" s="1">
        <v>2014</v>
      </c>
      <c r="B22" s="1">
        <v>1</v>
      </c>
      <c r="C22" s="1">
        <v>21</v>
      </c>
      <c r="D22" s="1">
        <v>126932.4</v>
      </c>
      <c r="E22">
        <f>AVERAGE(D19:D22)</f>
        <v>130705.875</v>
      </c>
      <c r="F22">
        <v>129727.85</v>
      </c>
    </row>
    <row r="23" spans="1:8" x14ac:dyDescent="0.35">
      <c r="D23">
        <f>E22</f>
        <v>130705.875</v>
      </c>
      <c r="E23">
        <f>AVERAGE(D20:D23)</f>
        <v>130842.61874999999</v>
      </c>
      <c r="F23">
        <v>130705.875</v>
      </c>
    </row>
    <row r="24" spans="1:8" x14ac:dyDescent="0.35">
      <c r="D24">
        <f>E23</f>
        <v>130842.61874999999</v>
      </c>
      <c r="E24">
        <f>AVERAGE(D21:D24)</f>
        <v>130157.19843749999</v>
      </c>
      <c r="F24">
        <v>130842.61874999999</v>
      </c>
    </row>
    <row r="25" spans="1:8" x14ac:dyDescent="0.35">
      <c r="D25">
        <f>E24</f>
        <v>130157.19843749999</v>
      </c>
      <c r="E25">
        <f>AVERAGE(D22:D25)</f>
        <v>129659.52304687499</v>
      </c>
      <c r="F25">
        <v>130157.19843749999</v>
      </c>
    </row>
    <row r="26" spans="1:8" x14ac:dyDescent="0.35">
      <c r="F26">
        <v>129659.52304687499</v>
      </c>
    </row>
  </sheetData>
  <pageMargins left="0.7" right="0.7" top="0.75" bottom="0.75" header="0.3" footer="0.3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AB2018-C11B-4035-A78A-D9D2A9F4EC56}">
  <dimension ref="A1:M32"/>
  <sheetViews>
    <sheetView topLeftCell="D1" workbookViewId="0">
      <selection activeCell="G28" sqref="G28"/>
    </sheetView>
  </sheetViews>
  <sheetFormatPr defaultRowHeight="14.5" x14ac:dyDescent="0.35"/>
  <cols>
    <col min="5" max="5" width="12.81640625" customWidth="1"/>
    <col min="7" max="7" width="14.26953125" customWidth="1"/>
  </cols>
  <sheetData>
    <row r="1" spans="1:13" x14ac:dyDescent="0.35">
      <c r="A1" s="1" t="s">
        <v>1</v>
      </c>
      <c r="B1" s="1" t="s">
        <v>0</v>
      </c>
      <c r="C1" s="3" t="s">
        <v>37</v>
      </c>
      <c r="D1" s="1" t="s">
        <v>38</v>
      </c>
      <c r="F1" s="1" t="s">
        <v>39</v>
      </c>
      <c r="G1" s="1" t="s">
        <v>40</v>
      </c>
      <c r="H1" s="1" t="s">
        <v>22</v>
      </c>
      <c r="I1" s="1" t="s">
        <v>56</v>
      </c>
      <c r="J1" s="1" t="s">
        <v>57</v>
      </c>
    </row>
    <row r="2" spans="1:13" x14ac:dyDescent="0.35">
      <c r="A2" s="1">
        <v>2009</v>
      </c>
      <c r="B2" s="1">
        <v>1</v>
      </c>
      <c r="C2" s="1">
        <v>1</v>
      </c>
      <c r="D2" s="1">
        <v>110569</v>
      </c>
      <c r="J2">
        <v>0.96937849911609697</v>
      </c>
      <c r="K2">
        <f>D2/J2</f>
        <v>114061.74172505323</v>
      </c>
      <c r="M2">
        <f>K2*J2</f>
        <v>110569</v>
      </c>
    </row>
    <row r="3" spans="1:13" x14ac:dyDescent="0.35">
      <c r="A3" s="1">
        <v>2009</v>
      </c>
      <c r="B3" s="1">
        <v>2</v>
      </c>
      <c r="C3" s="1">
        <v>2</v>
      </c>
      <c r="D3" s="1">
        <v>113433</v>
      </c>
      <c r="E3" t="e">
        <v>#N/A</v>
      </c>
      <c r="F3">
        <v>114279.25</v>
      </c>
      <c r="J3">
        <v>1.0155141205628107</v>
      </c>
      <c r="K3">
        <f>D3/J3</f>
        <v>111700.07162198199</v>
      </c>
      <c r="M3">
        <f t="shared" ref="M3:M26" si="0">K3*J3</f>
        <v>113433</v>
      </c>
    </row>
    <row r="4" spans="1:13" x14ac:dyDescent="0.35">
      <c r="A4" s="1">
        <v>2009</v>
      </c>
      <c r="B4" s="1">
        <v>3</v>
      </c>
      <c r="C4" s="1">
        <v>3</v>
      </c>
      <c r="D4" s="1">
        <v>118183</v>
      </c>
      <c r="E4" t="e">
        <v>#N/A</v>
      </c>
      <c r="F4">
        <v>114721.25</v>
      </c>
      <c r="G4">
        <f>AVERAGE(F3:F4)</f>
        <v>114500.25</v>
      </c>
      <c r="H4">
        <f>D4/G4</f>
        <v>1.0321636852321283</v>
      </c>
      <c r="I4">
        <f>AVERAGE(H4,H8,H12,H16,H20)</f>
        <v>1.0223490674298141</v>
      </c>
      <c r="J4">
        <f>I4/AVERAGE($I$4:$I$7)</f>
        <v>1.0220855869349375</v>
      </c>
      <c r="K4">
        <f t="shared" ref="K4:K22" si="1">D4/J4</f>
        <v>115629.2599276455</v>
      </c>
      <c r="M4">
        <f t="shared" si="0"/>
        <v>118183</v>
      </c>
    </row>
    <row r="5" spans="1:13" x14ac:dyDescent="0.35">
      <c r="A5" s="1">
        <v>2009</v>
      </c>
      <c r="B5" s="1">
        <v>4</v>
      </c>
      <c r="C5" s="1">
        <v>4</v>
      </c>
      <c r="D5" s="1">
        <v>114932</v>
      </c>
      <c r="E5" t="e">
        <v>#N/A</v>
      </c>
      <c r="F5">
        <v>115669</v>
      </c>
      <c r="G5">
        <f t="shared" ref="G5:G19" si="2">AVERAGE(F4:F5)</f>
        <v>115195.125</v>
      </c>
      <c r="H5">
        <f t="shared" ref="H5:H20" si="3">D5/G5</f>
        <v>0.99771583215869597</v>
      </c>
      <c r="I5">
        <f>AVERAGE(H5,H9,H13,H17)</f>
        <v>0.9932777816095375</v>
      </c>
      <c r="J5">
        <f t="shared" ref="J5:J7" si="4">I5/AVERAGE($I$4:$I$7)</f>
        <v>0.99302179338615471</v>
      </c>
      <c r="K5">
        <f t="shared" si="1"/>
        <v>115739.65522759336</v>
      </c>
      <c r="M5">
        <f t="shared" si="0"/>
        <v>114932</v>
      </c>
    </row>
    <row r="6" spans="1:13" x14ac:dyDescent="0.35">
      <c r="A6" s="1">
        <v>2010</v>
      </c>
      <c r="B6" s="1">
        <v>1</v>
      </c>
      <c r="C6" s="1">
        <v>5</v>
      </c>
      <c r="D6" s="1">
        <v>112337</v>
      </c>
      <c r="E6">
        <f>AVERAGE(D2:D5)</f>
        <v>114279.25</v>
      </c>
      <c r="F6">
        <v>115839</v>
      </c>
      <c r="G6">
        <f t="shared" si="2"/>
        <v>115754</v>
      </c>
      <c r="H6">
        <f t="shared" si="3"/>
        <v>0.97048050175371914</v>
      </c>
      <c r="I6">
        <f t="shared" ref="I6:I7" si="5">AVERAGE(H6,H10,H14,H18)</f>
        <v>0.96962839240285759</v>
      </c>
      <c r="J6">
        <f t="shared" si="4"/>
        <v>0.96937849911609697</v>
      </c>
      <c r="K6">
        <f t="shared" si="1"/>
        <v>115885.59071862191</v>
      </c>
      <c r="M6">
        <f t="shared" si="0"/>
        <v>112337</v>
      </c>
    </row>
    <row r="7" spans="1:13" x14ac:dyDescent="0.35">
      <c r="A7" s="1">
        <v>2010</v>
      </c>
      <c r="B7" s="1">
        <v>2</v>
      </c>
      <c r="C7" s="1">
        <v>6</v>
      </c>
      <c r="D7" s="1">
        <v>117224</v>
      </c>
      <c r="E7">
        <f>AVERAGE(D3:D6)</f>
        <v>114721.25</v>
      </c>
      <c r="F7">
        <v>116244.5</v>
      </c>
      <c r="G7">
        <f t="shared" si="2"/>
        <v>116041.75</v>
      </c>
      <c r="H7">
        <f t="shared" si="3"/>
        <v>1.0101881434914588</v>
      </c>
      <c r="I7">
        <f t="shared" si="5"/>
        <v>1.015775907018329</v>
      </c>
      <c r="J7">
        <f t="shared" si="4"/>
        <v>1.0155141205628107</v>
      </c>
      <c r="K7">
        <f t="shared" si="1"/>
        <v>115433.15609932927</v>
      </c>
      <c r="M7">
        <f t="shared" si="0"/>
        <v>117224</v>
      </c>
    </row>
    <row r="8" spans="1:13" x14ac:dyDescent="0.35">
      <c r="A8" s="1">
        <v>2010</v>
      </c>
      <c r="B8" s="1">
        <v>3</v>
      </c>
      <c r="C8" s="1">
        <v>7</v>
      </c>
      <c r="D8" s="1">
        <v>118863</v>
      </c>
      <c r="E8">
        <f>AVERAGE(D4:D7)</f>
        <v>115669</v>
      </c>
      <c r="F8">
        <v>117232</v>
      </c>
      <c r="G8">
        <f t="shared" si="2"/>
        <v>116738.25</v>
      </c>
      <c r="H8">
        <f t="shared" si="3"/>
        <v>1.018200975258752</v>
      </c>
      <c r="J8">
        <v>1.0220855869349375</v>
      </c>
      <c r="K8">
        <f t="shared" si="1"/>
        <v>116294.56624708907</v>
      </c>
      <c r="M8">
        <f t="shared" si="0"/>
        <v>118863</v>
      </c>
    </row>
    <row r="9" spans="1:13" x14ac:dyDescent="0.35">
      <c r="A9" s="1">
        <v>2010</v>
      </c>
      <c r="B9" s="1">
        <v>4</v>
      </c>
      <c r="C9" s="1">
        <v>8</v>
      </c>
      <c r="D9" s="1">
        <v>116554</v>
      </c>
      <c r="E9">
        <f>AVERAGE(D5:D8)</f>
        <v>115839</v>
      </c>
      <c r="F9">
        <v>118945.25</v>
      </c>
      <c r="G9">
        <f t="shared" si="2"/>
        <v>118088.625</v>
      </c>
      <c r="H9">
        <f t="shared" si="3"/>
        <v>0.98700446380843199</v>
      </c>
      <c r="J9">
        <v>0.99302179338615471</v>
      </c>
      <c r="K9">
        <f t="shared" si="1"/>
        <v>117373.05341764624</v>
      </c>
      <c r="M9">
        <f t="shared" si="0"/>
        <v>116554</v>
      </c>
    </row>
    <row r="10" spans="1:13" x14ac:dyDescent="0.35">
      <c r="A10" s="1">
        <v>2011</v>
      </c>
      <c r="B10" s="1">
        <v>1</v>
      </c>
      <c r="C10" s="1">
        <v>9</v>
      </c>
      <c r="D10" s="1">
        <v>116287</v>
      </c>
      <c r="E10">
        <f>AVERAGE(D6:D9)</f>
        <v>116244.5</v>
      </c>
      <c r="F10">
        <v>120864.5</v>
      </c>
      <c r="G10">
        <f t="shared" si="2"/>
        <v>119904.875</v>
      </c>
      <c r="H10">
        <f t="shared" si="3"/>
        <v>0.96982712337592614</v>
      </c>
      <c r="J10">
        <v>0.96937849911609697</v>
      </c>
      <c r="K10">
        <f t="shared" si="1"/>
        <v>119960.36646782793</v>
      </c>
      <c r="M10">
        <f t="shared" si="0"/>
        <v>116287</v>
      </c>
    </row>
    <row r="11" spans="1:13" x14ac:dyDescent="0.35">
      <c r="A11" s="1">
        <v>2011</v>
      </c>
      <c r="B11" s="1">
        <v>2</v>
      </c>
      <c r="C11" s="1">
        <v>10</v>
      </c>
      <c r="D11" s="1">
        <v>124077</v>
      </c>
      <c r="E11">
        <f>AVERAGE(D7:D10)</f>
        <v>117232</v>
      </c>
      <c r="F11">
        <v>122615.75</v>
      </c>
      <c r="G11">
        <f t="shared" si="2"/>
        <v>121740.125</v>
      </c>
      <c r="H11">
        <f t="shared" si="3"/>
        <v>1.0191956021073578</v>
      </c>
      <c r="J11">
        <v>1.0155141205628107</v>
      </c>
      <c r="K11">
        <f t="shared" si="1"/>
        <v>122181.46206695282</v>
      </c>
      <c r="M11">
        <f t="shared" si="0"/>
        <v>124077</v>
      </c>
    </row>
    <row r="12" spans="1:13" x14ac:dyDescent="0.35">
      <c r="A12" s="1">
        <v>2011</v>
      </c>
      <c r="B12" s="1">
        <v>3</v>
      </c>
      <c r="C12" s="1">
        <v>11</v>
      </c>
      <c r="D12" s="1">
        <v>126540</v>
      </c>
      <c r="E12">
        <f>AVERAGE(D8:D11)</f>
        <v>118945.25</v>
      </c>
      <c r="F12">
        <v>124195.85</v>
      </c>
      <c r="G12">
        <f t="shared" si="2"/>
        <v>123405.8</v>
      </c>
      <c r="H12">
        <f t="shared" si="3"/>
        <v>1.0253975096794479</v>
      </c>
      <c r="J12">
        <v>1.0220855869349375</v>
      </c>
      <c r="K12">
        <f t="shared" si="1"/>
        <v>123805.67891527768</v>
      </c>
      <c r="M12">
        <f t="shared" si="0"/>
        <v>126540</v>
      </c>
    </row>
    <row r="13" spans="1:13" x14ac:dyDescent="0.35">
      <c r="A13" s="1">
        <v>2011</v>
      </c>
      <c r="B13" s="1">
        <v>4</v>
      </c>
      <c r="C13" s="1">
        <v>12</v>
      </c>
      <c r="D13" s="1">
        <v>123559</v>
      </c>
      <c r="E13">
        <f>AVERAGE(D9:D12)</f>
        <v>120864.5</v>
      </c>
      <c r="F13">
        <v>125564.02500000001</v>
      </c>
      <c r="G13">
        <f t="shared" si="2"/>
        <v>124879.9375</v>
      </c>
      <c r="H13">
        <f t="shared" si="3"/>
        <v>0.98942234015772146</v>
      </c>
      <c r="J13">
        <v>0.99302179338615471</v>
      </c>
      <c r="K13">
        <f t="shared" si="1"/>
        <v>124427.27926309651</v>
      </c>
      <c r="M13">
        <f t="shared" si="0"/>
        <v>123559</v>
      </c>
    </row>
    <row r="14" spans="1:13" x14ac:dyDescent="0.35">
      <c r="A14" s="1">
        <v>2012</v>
      </c>
      <c r="B14" s="1">
        <v>1</v>
      </c>
      <c r="C14" s="1">
        <v>13</v>
      </c>
      <c r="D14" s="1">
        <v>122607.4</v>
      </c>
      <c r="E14">
        <f>AVERAGE(D10:D13)</f>
        <v>122615.75</v>
      </c>
      <c r="F14">
        <v>125955.5</v>
      </c>
      <c r="G14">
        <f t="shared" si="2"/>
        <v>125759.76250000001</v>
      </c>
      <c r="H14">
        <f t="shared" si="3"/>
        <v>0.97493345695528</v>
      </c>
      <c r="J14">
        <v>0.96937849911609697</v>
      </c>
      <c r="K14">
        <f t="shared" si="1"/>
        <v>126480.42030207645</v>
      </c>
      <c r="M14">
        <f t="shared" si="0"/>
        <v>122607.4</v>
      </c>
    </row>
    <row r="15" spans="1:13" x14ac:dyDescent="0.35">
      <c r="A15" s="1">
        <v>2012</v>
      </c>
      <c r="B15" s="1">
        <v>2</v>
      </c>
      <c r="C15" s="1">
        <v>14</v>
      </c>
      <c r="D15" s="1">
        <v>129549.7</v>
      </c>
      <c r="E15">
        <f>AVERAGE(D11:D14)</f>
        <v>124195.85</v>
      </c>
      <c r="F15">
        <v>126770.47500000001</v>
      </c>
      <c r="G15">
        <f t="shared" si="2"/>
        <v>126362.9875</v>
      </c>
      <c r="H15">
        <f t="shared" si="3"/>
        <v>1.0252187176248899</v>
      </c>
      <c r="J15">
        <v>1.0155141205628107</v>
      </c>
      <c r="K15">
        <f t="shared" si="1"/>
        <v>127570.55502901519</v>
      </c>
      <c r="M15">
        <f t="shared" si="0"/>
        <v>129549.7</v>
      </c>
    </row>
    <row r="16" spans="1:13" x14ac:dyDescent="0.35">
      <c r="A16" s="1">
        <v>2012</v>
      </c>
      <c r="B16" s="1">
        <v>3</v>
      </c>
      <c r="C16" s="1">
        <v>15</v>
      </c>
      <c r="D16" s="1">
        <v>128105.9</v>
      </c>
      <c r="E16">
        <f>AVERAGE(D12:D15)</f>
        <v>125564.02500000001</v>
      </c>
      <c r="F16">
        <v>126873.7</v>
      </c>
      <c r="G16">
        <f t="shared" si="2"/>
        <v>126822.08749999999</v>
      </c>
      <c r="H16">
        <f t="shared" si="3"/>
        <v>1.0101229409269896</v>
      </c>
      <c r="J16">
        <v>1.0220855869349375</v>
      </c>
      <c r="K16">
        <f t="shared" si="1"/>
        <v>125337.74239412573</v>
      </c>
      <c r="M16">
        <f t="shared" si="0"/>
        <v>128105.9</v>
      </c>
    </row>
    <row r="17" spans="1:13" x14ac:dyDescent="0.35">
      <c r="A17" s="1">
        <v>2012</v>
      </c>
      <c r="B17" s="1">
        <v>4</v>
      </c>
      <c r="C17" s="1">
        <v>16</v>
      </c>
      <c r="D17" s="1">
        <v>126818.9</v>
      </c>
      <c r="E17">
        <f>AVERAGE(D13:D16)</f>
        <v>125955.5</v>
      </c>
      <c r="F17">
        <v>127026</v>
      </c>
      <c r="G17">
        <f t="shared" si="2"/>
        <v>126949.85</v>
      </c>
      <c r="H17">
        <f t="shared" si="3"/>
        <v>0.99896849031330082</v>
      </c>
      <c r="J17">
        <v>0.99302179338615471</v>
      </c>
      <c r="K17">
        <f t="shared" si="1"/>
        <v>127710.08737638465</v>
      </c>
      <c r="M17">
        <f t="shared" si="0"/>
        <v>126818.9</v>
      </c>
    </row>
    <row r="18" spans="1:13" x14ac:dyDescent="0.35">
      <c r="A18" s="1">
        <v>2013</v>
      </c>
      <c r="B18" s="1">
        <v>1</v>
      </c>
      <c r="C18" s="1">
        <v>17</v>
      </c>
      <c r="D18" s="1">
        <v>123020.3</v>
      </c>
      <c r="E18">
        <f>AVERAGE(D14:D17)</f>
        <v>126770.47500000001</v>
      </c>
      <c r="F18">
        <v>128395.59999999999</v>
      </c>
      <c r="G18">
        <f t="shared" si="2"/>
        <v>127710.79999999999</v>
      </c>
      <c r="H18">
        <f t="shared" si="3"/>
        <v>0.96327248752650529</v>
      </c>
      <c r="J18">
        <v>0.96937849911609697</v>
      </c>
      <c r="K18">
        <f t="shared" si="1"/>
        <v>126906.36331646815</v>
      </c>
      <c r="M18">
        <f t="shared" si="0"/>
        <v>123020.3</v>
      </c>
    </row>
    <row r="19" spans="1:13" x14ac:dyDescent="0.35">
      <c r="A19" s="1">
        <v>2013</v>
      </c>
      <c r="B19" s="1">
        <v>2</v>
      </c>
      <c r="C19" s="1">
        <v>18</v>
      </c>
      <c r="D19" s="1">
        <v>130158.9</v>
      </c>
      <c r="E19">
        <f>AVERAGE(D15:D18)</f>
        <v>126873.7</v>
      </c>
      <c r="F19">
        <v>129727.85</v>
      </c>
      <c r="G19">
        <f t="shared" si="2"/>
        <v>129061.72500000001</v>
      </c>
      <c r="H19">
        <f t="shared" si="3"/>
        <v>1.0085011648496096</v>
      </c>
      <c r="J19">
        <v>1.0155141205628107</v>
      </c>
      <c r="K19">
        <f>D19/J19</f>
        <v>128170.44821382129</v>
      </c>
      <c r="M19">
        <f t="shared" si="0"/>
        <v>130158.9</v>
      </c>
    </row>
    <row r="20" spans="1:13" x14ac:dyDescent="0.35">
      <c r="A20" s="1">
        <v>2013</v>
      </c>
      <c r="B20" s="1">
        <v>3</v>
      </c>
      <c r="C20" s="1">
        <v>19</v>
      </c>
      <c r="D20" s="1">
        <v>133584.29999999999</v>
      </c>
      <c r="E20">
        <f>AVERAGE(D16:D19)</f>
        <v>127026</v>
      </c>
      <c r="F20">
        <v>130705.875</v>
      </c>
      <c r="G20">
        <f>AVERAGE(F19:F20)</f>
        <v>130216.8625</v>
      </c>
      <c r="H20">
        <f t="shared" si="3"/>
        <v>1.0258602260517526</v>
      </c>
      <c r="J20">
        <v>1.0220855869349375</v>
      </c>
      <c r="K20">
        <f t="shared" si="1"/>
        <v>130697.76318888989</v>
      </c>
      <c r="M20">
        <f t="shared" si="0"/>
        <v>133584.29999999999</v>
      </c>
    </row>
    <row r="21" spans="1:13" x14ac:dyDescent="0.35">
      <c r="A21" s="1">
        <v>2013</v>
      </c>
      <c r="B21" s="1">
        <v>4</v>
      </c>
      <c r="C21" s="1">
        <v>20</v>
      </c>
      <c r="D21" s="1">
        <v>132147.9</v>
      </c>
      <c r="E21">
        <f>AVERAGE(D17:D20)</f>
        <v>128395.59999999999</v>
      </c>
      <c r="F21">
        <v>130842.61874999999</v>
      </c>
      <c r="G21">
        <f>AVERAGE(F20:F21)</f>
        <v>130774.246875</v>
      </c>
      <c r="J21">
        <v>0.99302179338615471</v>
      </c>
      <c r="K21">
        <f t="shared" si="1"/>
        <v>133076.53556059656</v>
      </c>
      <c r="M21">
        <f t="shared" si="0"/>
        <v>132147.9</v>
      </c>
    </row>
    <row r="22" spans="1:13" x14ac:dyDescent="0.35">
      <c r="A22" s="1">
        <v>2014</v>
      </c>
      <c r="B22" s="1">
        <v>1</v>
      </c>
      <c r="C22" s="1">
        <v>21</v>
      </c>
      <c r="D22" s="1">
        <v>126932.4</v>
      </c>
      <c r="E22">
        <f>AVERAGE(D18:D21)</f>
        <v>129727.85</v>
      </c>
      <c r="F22">
        <v>130157.1984375</v>
      </c>
      <c r="J22">
        <v>0.96937849911609697</v>
      </c>
      <c r="K22">
        <f t="shared" si="1"/>
        <v>130942.04185025772</v>
      </c>
      <c r="M22">
        <f t="shared" si="0"/>
        <v>126932.4</v>
      </c>
    </row>
    <row r="23" spans="1:13" x14ac:dyDescent="0.35">
      <c r="A23" s="1">
        <v>2014</v>
      </c>
      <c r="B23" s="1">
        <v>2</v>
      </c>
      <c r="C23" s="1">
        <v>22</v>
      </c>
      <c r="J23">
        <v>1.0155141205628107</v>
      </c>
      <c r="K23">
        <f>L23</f>
        <v>130721.69720339136</v>
      </c>
      <c r="L23">
        <f>AVERAGE(K19:K22)</f>
        <v>130721.69720339136</v>
      </c>
      <c r="M23">
        <f t="shared" si="0"/>
        <v>132749.72937397999</v>
      </c>
    </row>
    <row r="24" spans="1:13" x14ac:dyDescent="0.35">
      <c r="C24" s="1">
        <v>23</v>
      </c>
      <c r="J24">
        <v>1.0220855869349375</v>
      </c>
      <c r="K24">
        <f>L24</f>
        <v>131359.50945078389</v>
      </c>
      <c r="L24">
        <f>AVERAGE(K20:K23)</f>
        <v>131359.50945078389</v>
      </c>
      <c r="M24">
        <f t="shared" si="0"/>
        <v>134260.66131648992</v>
      </c>
    </row>
    <row r="25" spans="1:13" x14ac:dyDescent="0.35">
      <c r="C25" s="1">
        <v>24</v>
      </c>
      <c r="J25">
        <v>0.99302179338615471</v>
      </c>
      <c r="K25">
        <f>L25</f>
        <v>131524.9460162574</v>
      </c>
      <c r="L25">
        <f>AVERAGE(K21:K24)</f>
        <v>131524.9460162574</v>
      </c>
      <c r="M25">
        <f t="shared" si="0"/>
        <v>130607.1377680811</v>
      </c>
    </row>
    <row r="26" spans="1:13" x14ac:dyDescent="0.35">
      <c r="C26" s="1">
        <v>25</v>
      </c>
      <c r="J26">
        <v>0.96937849911609697</v>
      </c>
      <c r="K26">
        <f>L26</f>
        <v>131137.04863017259</v>
      </c>
      <c r="L26">
        <f>AVERAGE(K22:K25)</f>
        <v>131137.04863017259</v>
      </c>
      <c r="M26">
        <f t="shared" si="0"/>
        <v>127121.43537963132</v>
      </c>
    </row>
    <row r="27" spans="1:13" x14ac:dyDescent="0.35">
      <c r="C27" s="1">
        <v>26</v>
      </c>
      <c r="J27">
        <v>1.0155141205628107</v>
      </c>
      <c r="L27">
        <f>AVERAGE(K23:K26)</f>
        <v>131185.8003251513</v>
      </c>
    </row>
    <row r="28" spans="1:13" x14ac:dyDescent="0.35">
      <c r="C28" s="1">
        <v>27</v>
      </c>
      <c r="J28">
        <v>1.0220855869349375</v>
      </c>
    </row>
    <row r="29" spans="1:13" x14ac:dyDescent="0.35">
      <c r="C29" s="1">
        <v>28</v>
      </c>
      <c r="J29">
        <v>0.99302179338615471</v>
      </c>
    </row>
    <row r="30" spans="1:13" x14ac:dyDescent="0.35">
      <c r="C30" s="1">
        <v>29</v>
      </c>
    </row>
    <row r="31" spans="1:13" x14ac:dyDescent="0.35">
      <c r="C31" s="1">
        <v>30</v>
      </c>
    </row>
    <row r="32" spans="1:13" x14ac:dyDescent="0.35">
      <c r="C32" s="1">
        <v>31</v>
      </c>
    </row>
  </sheetData>
  <pageMargins left="0.7" right="0.7" top="0.75" bottom="0.75" header="0.3" footer="0.3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F8159C-8AB4-408D-8053-D308C9721B2E}">
  <dimension ref="A1:B67"/>
  <sheetViews>
    <sheetView workbookViewId="0">
      <selection activeCell="E4" sqref="E4"/>
    </sheetView>
  </sheetViews>
  <sheetFormatPr defaultRowHeight="14.5" x14ac:dyDescent="0.35"/>
  <cols>
    <col min="1" max="1" width="12.36328125" customWidth="1"/>
  </cols>
  <sheetData>
    <row r="1" spans="1:2" x14ac:dyDescent="0.35">
      <c r="A1" s="1" t="s">
        <v>35</v>
      </c>
      <c r="B1" s="1" t="s">
        <v>36</v>
      </c>
    </row>
    <row r="2" spans="1:2" x14ac:dyDescent="0.35">
      <c r="A2" s="2">
        <v>39814</v>
      </c>
      <c r="B2" s="1">
        <v>2.2999999999999998</v>
      </c>
    </row>
    <row r="3" spans="1:2" x14ac:dyDescent="0.35">
      <c r="A3" s="2">
        <v>39845</v>
      </c>
      <c r="B3" s="1">
        <v>1.5</v>
      </c>
    </row>
    <row r="4" spans="1:2" x14ac:dyDescent="0.35">
      <c r="A4" s="2">
        <v>39873</v>
      </c>
      <c r="B4" s="1">
        <v>1.9</v>
      </c>
    </row>
    <row r="5" spans="1:2" x14ac:dyDescent="0.35">
      <c r="A5" s="2">
        <v>39904</v>
      </c>
      <c r="B5" s="1">
        <v>2.2000000000000002</v>
      </c>
    </row>
    <row r="6" spans="1:2" x14ac:dyDescent="0.35">
      <c r="A6" s="2">
        <v>39934</v>
      </c>
      <c r="B6" s="1">
        <v>1.8</v>
      </c>
    </row>
    <row r="7" spans="1:2" x14ac:dyDescent="0.35">
      <c r="A7" s="2">
        <v>39965</v>
      </c>
      <c r="B7" s="1">
        <v>2.2999999999999998</v>
      </c>
    </row>
    <row r="8" spans="1:2" x14ac:dyDescent="0.35">
      <c r="A8" s="2">
        <v>39995</v>
      </c>
      <c r="B8" s="1">
        <v>2.2000000000000002</v>
      </c>
    </row>
    <row r="9" spans="1:2" x14ac:dyDescent="0.35">
      <c r="A9" s="2">
        <v>40026</v>
      </c>
      <c r="B9" s="1">
        <v>1.6</v>
      </c>
    </row>
    <row r="10" spans="1:2" x14ac:dyDescent="0.35">
      <c r="A10" s="2">
        <v>40057</v>
      </c>
      <c r="B10" s="1">
        <v>1.8</v>
      </c>
    </row>
    <row r="11" spans="1:2" x14ac:dyDescent="0.35">
      <c r="A11" s="2">
        <v>40087</v>
      </c>
      <c r="B11" s="1">
        <v>2</v>
      </c>
    </row>
    <row r="12" spans="1:2" x14ac:dyDescent="0.35">
      <c r="A12" s="2">
        <v>40118</v>
      </c>
      <c r="B12" s="1">
        <v>2.2000000000000002</v>
      </c>
    </row>
    <row r="13" spans="1:2" x14ac:dyDescent="0.35">
      <c r="A13" s="2">
        <v>40148</v>
      </c>
      <c r="B13" s="1">
        <v>1.9</v>
      </c>
    </row>
    <row r="14" spans="1:2" x14ac:dyDescent="0.35">
      <c r="A14" s="2">
        <v>40179</v>
      </c>
      <c r="B14" s="1">
        <v>2.4</v>
      </c>
    </row>
    <row r="15" spans="1:2" x14ac:dyDescent="0.35">
      <c r="A15" s="2">
        <v>40210</v>
      </c>
      <c r="B15" s="1">
        <v>1.3</v>
      </c>
    </row>
    <row r="16" spans="1:2" x14ac:dyDescent="0.35">
      <c r="A16" s="2">
        <v>40238</v>
      </c>
      <c r="B16" s="1">
        <v>1.6</v>
      </c>
    </row>
    <row r="17" spans="1:2" x14ac:dyDescent="0.35">
      <c r="A17" s="2">
        <v>40269</v>
      </c>
      <c r="B17" s="1">
        <v>1.8</v>
      </c>
    </row>
    <row r="18" spans="1:2" x14ac:dyDescent="0.35">
      <c r="A18" s="2">
        <v>40299</v>
      </c>
      <c r="B18" s="1">
        <v>1.7</v>
      </c>
    </row>
    <row r="19" spans="1:2" x14ac:dyDescent="0.35">
      <c r="A19" s="2">
        <v>40330</v>
      </c>
      <c r="B19" s="1">
        <v>2</v>
      </c>
    </row>
    <row r="20" spans="1:2" x14ac:dyDescent="0.35">
      <c r="A20" s="2">
        <v>40360</v>
      </c>
      <c r="B20" s="1">
        <v>2.1</v>
      </c>
    </row>
    <row r="21" spans="1:2" x14ac:dyDescent="0.35">
      <c r="A21" s="2">
        <v>40391</v>
      </c>
      <c r="B21" s="1">
        <v>2.2000000000000002</v>
      </c>
    </row>
    <row r="22" spans="1:2" x14ac:dyDescent="0.35">
      <c r="A22" s="2">
        <v>40422</v>
      </c>
      <c r="B22" s="1">
        <v>1.9</v>
      </c>
    </row>
    <row r="23" spans="1:2" x14ac:dyDescent="0.35">
      <c r="A23" s="2">
        <v>40452</v>
      </c>
      <c r="B23" s="1">
        <v>2.2999999999999998</v>
      </c>
    </row>
    <row r="24" spans="1:2" x14ac:dyDescent="0.35">
      <c r="A24" s="2">
        <v>40483</v>
      </c>
      <c r="B24" s="1">
        <v>2.2999999999999998</v>
      </c>
    </row>
    <row r="25" spans="1:2" x14ac:dyDescent="0.35">
      <c r="A25" s="2">
        <v>40513</v>
      </c>
      <c r="B25" s="1">
        <v>2.2000000000000002</v>
      </c>
    </row>
    <row r="26" spans="1:2" x14ac:dyDescent="0.35">
      <c r="A26" s="2">
        <v>40544</v>
      </c>
      <c r="B26" s="1">
        <v>2.6</v>
      </c>
    </row>
    <row r="27" spans="1:2" x14ac:dyDescent="0.35">
      <c r="A27" s="2">
        <v>40575</v>
      </c>
      <c r="B27" s="1">
        <v>1.3</v>
      </c>
    </row>
    <row r="28" spans="1:2" x14ac:dyDescent="0.35">
      <c r="A28" s="2">
        <v>40603</v>
      </c>
      <c r="B28" s="1">
        <v>2.1</v>
      </c>
    </row>
    <row r="29" spans="1:2" x14ac:dyDescent="0.35">
      <c r="A29" s="2">
        <v>40634</v>
      </c>
      <c r="B29" s="1">
        <v>2.8</v>
      </c>
    </row>
    <row r="30" spans="1:2" x14ac:dyDescent="0.35">
      <c r="A30" s="2">
        <v>40664</v>
      </c>
      <c r="B30" s="1">
        <v>2.2999999999999998</v>
      </c>
    </row>
    <row r="31" spans="1:2" x14ac:dyDescent="0.35">
      <c r="A31" s="2">
        <v>40695</v>
      </c>
      <c r="B31" s="1">
        <v>2.9</v>
      </c>
    </row>
    <row r="32" spans="1:2" x14ac:dyDescent="0.35">
      <c r="A32" s="2">
        <v>40725</v>
      </c>
      <c r="B32" s="1">
        <v>2</v>
      </c>
    </row>
    <row r="33" spans="1:2" x14ac:dyDescent="0.35">
      <c r="A33" s="2">
        <v>40756</v>
      </c>
      <c r="B33" s="1">
        <v>2.6</v>
      </c>
    </row>
    <row r="34" spans="1:2" x14ac:dyDescent="0.35">
      <c r="A34" s="2">
        <v>40787</v>
      </c>
      <c r="B34" s="1">
        <v>2.2000000000000002</v>
      </c>
    </row>
    <row r="35" spans="1:2" x14ac:dyDescent="0.35">
      <c r="A35" s="2">
        <v>40817</v>
      </c>
      <c r="B35" s="1">
        <v>2.4</v>
      </c>
    </row>
    <row r="36" spans="1:2" x14ac:dyDescent="0.35">
      <c r="A36" s="2">
        <v>40848</v>
      </c>
      <c r="B36" s="1">
        <v>2.4</v>
      </c>
    </row>
    <row r="37" spans="1:2" x14ac:dyDescent="0.35">
      <c r="A37" s="2">
        <v>40878</v>
      </c>
      <c r="B37" s="1">
        <v>1.9</v>
      </c>
    </row>
    <row r="38" spans="1:2" x14ac:dyDescent="0.35">
      <c r="A38" s="2">
        <v>40909</v>
      </c>
      <c r="B38" s="1">
        <v>2.4</v>
      </c>
    </row>
    <row r="39" spans="1:2" x14ac:dyDescent="0.35">
      <c r="A39" s="2">
        <v>40940</v>
      </c>
      <c r="B39" s="1">
        <v>1.8</v>
      </c>
    </row>
    <row r="40" spans="1:2" x14ac:dyDescent="0.35">
      <c r="A40" s="2">
        <v>40969</v>
      </c>
      <c r="B40" s="1">
        <v>2</v>
      </c>
    </row>
    <row r="41" spans="1:2" x14ac:dyDescent="0.35">
      <c r="A41" s="2">
        <v>41000</v>
      </c>
      <c r="B41" s="1">
        <v>2.5</v>
      </c>
    </row>
    <row r="42" spans="1:2" x14ac:dyDescent="0.35">
      <c r="A42" s="2">
        <v>41030</v>
      </c>
      <c r="B42" s="1">
        <v>2.4</v>
      </c>
    </row>
    <row r="43" spans="1:2" x14ac:dyDescent="0.35">
      <c r="A43" s="2">
        <v>41061</v>
      </c>
      <c r="B43" s="1">
        <v>2.6</v>
      </c>
    </row>
    <row r="44" spans="1:2" x14ac:dyDescent="0.35">
      <c r="A44" s="2">
        <v>41091</v>
      </c>
      <c r="B44" s="1">
        <v>2.1</v>
      </c>
    </row>
    <row r="45" spans="1:2" x14ac:dyDescent="0.35">
      <c r="A45" s="2">
        <v>41122</v>
      </c>
      <c r="B45" s="1">
        <v>3.4</v>
      </c>
    </row>
    <row r="46" spans="1:2" x14ac:dyDescent="0.35">
      <c r="A46" s="2">
        <v>41153</v>
      </c>
      <c r="B46" s="1">
        <v>2.1</v>
      </c>
    </row>
    <row r="47" spans="1:2" x14ac:dyDescent="0.35">
      <c r="A47" s="2">
        <v>41183</v>
      </c>
      <c r="B47" s="1">
        <v>2.6</v>
      </c>
    </row>
    <row r="48" spans="1:2" x14ac:dyDescent="0.35">
      <c r="A48" s="2">
        <v>41214</v>
      </c>
      <c r="B48" s="1">
        <v>2.7</v>
      </c>
    </row>
    <row r="49" spans="1:2" x14ac:dyDescent="0.35">
      <c r="A49" s="2">
        <v>41244</v>
      </c>
      <c r="B49" s="1">
        <v>2</v>
      </c>
    </row>
    <row r="50" spans="1:2" x14ac:dyDescent="0.35">
      <c r="A50" s="2">
        <v>41275</v>
      </c>
      <c r="B50" s="1">
        <v>2.7</v>
      </c>
    </row>
    <row r="51" spans="1:2" x14ac:dyDescent="0.35">
      <c r="A51" s="2">
        <v>41306</v>
      </c>
      <c r="B51" s="1">
        <v>2.2000000000000002</v>
      </c>
    </row>
    <row r="52" spans="1:2" x14ac:dyDescent="0.35">
      <c r="A52" s="2">
        <v>41334</v>
      </c>
      <c r="B52" s="1">
        <v>1.6</v>
      </c>
    </row>
    <row r="53" spans="1:2" x14ac:dyDescent="0.35">
      <c r="A53" s="2">
        <v>41365</v>
      </c>
      <c r="B53" s="1">
        <v>2.6</v>
      </c>
    </row>
    <row r="54" spans="1:2" x14ac:dyDescent="0.35">
      <c r="A54" s="2">
        <v>41395</v>
      </c>
      <c r="B54" s="1">
        <v>2.8</v>
      </c>
    </row>
    <row r="55" spans="1:2" x14ac:dyDescent="0.35">
      <c r="A55" s="2">
        <v>41426</v>
      </c>
      <c r="B55" s="1">
        <v>3.7</v>
      </c>
    </row>
    <row r="56" spans="1:2" x14ac:dyDescent="0.35">
      <c r="A56" s="2">
        <v>41456</v>
      </c>
      <c r="B56" s="1">
        <v>3.1</v>
      </c>
    </row>
    <row r="57" spans="1:2" x14ac:dyDescent="0.35">
      <c r="A57" s="2">
        <v>41487</v>
      </c>
      <c r="B57" s="1">
        <v>2.6</v>
      </c>
    </row>
    <row r="58" spans="1:2" x14ac:dyDescent="0.35">
      <c r="A58" s="2">
        <v>41518</v>
      </c>
      <c r="B58" s="1">
        <v>2.6</v>
      </c>
    </row>
    <row r="59" spans="1:2" x14ac:dyDescent="0.35">
      <c r="A59" s="2">
        <v>41548</v>
      </c>
      <c r="B59" s="1">
        <v>2.7</v>
      </c>
    </row>
    <row r="60" spans="1:2" x14ac:dyDescent="0.35">
      <c r="A60" s="2">
        <v>41579</v>
      </c>
      <c r="B60" s="1">
        <v>2.4</v>
      </c>
    </row>
    <row r="61" spans="1:2" x14ac:dyDescent="0.35">
      <c r="A61" s="2">
        <v>41609</v>
      </c>
      <c r="B61" s="1">
        <v>1.9</v>
      </c>
    </row>
    <row r="62" spans="1:2" x14ac:dyDescent="0.35">
      <c r="A62" s="2">
        <v>41640</v>
      </c>
      <c r="B62" s="1">
        <v>2.9</v>
      </c>
    </row>
    <row r="63" spans="1:2" x14ac:dyDescent="0.35">
      <c r="A63" s="2">
        <v>41671</v>
      </c>
      <c r="B63" s="1">
        <v>1.8</v>
      </c>
    </row>
    <row r="64" spans="1:2" x14ac:dyDescent="0.35">
      <c r="A64" s="2">
        <v>41699</v>
      </c>
      <c r="B64" s="1">
        <v>2.6</v>
      </c>
    </row>
    <row r="65" spans="1:2" x14ac:dyDescent="0.35">
      <c r="A65" s="2">
        <v>41730</v>
      </c>
      <c r="B65" s="1">
        <v>2.8</v>
      </c>
    </row>
    <row r="66" spans="1:2" x14ac:dyDescent="0.35">
      <c r="A66" s="2">
        <v>41760</v>
      </c>
      <c r="B66" s="1">
        <v>2.7</v>
      </c>
    </row>
    <row r="67" spans="1:2" x14ac:dyDescent="0.35">
      <c r="A67" s="2">
        <v>41791</v>
      </c>
      <c r="B67" s="1">
        <v>3.1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1AEC26-693B-492F-B033-C691847E2002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46EA85-47CC-47BB-A9AE-AD38C4714574}">
  <dimension ref="A1:H19"/>
  <sheetViews>
    <sheetView workbookViewId="0">
      <selection activeCell="I18" sqref="I18"/>
    </sheetView>
  </sheetViews>
  <sheetFormatPr defaultRowHeight="14.5" x14ac:dyDescent="0.35"/>
  <cols>
    <col min="1" max="1" width="9.90625" customWidth="1"/>
    <col min="3" max="3" width="9.90625" customWidth="1"/>
    <col min="4" max="4" width="23.6328125" customWidth="1"/>
    <col min="5" max="5" width="23.7265625" customWidth="1"/>
    <col min="7" max="7" width="9.453125" customWidth="1"/>
    <col min="8" max="8" width="7.54296875" customWidth="1"/>
  </cols>
  <sheetData>
    <row r="1" spans="1:8" x14ac:dyDescent="0.35">
      <c r="A1" t="s">
        <v>41</v>
      </c>
      <c r="B1" t="s">
        <v>42</v>
      </c>
      <c r="C1" t="s">
        <v>43</v>
      </c>
      <c r="D1" t="s">
        <v>44</v>
      </c>
      <c r="E1" t="s">
        <v>45</v>
      </c>
      <c r="G1" t="s">
        <v>46</v>
      </c>
      <c r="H1" t="s">
        <v>47</v>
      </c>
    </row>
    <row r="2" spans="1:8" x14ac:dyDescent="0.35">
      <c r="A2">
        <v>1</v>
      </c>
      <c r="B2">
        <v>1856</v>
      </c>
      <c r="G2" t="s">
        <v>48</v>
      </c>
      <c r="H2" s="5">
        <f>_xlfn.FORECAST.ETS.STAT($B$2:$B$13,$A$2:$A$13,1,1,1)</f>
        <v>2E-3</v>
      </c>
    </row>
    <row r="3" spans="1:8" x14ac:dyDescent="0.35">
      <c r="A3">
        <v>2</v>
      </c>
      <c r="B3">
        <v>2012</v>
      </c>
      <c r="C3">
        <f>_xlfn.FORECAST.ETS(A3,$B$2:$B$13,$A$2:$A$13,1,1)</f>
        <v>2099.6186855105607</v>
      </c>
      <c r="G3" t="s">
        <v>49</v>
      </c>
      <c r="H3" s="5">
        <f>_xlfn.FORECAST.ETS.STAT($B$2:$B$13,$A$2:$A$13,2,1,1)</f>
        <v>1E-3</v>
      </c>
    </row>
    <row r="4" spans="1:8" x14ac:dyDescent="0.35">
      <c r="A4">
        <v>3</v>
      </c>
      <c r="B4">
        <v>985</v>
      </c>
      <c r="C4">
        <f t="shared" ref="C4:C11" si="0">_xlfn.FORECAST.ETS(A4,$B$2:$B$13,$A$2:$A$13,1,1)</f>
        <v>840.67955726978551</v>
      </c>
      <c r="G4" t="s">
        <v>50</v>
      </c>
      <c r="H4" s="5">
        <f>_xlfn.FORECAST.ETS.STAT($B$2:$B$13,$A$2:$A$13,3,1,1)</f>
        <v>0.75</v>
      </c>
    </row>
    <row r="5" spans="1:8" x14ac:dyDescent="0.35">
      <c r="A5">
        <v>4</v>
      </c>
      <c r="B5">
        <v>1995</v>
      </c>
      <c r="C5">
        <f t="shared" si="0"/>
        <v>2082.7728043460697</v>
      </c>
      <c r="G5" t="s">
        <v>51</v>
      </c>
      <c r="H5" s="5">
        <f>_xlfn.FORECAST.ETS.STAT($B$2:$B$13,$A$2:$A$13,4,1,1)</f>
        <v>7.8726800996421473E-2</v>
      </c>
    </row>
    <row r="6" spans="1:8" x14ac:dyDescent="0.35">
      <c r="A6">
        <v>5</v>
      </c>
      <c r="B6">
        <v>2168</v>
      </c>
      <c r="C6">
        <f t="shared" si="0"/>
        <v>2201.3425739887716</v>
      </c>
      <c r="G6" t="s">
        <v>52</v>
      </c>
      <c r="H6" s="5">
        <f>_xlfn.FORECAST.ETS.STAT($B$2:$B$13,$A$2:$A$13,5,1,1)</f>
        <v>4.1503241217018053E-2</v>
      </c>
    </row>
    <row r="7" spans="1:8" x14ac:dyDescent="0.35">
      <c r="A7">
        <v>6</v>
      </c>
      <c r="B7">
        <v>1072</v>
      </c>
      <c r="C7">
        <f t="shared" si="0"/>
        <v>942.40344574799622</v>
      </c>
      <c r="G7" t="s">
        <v>53</v>
      </c>
      <c r="H7" s="5">
        <f>_xlfn.FORECAST.ETS.STAT($B$2:$B$13,$A$2:$A$13,6,1,1)</f>
        <v>52.814436782742177</v>
      </c>
    </row>
    <row r="8" spans="1:8" x14ac:dyDescent="0.35">
      <c r="A8">
        <v>7</v>
      </c>
      <c r="B8">
        <v>2241</v>
      </c>
      <c r="C8">
        <f t="shared" si="0"/>
        <v>2184.4966928242807</v>
      </c>
      <c r="G8" t="s">
        <v>54</v>
      </c>
      <c r="H8" s="5">
        <f>_xlfn.FORECAST.ETS.STAT($B$2:$B$13,$A$2:$A$13,7,1,1)</f>
        <v>64.176484512515401</v>
      </c>
    </row>
    <row r="9" spans="1:8" x14ac:dyDescent="0.35">
      <c r="A9">
        <v>8</v>
      </c>
      <c r="B9">
        <v>2306</v>
      </c>
      <c r="C9">
        <f t="shared" si="0"/>
        <v>2303.0664624669826</v>
      </c>
    </row>
    <row r="10" spans="1:8" x14ac:dyDescent="0.35">
      <c r="A10">
        <v>9</v>
      </c>
      <c r="B10">
        <v>1105</v>
      </c>
      <c r="C10">
        <f t="shared" si="0"/>
        <v>1044.127334226207</v>
      </c>
    </row>
    <row r="11" spans="1:8" x14ac:dyDescent="0.35">
      <c r="A11">
        <v>10</v>
      </c>
      <c r="B11">
        <v>2280</v>
      </c>
      <c r="C11">
        <f t="shared" si="0"/>
        <v>2286.2205813024916</v>
      </c>
    </row>
    <row r="12" spans="1:8" x14ac:dyDescent="0.35">
      <c r="A12">
        <v>11</v>
      </c>
      <c r="B12">
        <v>2408</v>
      </c>
      <c r="C12">
        <f>_xlfn.FORECAST.ETS(A12,$B$2:$B$13,$A$2:$A$13,1,1)</f>
        <v>2404.7903509451935</v>
      </c>
    </row>
    <row r="13" spans="1:8" x14ac:dyDescent="0.35">
      <c r="A13">
        <v>12</v>
      </c>
      <c r="B13">
        <v>1120</v>
      </c>
      <c r="C13">
        <f>_xlfn.FORECAST.ETS(A13,$B$2:$B$13,$A$2:$A$13,1,1)</f>
        <v>1145.851222704418</v>
      </c>
      <c r="D13" s="4">
        <v>1120</v>
      </c>
      <c r="E13" s="4">
        <v>1120</v>
      </c>
    </row>
    <row r="14" spans="1:8" x14ac:dyDescent="0.35">
      <c r="A14">
        <v>13</v>
      </c>
      <c r="C14">
        <f>_xlfn.FORECAST.ETS(A14,$B$2:$B$13,$A$2:$A$13,1,1)</f>
        <v>2387.9444697807025</v>
      </c>
      <c r="D14" s="4">
        <f>C14-_xlfn.FORECAST.ETS.CONFINT(A14,$B$2:$B$13,$A$2:$A$13,0.95,1,1)</f>
        <v>2260.1803031841682</v>
      </c>
      <c r="E14" s="4">
        <f>C14+_xlfn.FORECAST.ETS.CONFINT(A14,$B$2:$B$13,$A$2:$A$13,0.95,1,1)</f>
        <v>2515.7086363772369</v>
      </c>
    </row>
    <row r="15" spans="1:8" x14ac:dyDescent="0.35">
      <c r="A15">
        <v>14</v>
      </c>
      <c r="C15">
        <f>_xlfn.FORECAST.ETS(A15,$B$2:$B$13,$A$2:$A$13,1,1)</f>
        <v>2506.5142394234044</v>
      </c>
      <c r="D15" s="4">
        <f>C15-_xlfn.FORECAST.ETS.CONFINT(A15,$B$2:$B$13,$A$2:$A$13,0.95,1,1)</f>
        <v>2378.7494978894142</v>
      </c>
      <c r="E15" s="4">
        <f>C15+_xlfn.FORECAST.ETS.CONFINT(A15,$B$2:$B$13,$A$2:$A$13,0.95,1,1)</f>
        <v>2634.2789809573947</v>
      </c>
    </row>
    <row r="16" spans="1:8" x14ac:dyDescent="0.35">
      <c r="A16">
        <v>15</v>
      </c>
      <c r="C16">
        <f>_xlfn.FORECAST.ETS(A16,$B$2:$B$13,$A$2:$A$13,1,1)</f>
        <v>1247.5751111826289</v>
      </c>
      <c r="D16" s="4">
        <f>C16-_xlfn.FORECAST.ETS.CONFINT(A16,$B$2:$B$13,$A$2:$A$13,0.95,1,1)</f>
        <v>1119.8093475439937</v>
      </c>
      <c r="E16" s="4">
        <f>C16+_xlfn.FORECAST.ETS.CONFINT(A16,$B$2:$B$13,$A$2:$A$13,0.95,1,1)</f>
        <v>1375.3408748212642</v>
      </c>
    </row>
    <row r="17" spans="1:5" x14ac:dyDescent="0.35">
      <c r="A17">
        <v>16</v>
      </c>
      <c r="C17">
        <f>_xlfn.FORECAST.ETS(A17,$B$2:$B$13,$A$2:$A$13,1,1)</f>
        <v>2489.668358258913</v>
      </c>
      <c r="D17" s="4">
        <f>C17-_xlfn.FORECAST.ETS.CONFINT(A17,$B$2:$B$13,$A$2:$A$13,0.95,1,1)</f>
        <v>2329.5777672115273</v>
      </c>
      <c r="E17" s="4">
        <f>C17+_xlfn.FORECAST.ETS.CONFINT(A17,$B$2:$B$13,$A$2:$A$13,0.95,1,1)</f>
        <v>2649.7589493062987</v>
      </c>
    </row>
    <row r="18" spans="1:5" x14ac:dyDescent="0.35">
      <c r="A18">
        <v>17</v>
      </c>
      <c r="C18">
        <f>_xlfn.FORECAST.ETS(A18,$B$2:$B$13,$A$2:$A$13,1,1)</f>
        <v>2608.2381279016154</v>
      </c>
      <c r="D18" s="4">
        <f>C18-_xlfn.FORECAST.ETS.CONFINT(A18,$B$2:$B$13,$A$2:$A$13,0.95,1,1)</f>
        <v>2448.1457014896741</v>
      </c>
      <c r="E18" s="4">
        <f>C18+_xlfn.FORECAST.ETS.CONFINT(A18,$B$2:$B$13,$A$2:$A$13,0.95,1,1)</f>
        <v>2768.3305543135566</v>
      </c>
    </row>
    <row r="19" spans="1:5" x14ac:dyDescent="0.35">
      <c r="A19">
        <v>18</v>
      </c>
      <c r="C19">
        <f>_xlfn.FORECAST.ETS(A19,$B$2:$B$13,$A$2:$A$13,1,1)</f>
        <v>1349.2989996608399</v>
      </c>
      <c r="D19" s="4">
        <f>C19-_xlfn.FORECAST.ETS.CONFINT(A19,$B$2:$B$13,$A$2:$A$13,0.95,1,1)</f>
        <v>1189.2040751476191</v>
      </c>
      <c r="E19" s="4">
        <f>C19+_xlfn.FORECAST.ETS.CONFINT(A19,$B$2:$B$13,$A$2:$A$13,0.95,1,1)</f>
        <v>1509.3939241740607</v>
      </c>
    </row>
  </sheetData>
  <pageMargins left="0.7" right="0.7" top="0.75" bottom="0.75" header="0.3" footer="0.3"/>
  <drawing r:id="rId1"/>
  <tableParts count="2">
    <tablePart r:id="rId2"/>
    <tablePart r:id="rId3"/>
  </tablePart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76A21F-277F-40A8-99A8-E22E50B0782C}">
  <dimension ref="A1:D13"/>
  <sheetViews>
    <sheetView workbookViewId="0">
      <selection activeCell="G23" sqref="G23"/>
    </sheetView>
  </sheetViews>
  <sheetFormatPr defaultRowHeight="14.5" x14ac:dyDescent="0.35"/>
  <sheetData>
    <row r="1" spans="1:4" x14ac:dyDescent="0.35">
      <c r="A1" s="1" t="s">
        <v>1</v>
      </c>
      <c r="B1" t="s">
        <v>22</v>
      </c>
      <c r="D1" t="s">
        <v>23</v>
      </c>
    </row>
    <row r="2" spans="1:4" x14ac:dyDescent="0.35">
      <c r="A2" s="1">
        <v>2009</v>
      </c>
      <c r="B2">
        <v>1</v>
      </c>
      <c r="C2">
        <v>1</v>
      </c>
      <c r="D2">
        <v>1856</v>
      </c>
    </row>
    <row r="3" spans="1:4" x14ac:dyDescent="0.35">
      <c r="A3" s="1">
        <v>2009</v>
      </c>
      <c r="B3">
        <v>2</v>
      </c>
      <c r="C3">
        <v>2</v>
      </c>
      <c r="D3">
        <v>2012</v>
      </c>
    </row>
    <row r="4" spans="1:4" x14ac:dyDescent="0.35">
      <c r="A4" s="1">
        <v>2009</v>
      </c>
      <c r="B4">
        <v>3</v>
      </c>
      <c r="C4">
        <v>3</v>
      </c>
      <c r="D4">
        <v>985</v>
      </c>
    </row>
    <row r="5" spans="1:4" x14ac:dyDescent="0.35">
      <c r="A5" s="1">
        <v>2010</v>
      </c>
      <c r="B5">
        <v>1</v>
      </c>
      <c r="C5">
        <v>4</v>
      </c>
      <c r="D5">
        <v>1995</v>
      </c>
    </row>
    <row r="6" spans="1:4" x14ac:dyDescent="0.35">
      <c r="A6" s="1">
        <v>2010</v>
      </c>
      <c r="B6">
        <v>2</v>
      </c>
      <c r="C6">
        <v>5</v>
      </c>
      <c r="D6">
        <v>2168</v>
      </c>
    </row>
    <row r="7" spans="1:4" x14ac:dyDescent="0.35">
      <c r="A7" s="1">
        <v>2010</v>
      </c>
      <c r="B7">
        <v>3</v>
      </c>
      <c r="C7">
        <v>6</v>
      </c>
      <c r="D7">
        <v>1072</v>
      </c>
    </row>
    <row r="8" spans="1:4" x14ac:dyDescent="0.35">
      <c r="A8" s="1">
        <v>2011</v>
      </c>
      <c r="B8">
        <v>1</v>
      </c>
      <c r="C8">
        <v>7</v>
      </c>
      <c r="D8">
        <v>2241</v>
      </c>
    </row>
    <row r="9" spans="1:4" x14ac:dyDescent="0.35">
      <c r="A9" s="1">
        <v>2011</v>
      </c>
      <c r="B9">
        <v>2</v>
      </c>
      <c r="C9">
        <v>8</v>
      </c>
      <c r="D9">
        <v>2306</v>
      </c>
    </row>
    <row r="10" spans="1:4" x14ac:dyDescent="0.35">
      <c r="A10" s="1">
        <v>2011</v>
      </c>
      <c r="B10">
        <v>3</v>
      </c>
      <c r="C10">
        <v>9</v>
      </c>
      <c r="D10">
        <v>1105</v>
      </c>
    </row>
    <row r="11" spans="1:4" x14ac:dyDescent="0.35">
      <c r="A11" s="1">
        <v>2012</v>
      </c>
      <c r="B11">
        <v>1</v>
      </c>
      <c r="C11">
        <v>10</v>
      </c>
      <c r="D11">
        <v>2280</v>
      </c>
    </row>
    <row r="12" spans="1:4" x14ac:dyDescent="0.35">
      <c r="A12" s="1">
        <v>2012</v>
      </c>
      <c r="B12">
        <v>2</v>
      </c>
      <c r="C12">
        <v>11</v>
      </c>
      <c r="D12">
        <v>2408</v>
      </c>
    </row>
    <row r="13" spans="1:4" x14ac:dyDescent="0.35">
      <c r="A13" s="1">
        <v>2012</v>
      </c>
      <c r="B13">
        <v>3</v>
      </c>
      <c r="C13">
        <v>12</v>
      </c>
      <c r="D13">
        <v>1120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C758BD-651B-49AD-8BFC-35503A3BB55F}">
  <dimension ref="A1:G57"/>
  <sheetViews>
    <sheetView topLeftCell="A10" workbookViewId="0">
      <selection activeCell="G57" sqref="G57"/>
    </sheetView>
  </sheetViews>
  <sheetFormatPr defaultRowHeight="14.5" x14ac:dyDescent="0.35"/>
  <sheetData>
    <row r="1" spans="1:7" x14ac:dyDescent="0.35">
      <c r="A1" s="1" t="s">
        <v>3</v>
      </c>
      <c r="B1" s="1" t="s">
        <v>1</v>
      </c>
      <c r="C1" s="1" t="s">
        <v>58</v>
      </c>
    </row>
    <row r="2" spans="1:7" x14ac:dyDescent="0.35">
      <c r="A2" s="1">
        <v>1</v>
      </c>
      <c r="B2" s="1">
        <v>2010</v>
      </c>
      <c r="C2" s="1">
        <v>57.2</v>
      </c>
      <c r="D2" t="e">
        <v>#N/A</v>
      </c>
      <c r="F2" t="e">
        <v>#N/A</v>
      </c>
    </row>
    <row r="3" spans="1:7" x14ac:dyDescent="0.35">
      <c r="A3" s="1">
        <v>2</v>
      </c>
      <c r="B3" s="1">
        <v>2010</v>
      </c>
      <c r="C3" s="1">
        <v>55.8</v>
      </c>
      <c r="D3">
        <f>C2</f>
        <v>57.2</v>
      </c>
      <c r="E3">
        <f>(C3-D3)^2</f>
        <v>1.960000000000016</v>
      </c>
      <c r="F3">
        <f>C2</f>
        <v>57.2</v>
      </c>
      <c r="G3">
        <f>(C3-F3)^2</f>
        <v>1.960000000000016</v>
      </c>
    </row>
    <row r="4" spans="1:7" x14ac:dyDescent="0.35">
      <c r="A4" s="1">
        <v>3</v>
      </c>
      <c r="B4" s="1">
        <v>2010</v>
      </c>
      <c r="C4" s="1">
        <v>58.8</v>
      </c>
      <c r="D4">
        <f>0.7*C3+0.3*D3</f>
        <v>56.22</v>
      </c>
      <c r="E4">
        <f t="shared" ref="E4:E56" si="0">(C4-D4)^2</f>
        <v>6.6563999999999908</v>
      </c>
      <c r="F4">
        <f>0.1*C3+0.9*F3</f>
        <v>57.06</v>
      </c>
      <c r="G4">
        <f t="shared" ref="G4:G56" si="1">(C4-F4)^2</f>
        <v>3.0275999999999823</v>
      </c>
    </row>
    <row r="5" spans="1:7" x14ac:dyDescent="0.35">
      <c r="A5" s="1">
        <v>4</v>
      </c>
      <c r="B5" s="1">
        <v>2010</v>
      </c>
      <c r="C5" s="1">
        <v>58.1</v>
      </c>
      <c r="D5">
        <f t="shared" ref="D5:D56" si="2">0.7*C4+0.3*D4</f>
        <v>58.025999999999996</v>
      </c>
      <c r="E5">
        <f t="shared" si="0"/>
        <v>5.4760000000007658E-3</v>
      </c>
      <c r="F5">
        <f t="shared" ref="F5:F56" si="3">0.1*C4+0.9*F4</f>
        <v>57.234000000000009</v>
      </c>
      <c r="G5">
        <f t="shared" si="1"/>
        <v>0.74995599999998708</v>
      </c>
    </row>
    <row r="6" spans="1:7" x14ac:dyDescent="0.35">
      <c r="A6" s="1">
        <v>5</v>
      </c>
      <c r="B6" s="1">
        <v>2010</v>
      </c>
      <c r="C6" s="1">
        <v>58.3</v>
      </c>
      <c r="D6">
        <f t="shared" si="2"/>
        <v>58.077799999999996</v>
      </c>
      <c r="E6">
        <f t="shared" si="0"/>
        <v>4.9372840000000376E-2</v>
      </c>
      <c r="F6">
        <f t="shared" si="3"/>
        <v>57.320600000000013</v>
      </c>
      <c r="G6">
        <f t="shared" si="1"/>
        <v>0.9592243599999688</v>
      </c>
    </row>
    <row r="7" spans="1:7" x14ac:dyDescent="0.35">
      <c r="A7" s="1">
        <v>6</v>
      </c>
      <c r="B7" s="1">
        <v>2010</v>
      </c>
      <c r="C7" s="1">
        <v>56.4</v>
      </c>
      <c r="D7">
        <f t="shared" si="2"/>
        <v>58.233339999999998</v>
      </c>
      <c r="E7">
        <f t="shared" si="0"/>
        <v>3.3611355555999989</v>
      </c>
      <c r="F7">
        <f t="shared" si="3"/>
        <v>57.418540000000014</v>
      </c>
      <c r="G7">
        <f t="shared" si="1"/>
        <v>1.0374237316000321</v>
      </c>
    </row>
    <row r="8" spans="1:7" x14ac:dyDescent="0.35">
      <c r="A8" s="1">
        <v>7</v>
      </c>
      <c r="B8" s="1">
        <v>2010</v>
      </c>
      <c r="C8" s="1">
        <v>56.4</v>
      </c>
      <c r="D8">
        <f t="shared" si="2"/>
        <v>56.950001999999998</v>
      </c>
      <c r="E8">
        <f t="shared" si="0"/>
        <v>0.30250220000399913</v>
      </c>
      <c r="F8">
        <f t="shared" si="3"/>
        <v>57.316686000000011</v>
      </c>
      <c r="G8">
        <f t="shared" si="1"/>
        <v>0.84031322259602337</v>
      </c>
    </row>
    <row r="9" spans="1:7" x14ac:dyDescent="0.35">
      <c r="A9" s="1">
        <v>8</v>
      </c>
      <c r="B9" s="1">
        <v>2010</v>
      </c>
      <c r="C9" s="1">
        <v>58</v>
      </c>
      <c r="D9">
        <f t="shared" si="2"/>
        <v>56.565000599999991</v>
      </c>
      <c r="E9">
        <f t="shared" si="0"/>
        <v>2.0592232780003874</v>
      </c>
      <c r="F9">
        <f t="shared" si="3"/>
        <v>57.225017400000013</v>
      </c>
      <c r="G9">
        <f t="shared" si="1"/>
        <v>0.60059803030273995</v>
      </c>
    </row>
    <row r="10" spans="1:7" x14ac:dyDescent="0.35">
      <c r="A10" s="1">
        <v>9</v>
      </c>
      <c r="B10" s="1">
        <v>2010</v>
      </c>
      <c r="C10" s="1">
        <v>56.3</v>
      </c>
      <c r="D10">
        <f t="shared" si="2"/>
        <v>57.569500179999991</v>
      </c>
      <c r="E10">
        <f t="shared" si="0"/>
        <v>1.611630707020018</v>
      </c>
      <c r="F10">
        <f t="shared" si="3"/>
        <v>57.302515660000012</v>
      </c>
      <c r="G10">
        <f t="shared" si="1"/>
        <v>1.0050376485452646</v>
      </c>
    </row>
    <row r="11" spans="1:7" x14ac:dyDescent="0.35">
      <c r="A11" s="1">
        <v>10</v>
      </c>
      <c r="B11" s="1">
        <v>2010</v>
      </c>
      <c r="C11" s="1">
        <v>57.7</v>
      </c>
      <c r="D11">
        <f t="shared" si="2"/>
        <v>56.68085005399999</v>
      </c>
      <c r="E11">
        <f t="shared" si="0"/>
        <v>1.0386666124318296</v>
      </c>
      <c r="F11">
        <f t="shared" si="3"/>
        <v>57.202264094000014</v>
      </c>
      <c r="G11">
        <f t="shared" si="1"/>
        <v>0.24774103212162929</v>
      </c>
    </row>
    <row r="12" spans="1:7" x14ac:dyDescent="0.35">
      <c r="A12" s="1">
        <v>11</v>
      </c>
      <c r="B12" s="1">
        <v>2010</v>
      </c>
      <c r="C12" s="1">
        <v>57.6</v>
      </c>
      <c r="D12">
        <f t="shared" si="2"/>
        <v>57.394255016199992</v>
      </c>
      <c r="E12">
        <f t="shared" si="0"/>
        <v>4.2330998358866216E-2</v>
      </c>
      <c r="F12">
        <f t="shared" si="3"/>
        <v>57.252037684600019</v>
      </c>
      <c r="G12">
        <f t="shared" si="1"/>
        <v>0.12107777293851688</v>
      </c>
    </row>
    <row r="13" spans="1:7" x14ac:dyDescent="0.35">
      <c r="A13" s="1">
        <v>12</v>
      </c>
      <c r="B13" s="1">
        <v>2010</v>
      </c>
      <c r="C13" s="1">
        <v>57.5</v>
      </c>
      <c r="D13">
        <f t="shared" si="2"/>
        <v>57.538276504859994</v>
      </c>
      <c r="E13">
        <f t="shared" si="0"/>
        <v>1.4650908242971111E-3</v>
      </c>
      <c r="F13">
        <f t="shared" si="3"/>
        <v>57.286833916140019</v>
      </c>
      <c r="G13">
        <f t="shared" si="1"/>
        <v>4.543977930820061E-2</v>
      </c>
    </row>
    <row r="14" spans="1:7" x14ac:dyDescent="0.35">
      <c r="A14" s="1">
        <v>1</v>
      </c>
      <c r="B14" s="1">
        <v>2011</v>
      </c>
      <c r="C14" s="1">
        <v>59</v>
      </c>
      <c r="D14">
        <f t="shared" si="2"/>
        <v>57.511482951457992</v>
      </c>
      <c r="E14">
        <f t="shared" si="0"/>
        <v>2.2156830038002093</v>
      </c>
      <c r="F14">
        <f t="shared" si="3"/>
        <v>57.30815052452602</v>
      </c>
      <c r="G14">
        <f t="shared" si="1"/>
        <v>2.8623546476615802</v>
      </c>
    </row>
    <row r="15" spans="1:7" x14ac:dyDescent="0.35">
      <c r="A15" s="1">
        <v>2</v>
      </c>
      <c r="B15" s="1">
        <v>2011</v>
      </c>
      <c r="C15" s="1">
        <v>59.3</v>
      </c>
      <c r="D15">
        <f t="shared" si="2"/>
        <v>58.553444885437393</v>
      </c>
      <c r="E15">
        <f t="shared" si="0"/>
        <v>0.55734453907958237</v>
      </c>
      <c r="F15">
        <f t="shared" si="3"/>
        <v>57.47733547207342</v>
      </c>
      <c r="G15">
        <f t="shared" si="1"/>
        <v>3.322105981361811</v>
      </c>
    </row>
    <row r="16" spans="1:7" x14ac:dyDescent="0.35">
      <c r="A16" s="1">
        <v>3</v>
      </c>
      <c r="B16" s="1">
        <v>2011</v>
      </c>
      <c r="C16" s="1">
        <v>59.1</v>
      </c>
      <c r="D16">
        <f t="shared" si="2"/>
        <v>59.076033465631212</v>
      </c>
      <c r="E16">
        <f t="shared" si="0"/>
        <v>5.7439476965034084E-4</v>
      </c>
      <c r="F16">
        <f t="shared" si="3"/>
        <v>57.659601924866081</v>
      </c>
      <c r="G16">
        <f t="shared" si="1"/>
        <v>2.0747466148495031</v>
      </c>
    </row>
    <row r="17" spans="1:7" x14ac:dyDescent="0.35">
      <c r="A17" s="1">
        <v>4</v>
      </c>
      <c r="B17" s="1">
        <v>2011</v>
      </c>
      <c r="C17" s="1">
        <v>58.9</v>
      </c>
      <c r="D17">
        <f t="shared" si="2"/>
        <v>59.092810039689361</v>
      </c>
      <c r="E17">
        <f t="shared" si="0"/>
        <v>3.7175711405013585E-2</v>
      </c>
      <c r="F17">
        <f t="shared" si="3"/>
        <v>57.803641732379475</v>
      </c>
      <c r="G17">
        <f t="shared" si="1"/>
        <v>1.2020014509798753</v>
      </c>
    </row>
    <row r="18" spans="1:7" x14ac:dyDescent="0.35">
      <c r="A18" s="1">
        <v>5</v>
      </c>
      <c r="B18" s="1">
        <v>2011</v>
      </c>
      <c r="C18" s="1">
        <v>53.7</v>
      </c>
      <c r="D18">
        <f t="shared" si="2"/>
        <v>58.957843011906803</v>
      </c>
      <c r="E18">
        <f t="shared" si="0"/>
        <v>27.644913137857174</v>
      </c>
      <c r="F18">
        <f t="shared" si="3"/>
        <v>57.913277559141527</v>
      </c>
      <c r="G18">
        <f t="shared" si="1"/>
        <v>17.751707790365558</v>
      </c>
    </row>
    <row r="19" spans="1:7" x14ac:dyDescent="0.35">
      <c r="A19" s="1">
        <v>6</v>
      </c>
      <c r="B19" s="1">
        <v>2011</v>
      </c>
      <c r="C19" s="1">
        <v>56.6</v>
      </c>
      <c r="D19">
        <f t="shared" si="2"/>
        <v>55.277352903572037</v>
      </c>
      <c r="E19">
        <f t="shared" si="0"/>
        <v>1.7493953416893244</v>
      </c>
      <c r="F19">
        <f t="shared" si="3"/>
        <v>57.491949803227371</v>
      </c>
      <c r="G19">
        <f t="shared" si="1"/>
        <v>0.79557445147734296</v>
      </c>
    </row>
    <row r="20" spans="1:7" x14ac:dyDescent="0.35">
      <c r="A20" s="1">
        <v>7</v>
      </c>
      <c r="B20" s="1">
        <v>2011</v>
      </c>
      <c r="C20" s="1">
        <v>52.9</v>
      </c>
      <c r="D20">
        <f t="shared" si="2"/>
        <v>56.203205871071603</v>
      </c>
      <c r="E20">
        <f t="shared" si="0"/>
        <v>10.911169026681916</v>
      </c>
      <c r="F20">
        <f t="shared" si="3"/>
        <v>57.40275482290464</v>
      </c>
      <c r="G20">
        <f t="shared" si="1"/>
        <v>20.274800995191011</v>
      </c>
    </row>
    <row r="21" spans="1:7" x14ac:dyDescent="0.35">
      <c r="A21" s="1">
        <v>8</v>
      </c>
      <c r="B21" s="1">
        <v>2011</v>
      </c>
      <c r="C21" s="1">
        <v>53</v>
      </c>
      <c r="D21">
        <f t="shared" si="2"/>
        <v>53.890961761321478</v>
      </c>
      <c r="E21">
        <f t="shared" si="0"/>
        <v>0.79381286013706986</v>
      </c>
      <c r="F21">
        <f t="shared" si="3"/>
        <v>56.952479340614175</v>
      </c>
      <c r="G21">
        <f t="shared" si="1"/>
        <v>15.622092937981867</v>
      </c>
    </row>
    <row r="22" spans="1:7" x14ac:dyDescent="0.35">
      <c r="A22" s="1">
        <v>9</v>
      </c>
      <c r="B22" s="1">
        <v>2011</v>
      </c>
      <c r="C22" s="1">
        <v>52.8</v>
      </c>
      <c r="D22">
        <f t="shared" si="2"/>
        <v>53.267288528396435</v>
      </c>
      <c r="E22">
        <f t="shared" si="0"/>
        <v>0.21835856877090831</v>
      </c>
      <c r="F22">
        <f t="shared" si="3"/>
        <v>56.557231406552759</v>
      </c>
      <c r="G22">
        <f t="shared" si="1"/>
        <v>14.116787842386447</v>
      </c>
    </row>
    <row r="23" spans="1:7" x14ac:dyDescent="0.35">
      <c r="A23" s="1">
        <v>10</v>
      </c>
      <c r="B23" s="1">
        <v>2011</v>
      </c>
      <c r="C23" s="1">
        <v>51.8</v>
      </c>
      <c r="D23">
        <f t="shared" si="2"/>
        <v>52.940186558518924</v>
      </c>
      <c r="E23">
        <f t="shared" si="0"/>
        <v>1.3000253882272346</v>
      </c>
      <c r="F23">
        <f t="shared" si="3"/>
        <v>56.181508265897484</v>
      </c>
      <c r="G23">
        <f t="shared" si="1"/>
        <v>19.197614684128006</v>
      </c>
    </row>
    <row r="24" spans="1:7" x14ac:dyDescent="0.35">
      <c r="A24" s="1">
        <v>11</v>
      </c>
      <c r="B24" s="1">
        <v>2011</v>
      </c>
      <c r="C24" s="1">
        <v>52.1</v>
      </c>
      <c r="D24">
        <f t="shared" si="2"/>
        <v>52.142055967555677</v>
      </c>
      <c r="E24">
        <f t="shared" si="0"/>
        <v>1.7687044070440704E-3</v>
      </c>
      <c r="F24">
        <f t="shared" si="3"/>
        <v>55.743357439307736</v>
      </c>
      <c r="G24">
        <f t="shared" si="1"/>
        <v>13.274053430559016</v>
      </c>
    </row>
    <row r="25" spans="1:7" x14ac:dyDescent="0.35">
      <c r="A25" s="1">
        <v>12</v>
      </c>
      <c r="B25" s="1">
        <v>2011</v>
      </c>
      <c r="C25" s="1">
        <v>53.1</v>
      </c>
      <c r="D25">
        <f t="shared" si="2"/>
        <v>52.112616790266699</v>
      </c>
      <c r="E25">
        <f t="shared" si="0"/>
        <v>0.97492560286323815</v>
      </c>
      <c r="F25">
        <f t="shared" si="3"/>
        <v>55.379021695376963</v>
      </c>
      <c r="G25">
        <f t="shared" si="1"/>
        <v>5.1939398879988801</v>
      </c>
    </row>
    <row r="26" spans="1:7" x14ac:dyDescent="0.35">
      <c r="A26" s="1">
        <v>1</v>
      </c>
      <c r="B26" s="1">
        <v>2012</v>
      </c>
      <c r="C26" s="1">
        <v>52.8</v>
      </c>
      <c r="D26">
        <f t="shared" si="2"/>
        <v>52.803785037080011</v>
      </c>
      <c r="E26">
        <f t="shared" si="0"/>
        <v>1.4326505697083327E-5</v>
      </c>
      <c r="F26">
        <f t="shared" si="3"/>
        <v>55.15111952583927</v>
      </c>
      <c r="G26">
        <f t="shared" si="1"/>
        <v>5.527763024782689</v>
      </c>
    </row>
    <row r="27" spans="1:7" x14ac:dyDescent="0.35">
      <c r="A27" s="1">
        <v>2</v>
      </c>
      <c r="B27" s="1">
        <v>2012</v>
      </c>
      <c r="C27" s="1">
        <v>52.4</v>
      </c>
      <c r="D27">
        <f t="shared" si="2"/>
        <v>52.801135511123995</v>
      </c>
      <c r="E27">
        <f t="shared" si="0"/>
        <v>0.16090969828470991</v>
      </c>
      <c r="F27">
        <f t="shared" si="3"/>
        <v>54.916007573255342</v>
      </c>
      <c r="G27">
        <f t="shared" si="1"/>
        <v>6.3302941086782436</v>
      </c>
    </row>
    <row r="28" spans="1:7" x14ac:dyDescent="0.35">
      <c r="A28" s="1">
        <v>3</v>
      </c>
      <c r="B28" s="1">
        <v>2012</v>
      </c>
      <c r="C28" s="1">
        <v>53</v>
      </c>
      <c r="D28">
        <f t="shared" si="2"/>
        <v>52.5203406533372</v>
      </c>
      <c r="E28">
        <f t="shared" si="0"/>
        <v>0.23007308884098379</v>
      </c>
      <c r="F28">
        <f t="shared" si="3"/>
        <v>54.664406815929809</v>
      </c>
      <c r="G28">
        <f t="shared" si="1"/>
        <v>2.7702500489136042</v>
      </c>
    </row>
    <row r="29" spans="1:7" x14ac:dyDescent="0.35">
      <c r="A29" s="1">
        <v>4</v>
      </c>
      <c r="B29" s="1">
        <v>2012</v>
      </c>
      <c r="C29" s="1">
        <v>53.7</v>
      </c>
      <c r="D29">
        <f t="shared" si="2"/>
        <v>52.856102196001153</v>
      </c>
      <c r="E29">
        <f t="shared" si="0"/>
        <v>0.7121635035940812</v>
      </c>
      <c r="F29">
        <f t="shared" si="3"/>
        <v>54.497966134336835</v>
      </c>
      <c r="G29">
        <f t="shared" si="1"/>
        <v>0.63674995154846714</v>
      </c>
    </row>
    <row r="30" spans="1:7" x14ac:dyDescent="0.35">
      <c r="A30" s="1">
        <v>5</v>
      </c>
      <c r="B30" s="1">
        <v>2012</v>
      </c>
      <c r="C30" s="1">
        <v>53.2</v>
      </c>
      <c r="D30">
        <f t="shared" si="2"/>
        <v>53.446830658800337</v>
      </c>
      <c r="E30">
        <f t="shared" si="0"/>
        <v>6.0925374123807094E-2</v>
      </c>
      <c r="F30">
        <f t="shared" si="3"/>
        <v>54.418169520903149</v>
      </c>
      <c r="G30">
        <f t="shared" si="1"/>
        <v>1.4839369816574002</v>
      </c>
    </row>
    <row r="31" spans="1:7" x14ac:dyDescent="0.35">
      <c r="A31" s="1">
        <v>6</v>
      </c>
      <c r="B31" s="1">
        <v>2012</v>
      </c>
      <c r="C31" s="1">
        <v>51</v>
      </c>
      <c r="D31">
        <f t="shared" si="2"/>
        <v>53.274049197640103</v>
      </c>
      <c r="E31">
        <f t="shared" si="0"/>
        <v>5.1712997532875971</v>
      </c>
      <c r="F31">
        <f t="shared" si="3"/>
        <v>54.296352568812836</v>
      </c>
      <c r="G31">
        <f t="shared" si="1"/>
        <v>10.865940257918981</v>
      </c>
    </row>
    <row r="32" spans="1:7" x14ac:dyDescent="0.35">
      <c r="A32" s="1">
        <v>7</v>
      </c>
      <c r="B32" s="1">
        <v>2012</v>
      </c>
      <c r="C32" s="1">
        <v>50.6</v>
      </c>
      <c r="D32">
        <f t="shared" si="2"/>
        <v>51.682214759292023</v>
      </c>
      <c r="E32">
        <f t="shared" si="0"/>
        <v>1.1711887852294884</v>
      </c>
      <c r="F32">
        <f t="shared" si="3"/>
        <v>53.966717311931554</v>
      </c>
      <c r="G32">
        <f t="shared" si="1"/>
        <v>11.334785458459615</v>
      </c>
    </row>
    <row r="33" spans="1:7" x14ac:dyDescent="0.35">
      <c r="A33" s="1">
        <v>8</v>
      </c>
      <c r="B33" s="1">
        <v>2012</v>
      </c>
      <c r="C33" s="1">
        <v>51.1</v>
      </c>
      <c r="D33">
        <f t="shared" si="2"/>
        <v>50.924664427787604</v>
      </c>
      <c r="E33">
        <f t="shared" si="0"/>
        <v>3.0742562883048698E-2</v>
      </c>
      <c r="F33">
        <f t="shared" si="3"/>
        <v>53.630045580738404</v>
      </c>
      <c r="G33">
        <f t="shared" si="1"/>
        <v>6.4011306406139203</v>
      </c>
    </row>
    <row r="34" spans="1:7" x14ac:dyDescent="0.35">
      <c r="A34" s="1">
        <v>9</v>
      </c>
      <c r="B34" s="1">
        <v>2012</v>
      </c>
      <c r="C34" s="1">
        <v>52.2</v>
      </c>
      <c r="D34">
        <f t="shared" si="2"/>
        <v>51.047399328336276</v>
      </c>
      <c r="E34">
        <f t="shared" si="0"/>
        <v>1.3284883083196743</v>
      </c>
      <c r="F34">
        <f t="shared" si="3"/>
        <v>53.377041022664564</v>
      </c>
      <c r="G34">
        <f t="shared" si="1"/>
        <v>1.3854255690352353</v>
      </c>
    </row>
    <row r="35" spans="1:7" x14ac:dyDescent="0.35">
      <c r="A35" s="1">
        <v>10</v>
      </c>
      <c r="B35" s="1">
        <v>2012</v>
      </c>
      <c r="C35" s="1">
        <v>51.2</v>
      </c>
      <c r="D35">
        <f t="shared" si="2"/>
        <v>51.854219798500878</v>
      </c>
      <c r="E35">
        <f t="shared" si="0"/>
        <v>0.42800354475052615</v>
      </c>
      <c r="F35">
        <f t="shared" si="3"/>
        <v>53.259336920398106</v>
      </c>
      <c r="G35">
        <f t="shared" si="1"/>
        <v>4.2408685517147413</v>
      </c>
    </row>
    <row r="36" spans="1:7" x14ac:dyDescent="0.35">
      <c r="A36" s="1">
        <v>11</v>
      </c>
      <c r="B36" s="1">
        <v>2012</v>
      </c>
      <c r="C36" s="1">
        <v>49.5</v>
      </c>
      <c r="D36">
        <f t="shared" si="2"/>
        <v>51.396265939550261</v>
      </c>
      <c r="E36">
        <f t="shared" si="0"/>
        <v>3.5958245134984348</v>
      </c>
      <c r="F36">
        <f t="shared" si="3"/>
        <v>53.053403228358292</v>
      </c>
      <c r="G36">
        <f t="shared" si="1"/>
        <v>12.626674503307131</v>
      </c>
    </row>
    <row r="37" spans="1:7" x14ac:dyDescent="0.35">
      <c r="A37" s="1">
        <v>12</v>
      </c>
      <c r="B37" s="1">
        <v>2012</v>
      </c>
      <c r="C37" s="1">
        <v>50.4</v>
      </c>
      <c r="D37">
        <f t="shared" si="2"/>
        <v>50.068879781865078</v>
      </c>
      <c r="E37">
        <f t="shared" si="0"/>
        <v>0.10964059885771714</v>
      </c>
      <c r="F37">
        <f t="shared" si="3"/>
        <v>52.69806290552247</v>
      </c>
      <c r="G37">
        <f t="shared" si="1"/>
        <v>5.281093117738382</v>
      </c>
    </row>
    <row r="38" spans="1:7" x14ac:dyDescent="0.35">
      <c r="A38" s="1">
        <v>1</v>
      </c>
      <c r="B38" s="1">
        <v>2013</v>
      </c>
      <c r="C38" s="1">
        <v>52.3</v>
      </c>
      <c r="D38">
        <f t="shared" si="2"/>
        <v>50.300663934559516</v>
      </c>
      <c r="E38">
        <f t="shared" si="0"/>
        <v>3.9973447025710236</v>
      </c>
      <c r="F38">
        <f t="shared" si="3"/>
        <v>52.468256614970223</v>
      </c>
      <c r="G38">
        <f t="shared" si="1"/>
        <v>2.831028848123867E-2</v>
      </c>
    </row>
    <row r="39" spans="1:7" x14ac:dyDescent="0.35">
      <c r="A39" s="1">
        <v>2</v>
      </c>
      <c r="B39" s="1">
        <v>2013</v>
      </c>
      <c r="C39" s="1">
        <v>53.1</v>
      </c>
      <c r="D39">
        <f t="shared" si="2"/>
        <v>51.700199180367846</v>
      </c>
      <c r="E39">
        <f t="shared" si="0"/>
        <v>1.9594423346428529</v>
      </c>
      <c r="F39">
        <f t="shared" si="3"/>
        <v>52.451430953473206</v>
      </c>
      <c r="G39">
        <f t="shared" si="1"/>
        <v>0.42064180811267604</v>
      </c>
    </row>
    <row r="40" spans="1:7" x14ac:dyDescent="0.35">
      <c r="A40" s="1">
        <v>3</v>
      </c>
      <c r="B40" s="1">
        <v>2013</v>
      </c>
      <c r="C40" s="1">
        <v>51.5</v>
      </c>
      <c r="D40">
        <f t="shared" si="2"/>
        <v>52.680059754110353</v>
      </c>
      <c r="E40">
        <f t="shared" si="0"/>
        <v>1.3925410232709863</v>
      </c>
      <c r="F40">
        <f t="shared" si="3"/>
        <v>52.516287858125892</v>
      </c>
      <c r="G40">
        <f t="shared" si="1"/>
        <v>1.0328410105741137</v>
      </c>
    </row>
    <row r="41" spans="1:7" x14ac:dyDescent="0.35">
      <c r="A41" s="1">
        <v>4</v>
      </c>
      <c r="B41" s="1">
        <v>2013</v>
      </c>
      <c r="C41" s="1">
        <v>50</v>
      </c>
      <c r="D41">
        <f t="shared" si="2"/>
        <v>51.854017926233098</v>
      </c>
      <c r="E41">
        <f t="shared" si="0"/>
        <v>3.4373824707936773</v>
      </c>
      <c r="F41">
        <f t="shared" si="3"/>
        <v>52.414659072313306</v>
      </c>
      <c r="G41">
        <f t="shared" si="1"/>
        <v>5.8305784355049548</v>
      </c>
    </row>
    <row r="42" spans="1:7" x14ac:dyDescent="0.35">
      <c r="A42" s="1">
        <v>5</v>
      </c>
      <c r="B42" s="1">
        <v>2013</v>
      </c>
      <c r="C42" s="1">
        <v>50</v>
      </c>
      <c r="D42">
        <f t="shared" si="2"/>
        <v>50.556205377869929</v>
      </c>
      <c r="E42">
        <f t="shared" si="0"/>
        <v>0.30936442237143097</v>
      </c>
      <c r="F42">
        <f t="shared" si="3"/>
        <v>52.173193165081976</v>
      </c>
      <c r="G42">
        <f t="shared" si="1"/>
        <v>4.7227685327590168</v>
      </c>
    </row>
    <row r="43" spans="1:7" x14ac:dyDescent="0.35">
      <c r="A43" s="1">
        <v>6</v>
      </c>
      <c r="B43" s="1">
        <v>2013</v>
      </c>
      <c r="C43" s="1">
        <v>52.5</v>
      </c>
      <c r="D43">
        <f t="shared" si="2"/>
        <v>50.166861613360979</v>
      </c>
      <c r="E43">
        <f t="shared" si="0"/>
        <v>5.4435347312085343</v>
      </c>
      <c r="F43">
        <f t="shared" si="3"/>
        <v>51.955873848573781</v>
      </c>
      <c r="G43">
        <f t="shared" si="1"/>
        <v>0.29607326866590911</v>
      </c>
    </row>
    <row r="44" spans="1:7" x14ac:dyDescent="0.35">
      <c r="A44" s="1">
        <v>7</v>
      </c>
      <c r="B44" s="1">
        <v>2013</v>
      </c>
      <c r="C44" s="1">
        <v>54.9</v>
      </c>
      <c r="D44">
        <f t="shared" si="2"/>
        <v>51.800058484008289</v>
      </c>
      <c r="E44">
        <f t="shared" si="0"/>
        <v>9.6096374025689766</v>
      </c>
      <c r="F44">
        <f t="shared" si="3"/>
        <v>52.010286463716405</v>
      </c>
      <c r="G44">
        <f t="shared" si="1"/>
        <v>8.3504443217806337</v>
      </c>
    </row>
    <row r="45" spans="1:7" x14ac:dyDescent="0.35">
      <c r="A45" s="1">
        <v>8</v>
      </c>
      <c r="B45" s="1">
        <v>2013</v>
      </c>
      <c r="C45" s="1">
        <v>56.3</v>
      </c>
      <c r="D45">
        <f t="shared" si="2"/>
        <v>53.970017545202488</v>
      </c>
      <c r="E45">
        <f t="shared" si="0"/>
        <v>5.4288182396642268</v>
      </c>
      <c r="F45">
        <f t="shared" si="3"/>
        <v>52.299257817344767</v>
      </c>
      <c r="G45">
        <f t="shared" si="1"/>
        <v>16.005938012076935</v>
      </c>
    </row>
    <row r="46" spans="1:7" x14ac:dyDescent="0.35">
      <c r="A46" s="1">
        <v>9</v>
      </c>
      <c r="B46" s="1">
        <v>2013</v>
      </c>
      <c r="C46" s="1">
        <v>56</v>
      </c>
      <c r="D46">
        <f t="shared" si="2"/>
        <v>55.601005263560744</v>
      </c>
      <c r="E46">
        <f t="shared" si="0"/>
        <v>0.1591967997062316</v>
      </c>
      <c r="F46">
        <f t="shared" si="3"/>
        <v>52.699332035610297</v>
      </c>
      <c r="G46">
        <f t="shared" si="1"/>
        <v>10.894409011148467</v>
      </c>
    </row>
    <row r="47" spans="1:7" x14ac:dyDescent="0.35">
      <c r="A47" s="1">
        <v>10</v>
      </c>
      <c r="B47" s="1">
        <v>2013</v>
      </c>
      <c r="C47" s="1">
        <v>56.6</v>
      </c>
      <c r="D47">
        <f t="shared" si="2"/>
        <v>55.880301579068217</v>
      </c>
      <c r="E47">
        <f t="shared" si="0"/>
        <v>0.51796581709170442</v>
      </c>
      <c r="F47">
        <f t="shared" si="3"/>
        <v>53.029398832049267</v>
      </c>
      <c r="G47">
        <f t="shared" si="1"/>
        <v>12.749192700571147</v>
      </c>
    </row>
    <row r="48" spans="1:7" x14ac:dyDescent="0.35">
      <c r="A48" s="1">
        <v>11</v>
      </c>
      <c r="B48" s="1">
        <v>2013</v>
      </c>
      <c r="C48" s="1">
        <v>57</v>
      </c>
      <c r="D48">
        <f t="shared" si="2"/>
        <v>56.384090473720462</v>
      </c>
      <c r="E48">
        <f t="shared" si="0"/>
        <v>0.37934454456188432</v>
      </c>
      <c r="F48">
        <f t="shared" si="3"/>
        <v>53.386458948844336</v>
      </c>
      <c r="G48">
        <f t="shared" si="1"/>
        <v>13.057678928387183</v>
      </c>
    </row>
    <row r="49" spans="1:7" x14ac:dyDescent="0.35">
      <c r="A49" s="1">
        <v>12</v>
      </c>
      <c r="B49" s="1">
        <v>2013</v>
      </c>
      <c r="C49" s="1">
        <v>56.5</v>
      </c>
      <c r="D49">
        <f t="shared" si="2"/>
        <v>56.815227142116136</v>
      </c>
      <c r="E49">
        <f t="shared" si="0"/>
        <v>9.9368151126706536E-2</v>
      </c>
      <c r="F49">
        <f t="shared" si="3"/>
        <v>53.747813053959909</v>
      </c>
      <c r="G49">
        <f t="shared" si="1"/>
        <v>7.5745329859534811</v>
      </c>
    </row>
    <row r="50" spans="1:7" x14ac:dyDescent="0.35">
      <c r="A50" s="1">
        <v>1</v>
      </c>
      <c r="B50" s="1">
        <v>2014</v>
      </c>
      <c r="C50" s="1">
        <v>51.3</v>
      </c>
      <c r="D50">
        <f t="shared" si="2"/>
        <v>56.594568142634841</v>
      </c>
      <c r="E50">
        <f t="shared" si="0"/>
        <v>28.032451817003786</v>
      </c>
      <c r="F50">
        <f t="shared" si="3"/>
        <v>54.023031748563916</v>
      </c>
      <c r="G50">
        <f t="shared" si="1"/>
        <v>7.414901903687074</v>
      </c>
    </row>
    <row r="51" spans="1:7" x14ac:dyDescent="0.35">
      <c r="A51" s="1">
        <v>2</v>
      </c>
      <c r="B51" s="1">
        <v>2014</v>
      </c>
      <c r="C51" s="1">
        <v>53.2</v>
      </c>
      <c r="D51">
        <f t="shared" si="2"/>
        <v>52.888370442790446</v>
      </c>
      <c r="E51">
        <f t="shared" si="0"/>
        <v>9.7112980926624348E-2</v>
      </c>
      <c r="F51">
        <f t="shared" si="3"/>
        <v>53.750728573707526</v>
      </c>
      <c r="G51">
        <f t="shared" si="1"/>
        <v>0.30330196189792324</v>
      </c>
    </row>
    <row r="52" spans="1:7" x14ac:dyDescent="0.35">
      <c r="A52" s="1">
        <v>3</v>
      </c>
      <c r="B52" s="1">
        <v>2014</v>
      </c>
      <c r="C52" s="1">
        <v>53.7</v>
      </c>
      <c r="D52">
        <f t="shared" si="2"/>
        <v>53.106511132837134</v>
      </c>
      <c r="E52">
        <f t="shared" si="0"/>
        <v>0.35222903544626488</v>
      </c>
      <c r="F52">
        <f t="shared" si="3"/>
        <v>53.695655716336773</v>
      </c>
      <c r="G52">
        <f t="shared" si="1"/>
        <v>1.8872800546602514E-5</v>
      </c>
    </row>
    <row r="53" spans="1:7" x14ac:dyDescent="0.35">
      <c r="A53" s="1">
        <v>4</v>
      </c>
      <c r="B53" s="1">
        <v>2014</v>
      </c>
      <c r="C53" s="1">
        <v>54.9</v>
      </c>
      <c r="D53">
        <f t="shared" si="2"/>
        <v>53.521953339851137</v>
      </c>
      <c r="E53">
        <f t="shared" si="0"/>
        <v>1.899012597547431</v>
      </c>
      <c r="F53">
        <f t="shared" si="3"/>
        <v>53.696090144703092</v>
      </c>
      <c r="G53">
        <f t="shared" si="1"/>
        <v>1.4493989396810185</v>
      </c>
    </row>
    <row r="54" spans="1:7" x14ac:dyDescent="0.35">
      <c r="A54" s="1">
        <v>5</v>
      </c>
      <c r="B54" s="1">
        <v>2014</v>
      </c>
      <c r="C54" s="1">
        <v>55.4</v>
      </c>
      <c r="D54">
        <f t="shared" si="2"/>
        <v>54.486586001955345</v>
      </c>
      <c r="E54">
        <f t="shared" si="0"/>
        <v>0.8343251318239181</v>
      </c>
      <c r="F54">
        <f t="shared" si="3"/>
        <v>53.816481130232788</v>
      </c>
      <c r="G54">
        <f t="shared" si="1"/>
        <v>2.5075320109088248</v>
      </c>
    </row>
    <row r="55" spans="1:7" x14ac:dyDescent="0.35">
      <c r="A55" s="1">
        <v>6</v>
      </c>
      <c r="B55" s="1">
        <v>2014</v>
      </c>
      <c r="C55" s="1">
        <v>55.3</v>
      </c>
      <c r="D55">
        <f t="shared" si="2"/>
        <v>55.125975800586602</v>
      </c>
      <c r="E55">
        <f t="shared" si="0"/>
        <v>3.0284421981473176E-2</v>
      </c>
      <c r="F55">
        <f t="shared" si="3"/>
        <v>53.974833017209512</v>
      </c>
      <c r="G55">
        <f t="shared" si="1"/>
        <v>1.7560675322780372</v>
      </c>
    </row>
    <row r="56" spans="1:7" x14ac:dyDescent="0.35">
      <c r="A56" s="1">
        <v>7</v>
      </c>
      <c r="B56" s="1">
        <v>2014</v>
      </c>
      <c r="C56" s="1">
        <v>57.1</v>
      </c>
      <c r="D56">
        <f t="shared" si="2"/>
        <v>55.247792740175974</v>
      </c>
      <c r="E56">
        <f t="shared" si="0"/>
        <v>3.4306717333448309</v>
      </c>
      <c r="F56">
        <f t="shared" si="3"/>
        <v>54.10734971548856</v>
      </c>
      <c r="G56">
        <f t="shared" si="1"/>
        <v>8.9559557253864099</v>
      </c>
    </row>
    <row r="57" spans="1:7" x14ac:dyDescent="0.35">
      <c r="E57">
        <f>SUM(E3:E56)</f>
        <v>143.90265197775614</v>
      </c>
      <c r="G57">
        <f t="shared" ref="G57" si="4">SUM(G3:G56)</f>
        <v>298.51769075737718</v>
      </c>
    </row>
  </sheetData>
  <pageMargins left="0.7" right="0.7" top="0.75" bottom="0.75" header="0.3" footer="0.3"/>
  <drawing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7EE392-8A0B-4936-B66B-60027116A595}">
  <dimension ref="A1:G241"/>
  <sheetViews>
    <sheetView tabSelected="1" workbookViewId="0">
      <selection activeCell="E241" sqref="E241"/>
    </sheetView>
  </sheetViews>
  <sheetFormatPr defaultRowHeight="14.5" x14ac:dyDescent="0.35"/>
  <cols>
    <col min="1" max="1" width="10.453125" bestFit="1" customWidth="1"/>
  </cols>
  <sheetData>
    <row r="1" spans="1:7" x14ac:dyDescent="0.35">
      <c r="A1" s="1" t="s">
        <v>35</v>
      </c>
      <c r="B1" s="1" t="s">
        <v>59</v>
      </c>
      <c r="C1" s="1" t="s">
        <v>60</v>
      </c>
    </row>
    <row r="2" spans="1:7" x14ac:dyDescent="0.35">
      <c r="A2" s="2">
        <v>40269</v>
      </c>
      <c r="B2" s="1">
        <v>30.17</v>
      </c>
      <c r="C2" s="1"/>
    </row>
    <row r="3" spans="1:7" x14ac:dyDescent="0.35">
      <c r="A3" s="2">
        <v>40483</v>
      </c>
      <c r="B3" s="1">
        <v>28.96</v>
      </c>
      <c r="C3" s="1">
        <v>-4.0106065629999996</v>
      </c>
      <c r="D3" t="e">
        <v>#N/A</v>
      </c>
      <c r="F3" t="e">
        <v>#N/A</v>
      </c>
    </row>
    <row r="4" spans="1:7" x14ac:dyDescent="0.35">
      <c r="A4" s="1" t="s">
        <v>61</v>
      </c>
      <c r="B4" s="1">
        <v>28.37</v>
      </c>
      <c r="C4" s="1">
        <v>-2.0372928180000001</v>
      </c>
      <c r="D4">
        <f>C3</f>
        <v>-4.0106065629999996</v>
      </c>
      <c r="E4">
        <f>(C4-D4)^2</f>
        <v>3.8939671362059234</v>
      </c>
      <c r="F4">
        <f>C3</f>
        <v>-4.0106065629999996</v>
      </c>
      <c r="G4">
        <f>(C4-F4)^2</f>
        <v>3.8939671362059234</v>
      </c>
    </row>
    <row r="5" spans="1:7" x14ac:dyDescent="0.35">
      <c r="A5" s="1" t="s">
        <v>62</v>
      </c>
      <c r="B5" s="1">
        <v>27.97</v>
      </c>
      <c r="C5" s="1">
        <v>-1.409940078</v>
      </c>
      <c r="D5">
        <f t="shared" ref="D5:D68" si="0">0.7*C4+0.3*D4</f>
        <v>-2.6292869414999998</v>
      </c>
      <c r="E5">
        <f t="shared" ref="E5:E68" si="1">(C5-D5)^2</f>
        <v>1.486806773527287</v>
      </c>
      <c r="F5">
        <f t="shared" ref="F5:F68" si="2">0.1*C4+0.9*F4</f>
        <v>-3.8132751884999996</v>
      </c>
      <c r="G5">
        <f t="shared" ref="G5:G68" si="3">(C5-F5)^2</f>
        <v>5.7760196533620451</v>
      </c>
    </row>
    <row r="6" spans="1:7" x14ac:dyDescent="0.35">
      <c r="A6" s="2">
        <v>40180</v>
      </c>
      <c r="B6" s="1">
        <v>27.96</v>
      </c>
      <c r="C6" s="1">
        <v>-3.5752592E-2</v>
      </c>
      <c r="D6">
        <f t="shared" si="0"/>
        <v>-1.7757441370499998</v>
      </c>
      <c r="E6">
        <f t="shared" si="1"/>
        <v>3.0275705768454859</v>
      </c>
      <c r="F6">
        <f t="shared" si="2"/>
        <v>-3.5729416774499994</v>
      </c>
      <c r="G6">
        <f t="shared" si="3"/>
        <v>12.511706626226601</v>
      </c>
    </row>
    <row r="7" spans="1:7" x14ac:dyDescent="0.35">
      <c r="A7" s="2">
        <v>40392</v>
      </c>
      <c r="B7" s="1">
        <v>28.46</v>
      </c>
      <c r="C7" s="1">
        <v>1.788268956</v>
      </c>
      <c r="D7">
        <f t="shared" si="0"/>
        <v>-0.5577500555149999</v>
      </c>
      <c r="E7">
        <f t="shared" si="1"/>
        <v>5.5038052023898159</v>
      </c>
      <c r="F7">
        <f t="shared" si="2"/>
        <v>-3.2192227689049995</v>
      </c>
      <c r="G7">
        <f t="shared" si="3"/>
        <v>25.074973374992052</v>
      </c>
    </row>
    <row r="8" spans="1:7" x14ac:dyDescent="0.35">
      <c r="A8" s="1" t="s">
        <v>63</v>
      </c>
      <c r="B8" s="1">
        <v>29.56</v>
      </c>
      <c r="C8" s="1">
        <v>3.8650737880000001</v>
      </c>
      <c r="D8">
        <f t="shared" si="0"/>
        <v>1.0844632525455</v>
      </c>
      <c r="E8">
        <f t="shared" si="1"/>
        <v>7.7317949498805616</v>
      </c>
      <c r="F8">
        <f t="shared" si="2"/>
        <v>-2.7184735964144999</v>
      </c>
      <c r="G8">
        <f t="shared" si="3"/>
        <v>43.343096162830996</v>
      </c>
    </row>
    <row r="9" spans="1:7" x14ac:dyDescent="0.35">
      <c r="A9" s="1" t="s">
        <v>64</v>
      </c>
      <c r="B9" s="1">
        <v>29.57</v>
      </c>
      <c r="C9" s="1">
        <v>3.3829498999999999E-2</v>
      </c>
      <c r="D9">
        <f t="shared" si="0"/>
        <v>3.0308906273636502</v>
      </c>
      <c r="E9">
        <f t="shared" si="1"/>
        <v>8.9823754071483979</v>
      </c>
      <c r="F9">
        <f t="shared" si="2"/>
        <v>-2.0601188579730496</v>
      </c>
      <c r="G9">
        <f t="shared" si="3"/>
        <v>4.3846197216701333</v>
      </c>
    </row>
    <row r="10" spans="1:7" x14ac:dyDescent="0.35">
      <c r="A10" s="2">
        <v>40181</v>
      </c>
      <c r="B10" s="1">
        <v>31.44</v>
      </c>
      <c r="C10" s="1">
        <v>6.3239770039999996</v>
      </c>
      <c r="D10">
        <f t="shared" si="0"/>
        <v>0.93294783750909505</v>
      </c>
      <c r="E10">
        <f t="shared" si="1"/>
        <v>29.063195473955613</v>
      </c>
      <c r="F10">
        <f t="shared" si="2"/>
        <v>-1.8507240222757446</v>
      </c>
      <c r="G10">
        <f t="shared" si="3"/>
        <v>66.825736868993715</v>
      </c>
    </row>
    <row r="11" spans="1:7" x14ac:dyDescent="0.35">
      <c r="A11" s="2">
        <v>40393</v>
      </c>
      <c r="B11" s="1">
        <v>31.89</v>
      </c>
      <c r="C11" s="1">
        <v>1.4312977099999999</v>
      </c>
      <c r="D11">
        <f t="shared" si="0"/>
        <v>4.7066682540527278</v>
      </c>
      <c r="E11">
        <f t="shared" si="1"/>
        <v>10.728052200848262</v>
      </c>
      <c r="F11">
        <f t="shared" si="2"/>
        <v>-1.0332539196481703</v>
      </c>
      <c r="G11">
        <f t="shared" si="3"/>
        <v>6.0740147352014517</v>
      </c>
    </row>
    <row r="12" spans="1:7" x14ac:dyDescent="0.35">
      <c r="A12" s="1" t="s">
        <v>65</v>
      </c>
      <c r="B12" s="1">
        <v>31.84</v>
      </c>
      <c r="C12" s="1">
        <v>-0.156788962</v>
      </c>
      <c r="D12">
        <f t="shared" si="0"/>
        <v>2.413908873215818</v>
      </c>
      <c r="E12">
        <f t="shared" si="1"/>
        <v>6.6084873599832923</v>
      </c>
      <c r="F12">
        <f t="shared" si="2"/>
        <v>-0.7867987566833532</v>
      </c>
      <c r="G12">
        <f t="shared" si="3"/>
        <v>0.3969123413969608</v>
      </c>
    </row>
    <row r="13" spans="1:7" x14ac:dyDescent="0.35">
      <c r="A13" s="1" t="s">
        <v>66</v>
      </c>
      <c r="B13" s="1">
        <v>33.42</v>
      </c>
      <c r="C13" s="1">
        <v>4.9623115579999997</v>
      </c>
      <c r="D13">
        <f t="shared" si="0"/>
        <v>0.61442038856474546</v>
      </c>
      <c r="E13">
        <f t="shared" si="1"/>
        <v>18.904157621253059</v>
      </c>
      <c r="F13">
        <f t="shared" si="2"/>
        <v>-0.72379777721501781</v>
      </c>
      <c r="G13">
        <f t="shared" si="3"/>
        <v>32.331839372019367</v>
      </c>
    </row>
    <row r="14" spans="1:7" x14ac:dyDescent="0.35">
      <c r="A14" s="1" t="s">
        <v>67</v>
      </c>
      <c r="B14" s="1">
        <v>33.65</v>
      </c>
      <c r="C14" s="1">
        <v>0.68821065199999998</v>
      </c>
      <c r="D14">
        <f t="shared" si="0"/>
        <v>3.657944207169423</v>
      </c>
      <c r="E14">
        <f t="shared" si="1"/>
        <v>8.8193173886992202</v>
      </c>
      <c r="F14">
        <f t="shared" si="2"/>
        <v>-0.1551868436935161</v>
      </c>
      <c r="G14">
        <f t="shared" si="3"/>
        <v>0.71131933574209449</v>
      </c>
    </row>
    <row r="15" spans="1:7" x14ac:dyDescent="0.35">
      <c r="A15" s="2">
        <v>40302</v>
      </c>
      <c r="B15" s="1">
        <v>34.28</v>
      </c>
      <c r="C15" s="1">
        <v>1.872213967</v>
      </c>
      <c r="D15">
        <f t="shared" si="0"/>
        <v>1.5791307185508268</v>
      </c>
      <c r="E15">
        <f t="shared" si="1"/>
        <v>8.5897790521519801E-2</v>
      </c>
      <c r="F15">
        <f t="shared" si="2"/>
        <v>-7.0847094124164484E-2</v>
      </c>
      <c r="G15">
        <f t="shared" si="3"/>
        <v>3.7754862872569643</v>
      </c>
    </row>
    <row r="16" spans="1:7" x14ac:dyDescent="0.35">
      <c r="A16" s="2">
        <v>40516</v>
      </c>
      <c r="B16" s="1">
        <v>33.909999999999997</v>
      </c>
      <c r="C16" s="1">
        <v>-1.0793465579999999</v>
      </c>
      <c r="D16">
        <f t="shared" si="0"/>
        <v>1.7842889924652479</v>
      </c>
      <c r="E16">
        <f t="shared" si="1"/>
        <v>8.2004085658884041</v>
      </c>
      <c r="F16">
        <f t="shared" si="2"/>
        <v>0.12345901198825197</v>
      </c>
      <c r="G16">
        <f t="shared" si="3"/>
        <v>1.4467412391947634</v>
      </c>
    </row>
    <row r="17" spans="1:7" x14ac:dyDescent="0.35">
      <c r="A17" s="1" t="s">
        <v>68</v>
      </c>
      <c r="B17" s="1">
        <v>34.82</v>
      </c>
      <c r="C17" s="1">
        <v>2.6835741670000002</v>
      </c>
      <c r="D17">
        <f t="shared" si="0"/>
        <v>-0.22025589286042546</v>
      </c>
      <c r="E17">
        <f t="shared" si="1"/>
        <v>8.4322290165490035</v>
      </c>
      <c r="F17">
        <f t="shared" si="2"/>
        <v>3.1784549894267738E-3</v>
      </c>
      <c r="G17">
        <f t="shared" si="3"/>
        <v>7.1845211729646694</v>
      </c>
    </row>
    <row r="18" spans="1:7" x14ac:dyDescent="0.35">
      <c r="A18" s="1" t="s">
        <v>69</v>
      </c>
      <c r="B18" s="1">
        <v>34.869999999999997</v>
      </c>
      <c r="C18" s="1">
        <v>0.143595635</v>
      </c>
      <c r="D18">
        <f t="shared" si="0"/>
        <v>1.8124251490418724</v>
      </c>
      <c r="E18">
        <f t="shared" si="1"/>
        <v>2.7849919469372315</v>
      </c>
      <c r="F18">
        <f t="shared" si="2"/>
        <v>0.27121802619048413</v>
      </c>
      <c r="G18">
        <f t="shared" si="3"/>
        <v>1.628747473317696E-2</v>
      </c>
    </row>
    <row r="19" spans="1:7" x14ac:dyDescent="0.35">
      <c r="A19" s="2">
        <v>40242</v>
      </c>
      <c r="B19" s="1">
        <v>31.62</v>
      </c>
      <c r="C19" s="1">
        <v>-9.3203326640000004</v>
      </c>
      <c r="D19">
        <f t="shared" si="0"/>
        <v>0.64424448921256172</v>
      </c>
      <c r="E19">
        <f t="shared" si="1"/>
        <v>99.292797842325783</v>
      </c>
      <c r="F19">
        <f t="shared" si="2"/>
        <v>0.25845578707143574</v>
      </c>
      <c r="G19">
        <f t="shared" si="3"/>
        <v>91.753188190379518</v>
      </c>
    </row>
    <row r="20" spans="1:7" x14ac:dyDescent="0.35">
      <c r="A20" s="2">
        <v>40456</v>
      </c>
      <c r="B20" s="1">
        <v>32.24</v>
      </c>
      <c r="C20" s="1">
        <v>1.9607843140000001</v>
      </c>
      <c r="D20">
        <f t="shared" si="0"/>
        <v>-6.3309595180362317</v>
      </c>
      <c r="E20">
        <f t="shared" si="1"/>
        <v>68.7530157761109</v>
      </c>
      <c r="F20">
        <f t="shared" si="2"/>
        <v>-0.69942305803570792</v>
      </c>
      <c r="G20">
        <f t="shared" si="3"/>
        <v>7.076703262233127</v>
      </c>
    </row>
    <row r="21" spans="1:7" x14ac:dyDescent="0.35">
      <c r="A21" s="1" t="s">
        <v>70</v>
      </c>
      <c r="B21" s="1">
        <v>31.11</v>
      </c>
      <c r="C21" s="1">
        <v>-3.504962779</v>
      </c>
      <c r="D21">
        <f t="shared" si="0"/>
        <v>-0.52673883561086954</v>
      </c>
      <c r="E21">
        <f t="shared" si="1"/>
        <v>8.8698178569763009</v>
      </c>
      <c r="F21">
        <f t="shared" si="2"/>
        <v>-0.43340232083213714</v>
      </c>
      <c r="G21">
        <f t="shared" si="3"/>
        <v>9.43448364818037</v>
      </c>
    </row>
    <row r="22" spans="1:7" x14ac:dyDescent="0.35">
      <c r="A22" s="1" t="s">
        <v>71</v>
      </c>
      <c r="B22" s="1">
        <v>31.63</v>
      </c>
      <c r="C22" s="1">
        <v>1.671488267</v>
      </c>
      <c r="D22">
        <f t="shared" si="0"/>
        <v>-2.6114955959832606</v>
      </c>
      <c r="E22">
        <f t="shared" si="1"/>
        <v>18.343950770575013</v>
      </c>
      <c r="F22">
        <f t="shared" si="2"/>
        <v>-0.74055836664892349</v>
      </c>
      <c r="G22">
        <f t="shared" si="3"/>
        <v>5.8179689628971047</v>
      </c>
    </row>
    <row r="23" spans="1:7" x14ac:dyDescent="0.35">
      <c r="A23" s="2">
        <v>40184</v>
      </c>
      <c r="B23" s="1">
        <v>31.89</v>
      </c>
      <c r="C23" s="1">
        <v>0.82200442600000001</v>
      </c>
      <c r="D23">
        <f t="shared" si="0"/>
        <v>0.38659310810502179</v>
      </c>
      <c r="E23">
        <f t="shared" si="1"/>
        <v>0.18958301575104178</v>
      </c>
      <c r="F23">
        <f t="shared" si="2"/>
        <v>-0.49935370328403117</v>
      </c>
      <c r="G23">
        <f t="shared" si="3"/>
        <v>1.7459873058249942</v>
      </c>
    </row>
    <row r="24" spans="1:7" x14ac:dyDescent="0.35">
      <c r="A24" s="2">
        <v>40365</v>
      </c>
      <c r="B24" s="1">
        <v>32.409999999999997</v>
      </c>
      <c r="C24" s="1">
        <v>1.6306052049999999</v>
      </c>
      <c r="D24">
        <f t="shared" si="0"/>
        <v>0.69138103063150658</v>
      </c>
      <c r="E24">
        <f t="shared" si="1"/>
        <v>0.882142049718178</v>
      </c>
      <c r="F24">
        <f t="shared" si="2"/>
        <v>-0.36721789035562802</v>
      </c>
      <c r="G24">
        <f t="shared" si="3"/>
        <v>3.9912971203363425</v>
      </c>
    </row>
    <row r="25" spans="1:7" x14ac:dyDescent="0.35">
      <c r="A25" s="1" t="s">
        <v>72</v>
      </c>
      <c r="B25" s="1">
        <v>33.270000000000003</v>
      </c>
      <c r="C25" s="1">
        <v>2.6535020060000001</v>
      </c>
      <c r="D25">
        <f t="shared" si="0"/>
        <v>1.3488379526894518</v>
      </c>
      <c r="E25">
        <f t="shared" si="1"/>
        <v>1.7021482920007092</v>
      </c>
      <c r="F25">
        <f t="shared" si="2"/>
        <v>-0.16743558082006524</v>
      </c>
      <c r="G25">
        <f t="shared" si="3"/>
        <v>7.9576888687342127</v>
      </c>
    </row>
    <row r="26" spans="1:7" x14ac:dyDescent="0.35">
      <c r="A26" s="1" t="s">
        <v>73</v>
      </c>
      <c r="B26" s="1">
        <v>31.69</v>
      </c>
      <c r="C26" s="1">
        <v>-4.7490231439999997</v>
      </c>
      <c r="D26">
        <f t="shared" si="0"/>
        <v>2.2621027900068356</v>
      </c>
      <c r="E26">
        <f t="shared" si="1"/>
        <v>49.155886862503216</v>
      </c>
      <c r="F26">
        <f t="shared" si="2"/>
        <v>0.11465817786194132</v>
      </c>
      <c r="G26">
        <f t="shared" si="3"/>
        <v>23.65539600062872</v>
      </c>
    </row>
    <row r="27" spans="1:7" x14ac:dyDescent="0.35">
      <c r="A27" s="1" t="s">
        <v>74</v>
      </c>
      <c r="B27" s="1">
        <v>29.7</v>
      </c>
      <c r="C27" s="1">
        <v>-6.279583465</v>
      </c>
      <c r="D27">
        <f t="shared" si="0"/>
        <v>-2.6456853637979494</v>
      </c>
      <c r="E27">
        <f t="shared" si="1"/>
        <v>13.20521540991987</v>
      </c>
      <c r="F27">
        <f t="shared" si="2"/>
        <v>-0.3717099543242528</v>
      </c>
      <c r="G27">
        <f t="shared" si="3"/>
        <v>34.902969418144181</v>
      </c>
    </row>
    <row r="28" spans="1:7" x14ac:dyDescent="0.35">
      <c r="A28" s="2">
        <v>40336</v>
      </c>
      <c r="B28" s="1">
        <v>31.94</v>
      </c>
      <c r="C28" s="1">
        <v>7.542087542</v>
      </c>
      <c r="D28">
        <f t="shared" si="0"/>
        <v>-5.189414034639384</v>
      </c>
      <c r="E28">
        <f t="shared" si="1"/>
        <v>162.09113239597113</v>
      </c>
      <c r="F28">
        <f t="shared" si="2"/>
        <v>-0.96249730539182754</v>
      </c>
      <c r="G28">
        <f t="shared" si="3"/>
        <v>72.327963426486676</v>
      </c>
    </row>
    <row r="29" spans="1:7" x14ac:dyDescent="0.35">
      <c r="A29" s="2">
        <v>40519</v>
      </c>
      <c r="B29" s="1">
        <v>31.26</v>
      </c>
      <c r="C29" s="1">
        <v>-2.1289918600000002</v>
      </c>
      <c r="D29">
        <f t="shared" si="0"/>
        <v>3.7226370690081847</v>
      </c>
      <c r="E29">
        <f t="shared" si="1"/>
        <v>34.241561122805479</v>
      </c>
      <c r="F29">
        <f t="shared" si="2"/>
        <v>-0.11203882065264481</v>
      </c>
      <c r="G29">
        <f t="shared" si="3"/>
        <v>4.0680995629325354</v>
      </c>
    </row>
    <row r="30" spans="1:7" x14ac:dyDescent="0.35">
      <c r="A30" s="1" t="s">
        <v>75</v>
      </c>
      <c r="B30" s="1">
        <v>32.299999999999997</v>
      </c>
      <c r="C30" s="1">
        <v>3.3269353810000002</v>
      </c>
      <c r="D30">
        <f t="shared" si="0"/>
        <v>-0.37350318129754467</v>
      </c>
      <c r="E30">
        <f t="shared" si="1"/>
        <v>13.69324555333872</v>
      </c>
      <c r="F30">
        <f t="shared" si="2"/>
        <v>-0.31373412458738037</v>
      </c>
      <c r="G30">
        <f t="shared" si="3"/>
        <v>13.254474448913864</v>
      </c>
    </row>
    <row r="31" spans="1:7" x14ac:dyDescent="0.35">
      <c r="A31" s="1" t="s">
        <v>76</v>
      </c>
      <c r="B31" s="1">
        <v>31.89</v>
      </c>
      <c r="C31" s="1">
        <v>-1.269349845</v>
      </c>
      <c r="D31">
        <f t="shared" si="0"/>
        <v>2.2168038123107365</v>
      </c>
      <c r="E31">
        <f t="shared" si="1"/>
        <v>12.153267322381023</v>
      </c>
      <c r="F31">
        <f t="shared" si="2"/>
        <v>5.0332825971357686E-2</v>
      </c>
      <c r="G31">
        <f t="shared" si="3"/>
        <v>1.7415623520620971</v>
      </c>
    </row>
    <row r="32" spans="1:7" x14ac:dyDescent="0.35">
      <c r="A32" s="2">
        <v>40217</v>
      </c>
      <c r="B32" s="1">
        <v>33.130000000000003</v>
      </c>
      <c r="C32" s="1">
        <v>3.8883662590000001</v>
      </c>
      <c r="D32">
        <f t="shared" si="0"/>
        <v>-0.22350374780677895</v>
      </c>
      <c r="E32">
        <f t="shared" si="1"/>
        <v>16.90747495287718</v>
      </c>
      <c r="F32">
        <f t="shared" si="2"/>
        <v>-8.1635441125778085E-2</v>
      </c>
      <c r="G32">
        <f t="shared" si="3"/>
        <v>15.760913499001569</v>
      </c>
    </row>
    <row r="33" spans="1:7" x14ac:dyDescent="0.35">
      <c r="A33" s="2">
        <v>40429</v>
      </c>
      <c r="B33" s="1">
        <v>31.88</v>
      </c>
      <c r="C33" s="1">
        <v>-3.7730153940000002</v>
      </c>
      <c r="D33">
        <f t="shared" si="0"/>
        <v>2.6548052569579661</v>
      </c>
      <c r="E33">
        <f t="shared" si="1"/>
        <v>41.316878320881692</v>
      </c>
      <c r="F33">
        <f t="shared" si="2"/>
        <v>0.31536472888679973</v>
      </c>
      <c r="G33">
        <f t="shared" si="3"/>
        <v>16.714852029215887</v>
      </c>
    </row>
    <row r="34" spans="1:7" x14ac:dyDescent="0.35">
      <c r="A34" s="1" t="s">
        <v>77</v>
      </c>
      <c r="B34" s="1">
        <v>31.28</v>
      </c>
      <c r="C34" s="1">
        <v>-1.882057716</v>
      </c>
      <c r="D34">
        <f t="shared" si="0"/>
        <v>-1.8446691987126103</v>
      </c>
      <c r="E34">
        <f t="shared" si="1"/>
        <v>1.3979012249494451E-3</v>
      </c>
      <c r="F34">
        <f t="shared" si="2"/>
        <v>-9.3473283401880269E-2</v>
      </c>
      <c r="G34">
        <f t="shared" si="3"/>
        <v>3.1990342725323377</v>
      </c>
    </row>
    <row r="35" spans="1:7" x14ac:dyDescent="0.35">
      <c r="A35" s="1" t="s">
        <v>78</v>
      </c>
      <c r="B35" s="1">
        <v>31.02</v>
      </c>
      <c r="C35" s="1">
        <v>-0.83120204600000003</v>
      </c>
      <c r="D35">
        <f t="shared" si="0"/>
        <v>-1.8708411608137832</v>
      </c>
      <c r="E35">
        <f t="shared" si="1"/>
        <v>1.0808494890507865</v>
      </c>
      <c r="F35">
        <f t="shared" si="2"/>
        <v>-0.27233172666169225</v>
      </c>
      <c r="G35">
        <f t="shared" si="3"/>
        <v>0.31233603383730213</v>
      </c>
    </row>
    <row r="36" spans="1:7" x14ac:dyDescent="0.35">
      <c r="A36" s="1" t="s">
        <v>79</v>
      </c>
      <c r="B36" s="1">
        <v>32.81</v>
      </c>
      <c r="C36" s="1">
        <v>5.7704706640000003</v>
      </c>
      <c r="D36">
        <f t="shared" si="0"/>
        <v>-1.143093780444135</v>
      </c>
      <c r="E36">
        <f t="shared" si="1"/>
        <v>47.797373327482148</v>
      </c>
      <c r="F36">
        <f t="shared" si="2"/>
        <v>-0.32821875859552302</v>
      </c>
      <c r="G36">
        <f t="shared" si="3"/>
        <v>37.194012673278515</v>
      </c>
    </row>
    <row r="37" spans="1:7" x14ac:dyDescent="0.35">
      <c r="A37" s="2">
        <v>40368</v>
      </c>
      <c r="B37" s="1">
        <v>32.32</v>
      </c>
      <c r="C37" s="1">
        <v>-1.4934471199999999</v>
      </c>
      <c r="D37">
        <f t="shared" si="0"/>
        <v>3.6964013306667591</v>
      </c>
      <c r="E37">
        <f t="shared" si="1"/>
        <v>26.934526940888155</v>
      </c>
      <c r="F37">
        <f t="shared" si="2"/>
        <v>0.28165018366402933</v>
      </c>
      <c r="G37">
        <f t="shared" si="3"/>
        <v>3.1509704374753067</v>
      </c>
    </row>
    <row r="38" spans="1:7" x14ac:dyDescent="0.35">
      <c r="A38" s="1" t="s">
        <v>80</v>
      </c>
      <c r="B38" s="1">
        <v>32.71</v>
      </c>
      <c r="C38" s="1">
        <v>1.2066831680000001</v>
      </c>
      <c r="D38">
        <f t="shared" si="0"/>
        <v>6.3507415200027673E-2</v>
      </c>
      <c r="E38">
        <f t="shared" si="1"/>
        <v>1.3068508017897835</v>
      </c>
      <c r="F38">
        <f t="shared" si="2"/>
        <v>0.10414045329762639</v>
      </c>
      <c r="G38">
        <f t="shared" si="3"/>
        <v>1.2156004377432796</v>
      </c>
    </row>
    <row r="39" spans="1:7" x14ac:dyDescent="0.35">
      <c r="A39" s="1" t="s">
        <v>81</v>
      </c>
      <c r="B39" s="1">
        <v>31.78</v>
      </c>
      <c r="C39" s="1">
        <v>-2.8431672269999999</v>
      </c>
      <c r="D39">
        <f t="shared" si="0"/>
        <v>0.86373044216000838</v>
      </c>
      <c r="E39">
        <f t="shared" si="1"/>
        <v>13.741090329623903</v>
      </c>
      <c r="F39">
        <f t="shared" si="2"/>
        <v>0.21439472476786375</v>
      </c>
      <c r="G39">
        <f t="shared" si="3"/>
        <v>9.3486850888985096</v>
      </c>
    </row>
    <row r="40" spans="1:7" x14ac:dyDescent="0.35">
      <c r="A40" s="1" t="s">
        <v>82</v>
      </c>
      <c r="B40" s="1">
        <v>31.55</v>
      </c>
      <c r="C40" s="1">
        <v>-0.72372561400000002</v>
      </c>
      <c r="D40">
        <f t="shared" si="0"/>
        <v>-1.7310979262519974</v>
      </c>
      <c r="E40">
        <f t="shared" si="1"/>
        <v>1.0147989754919355</v>
      </c>
      <c r="F40">
        <f t="shared" si="2"/>
        <v>-9.1361470408922646E-2</v>
      </c>
      <c r="G40">
        <f t="shared" si="3"/>
        <v>0.39988441009967673</v>
      </c>
    </row>
    <row r="41" spans="1:7" x14ac:dyDescent="0.35">
      <c r="A41" s="2">
        <v>40278</v>
      </c>
      <c r="B41" s="1">
        <v>32.659999999999997</v>
      </c>
      <c r="C41" s="1">
        <v>3.5182250399999999</v>
      </c>
      <c r="D41">
        <f t="shared" si="0"/>
        <v>-1.0259373076755991</v>
      </c>
      <c r="E41">
        <f t="shared" si="1"/>
        <v>20.649411442032608</v>
      </c>
      <c r="F41">
        <f t="shared" si="2"/>
        <v>-0.15459788476803038</v>
      </c>
      <c r="G41">
        <f t="shared" si="3"/>
        <v>13.489628236701588</v>
      </c>
    </row>
    <row r="42" spans="1:7" x14ac:dyDescent="0.35">
      <c r="A42" s="2">
        <v>40492</v>
      </c>
      <c r="B42" s="1">
        <v>33.01</v>
      </c>
      <c r="C42" s="1">
        <v>1.0716472749999999</v>
      </c>
      <c r="D42">
        <f t="shared" si="0"/>
        <v>2.1549763356973197</v>
      </c>
      <c r="E42">
        <f t="shared" si="1"/>
        <v>1.1736018537513373</v>
      </c>
      <c r="F42">
        <f t="shared" si="2"/>
        <v>0.2126844077087727</v>
      </c>
      <c r="G42">
        <f t="shared" si="3"/>
        <v>0.73781720738516632</v>
      </c>
    </row>
    <row r="43" spans="1:7" x14ac:dyDescent="0.35">
      <c r="A43" s="1" t="s">
        <v>83</v>
      </c>
      <c r="B43" s="1">
        <v>33.1</v>
      </c>
      <c r="C43" s="1">
        <v>0.27264465300000001</v>
      </c>
      <c r="D43">
        <f t="shared" si="0"/>
        <v>1.3966459932091957</v>
      </c>
      <c r="E43">
        <f t="shared" si="1"/>
        <v>1.2633790127920681</v>
      </c>
      <c r="F43">
        <f t="shared" si="2"/>
        <v>0.29858069443789542</v>
      </c>
      <c r="G43">
        <f t="shared" si="3"/>
        <v>6.7267824546822768E-4</v>
      </c>
    </row>
    <row r="44" spans="1:7" x14ac:dyDescent="0.35">
      <c r="A44" s="1" t="s">
        <v>84</v>
      </c>
      <c r="B44" s="1">
        <v>34.200000000000003</v>
      </c>
      <c r="C44" s="1">
        <v>3.3232628399999999</v>
      </c>
      <c r="D44">
        <f t="shared" si="0"/>
        <v>0.60984505506275877</v>
      </c>
      <c r="E44">
        <f t="shared" si="1"/>
        <v>7.3626360756137244</v>
      </c>
      <c r="F44">
        <f t="shared" si="2"/>
        <v>0.29598709029410586</v>
      </c>
      <c r="G44">
        <f t="shared" si="3"/>
        <v>9.1643984647573831</v>
      </c>
    </row>
    <row r="45" spans="1:7" x14ac:dyDescent="0.35">
      <c r="A45" s="2">
        <v>40189</v>
      </c>
      <c r="B45" s="1">
        <v>35.21</v>
      </c>
      <c r="C45" s="1">
        <v>2.9532163740000001</v>
      </c>
      <c r="D45">
        <f t="shared" si="0"/>
        <v>2.5092375045188273</v>
      </c>
      <c r="E45">
        <f t="shared" si="1"/>
        <v>0.19711723654578028</v>
      </c>
      <c r="F45">
        <f t="shared" si="2"/>
        <v>0.5987146652646953</v>
      </c>
      <c r="G45">
        <f t="shared" si="3"/>
        <v>5.5436782964374709</v>
      </c>
    </row>
    <row r="46" spans="1:7" x14ac:dyDescent="0.35">
      <c r="A46" s="2">
        <v>40401</v>
      </c>
      <c r="B46" s="1">
        <v>35.729999999999997</v>
      </c>
      <c r="C46" s="1">
        <v>1.476853167</v>
      </c>
      <c r="D46">
        <f t="shared" si="0"/>
        <v>2.8200227131556481</v>
      </c>
      <c r="E46">
        <f t="shared" si="1"/>
        <v>1.8041044297199698</v>
      </c>
      <c r="F46">
        <f t="shared" si="2"/>
        <v>0.8341648361382259</v>
      </c>
      <c r="G46">
        <f t="shared" si="3"/>
        <v>0.41304829062589327</v>
      </c>
    </row>
    <row r="47" spans="1:7" x14ac:dyDescent="0.35">
      <c r="A47" s="1" t="s">
        <v>85</v>
      </c>
      <c r="B47" s="1">
        <v>35.03</v>
      </c>
      <c r="C47" s="1">
        <v>-1.9591379790000001</v>
      </c>
      <c r="D47">
        <f t="shared" si="0"/>
        <v>1.8798040308466946</v>
      </c>
      <c r="E47">
        <f t="shared" si="1"/>
        <v>14.737475754965777</v>
      </c>
      <c r="F47">
        <f t="shared" si="2"/>
        <v>0.89843366922440326</v>
      </c>
      <c r="G47">
        <f t="shared" si="3"/>
        <v>8.1657157247359322</v>
      </c>
    </row>
    <row r="48" spans="1:7" x14ac:dyDescent="0.35">
      <c r="A48" s="1" t="s">
        <v>86</v>
      </c>
      <c r="B48" s="1">
        <v>34.729999999999997</v>
      </c>
      <c r="C48" s="1">
        <v>-0.85640879199999997</v>
      </c>
      <c r="D48">
        <f t="shared" si="0"/>
        <v>-0.80745537604599171</v>
      </c>
      <c r="E48">
        <f t="shared" si="1"/>
        <v>2.3964369335661507E-3</v>
      </c>
      <c r="F48">
        <f t="shared" si="2"/>
        <v>0.61267650440196286</v>
      </c>
      <c r="G48">
        <f t="shared" si="3"/>
        <v>2.1582116081044425</v>
      </c>
    </row>
    <row r="49" spans="1:7" x14ac:dyDescent="0.35">
      <c r="A49" s="1" t="s">
        <v>87</v>
      </c>
      <c r="B49" s="1">
        <v>35.58</v>
      </c>
      <c r="C49" s="1">
        <v>2.4474517709999999</v>
      </c>
      <c r="D49">
        <f t="shared" si="0"/>
        <v>-0.84172276721379746</v>
      </c>
      <c r="E49">
        <f t="shared" si="1"/>
        <v>10.818669142833945</v>
      </c>
      <c r="F49">
        <f t="shared" si="2"/>
        <v>0.46576797476176662</v>
      </c>
      <c r="G49">
        <f t="shared" si="3"/>
        <v>3.9270706682731755</v>
      </c>
    </row>
    <row r="50" spans="1:7" x14ac:dyDescent="0.35">
      <c r="A50" s="2">
        <v>40341</v>
      </c>
      <c r="B50" s="1">
        <v>35.08</v>
      </c>
      <c r="C50" s="1">
        <v>-1.4052838670000001</v>
      </c>
      <c r="D50">
        <f t="shared" si="0"/>
        <v>1.4606994095358607</v>
      </c>
      <c r="E50">
        <f t="shared" si="1"/>
        <v>8.2138601413832291</v>
      </c>
      <c r="F50">
        <f t="shared" si="2"/>
        <v>0.66393635438558996</v>
      </c>
      <c r="G50">
        <f t="shared" si="3"/>
        <v>4.28167232459103</v>
      </c>
    </row>
    <row r="51" spans="1:7" x14ac:dyDescent="0.35">
      <c r="A51" s="1" t="s">
        <v>88</v>
      </c>
      <c r="B51" s="1">
        <v>35.450000000000003</v>
      </c>
      <c r="C51" s="1">
        <v>1.0547320410000001</v>
      </c>
      <c r="D51">
        <f t="shared" si="0"/>
        <v>-0.54548888403924178</v>
      </c>
      <c r="E51">
        <f t="shared" si="1"/>
        <v>2.5607070089334467</v>
      </c>
      <c r="F51">
        <f t="shared" si="2"/>
        <v>0.45701433224703092</v>
      </c>
      <c r="G51">
        <f t="shared" si="3"/>
        <v>0.35726645935689927</v>
      </c>
    </row>
    <row r="52" spans="1:7" x14ac:dyDescent="0.35">
      <c r="A52" s="1" t="s">
        <v>89</v>
      </c>
      <c r="B52" s="1">
        <v>36.07</v>
      </c>
      <c r="C52" s="1">
        <v>1.748942172</v>
      </c>
      <c r="D52">
        <f t="shared" si="0"/>
        <v>0.57466576348822751</v>
      </c>
      <c r="E52">
        <f t="shared" si="1"/>
        <v>1.3789250835873073</v>
      </c>
      <c r="F52">
        <f t="shared" si="2"/>
        <v>0.51678610312232787</v>
      </c>
      <c r="G52">
        <f t="shared" si="3"/>
        <v>1.5182085780720791</v>
      </c>
    </row>
    <row r="53" spans="1:7" x14ac:dyDescent="0.35">
      <c r="A53" s="1" t="s">
        <v>90</v>
      </c>
      <c r="B53" s="1">
        <v>35.89</v>
      </c>
      <c r="C53" s="1">
        <v>-0.49902966500000001</v>
      </c>
      <c r="D53">
        <f t="shared" si="0"/>
        <v>1.3966592494464682</v>
      </c>
      <c r="E53">
        <f t="shared" si="1"/>
        <v>3.5936364603552287</v>
      </c>
      <c r="F53">
        <f t="shared" si="2"/>
        <v>0.64000171001009509</v>
      </c>
      <c r="G53">
        <f t="shared" si="3"/>
        <v>1.2973924732573878</v>
      </c>
    </row>
    <row r="54" spans="1:7" x14ac:dyDescent="0.35">
      <c r="A54" s="2">
        <v>40603</v>
      </c>
      <c r="B54" s="1">
        <v>37.75</v>
      </c>
      <c r="C54" s="1">
        <v>5.1825020899999998</v>
      </c>
      <c r="D54">
        <f t="shared" si="0"/>
        <v>6.9677009333940498E-2</v>
      </c>
      <c r="E54">
        <f t="shared" si="1"/>
        <v>26.140980305487897</v>
      </c>
      <c r="F54">
        <f t="shared" si="2"/>
        <v>0.52609857250908554</v>
      </c>
      <c r="G54">
        <f t="shared" si="3"/>
        <v>21.682093717701758</v>
      </c>
    </row>
    <row r="55" spans="1:7" x14ac:dyDescent="0.35">
      <c r="A55" s="2">
        <v>40817</v>
      </c>
      <c r="B55" s="1">
        <v>37.590000000000003</v>
      </c>
      <c r="C55" s="1">
        <v>-0.42384105999999999</v>
      </c>
      <c r="D55">
        <f t="shared" si="0"/>
        <v>3.6486545658001819</v>
      </c>
      <c r="E55">
        <f t="shared" si="1"/>
        <v>16.585220622161611</v>
      </c>
      <c r="F55">
        <f t="shared" si="2"/>
        <v>0.99173892425817689</v>
      </c>
      <c r="G55">
        <f t="shared" si="3"/>
        <v>2.0038666918323802</v>
      </c>
    </row>
    <row r="56" spans="1:7" x14ac:dyDescent="0.35">
      <c r="A56" s="1" t="s">
        <v>91</v>
      </c>
      <c r="B56" s="1">
        <v>38.020000000000003</v>
      </c>
      <c r="C56" s="1">
        <v>1.1439212560000001</v>
      </c>
      <c r="D56">
        <f t="shared" si="0"/>
        <v>0.79790762774005453</v>
      </c>
      <c r="E56">
        <f t="shared" si="1"/>
        <v>0.11972543094161177</v>
      </c>
      <c r="F56">
        <f t="shared" si="2"/>
        <v>0.85018092583235927</v>
      </c>
      <c r="G56">
        <f t="shared" si="3"/>
        <v>8.6283381566994624E-2</v>
      </c>
    </row>
    <row r="57" spans="1:7" x14ac:dyDescent="0.35">
      <c r="A57" s="1" t="s">
        <v>92</v>
      </c>
      <c r="B57" s="1">
        <v>37.17</v>
      </c>
      <c r="C57" s="1">
        <v>-2.2356654389999999</v>
      </c>
      <c r="D57">
        <f t="shared" si="0"/>
        <v>1.0401171675220164</v>
      </c>
      <c r="E57">
        <f t="shared" si="1"/>
        <v>10.730751685192175</v>
      </c>
      <c r="F57">
        <f t="shared" si="2"/>
        <v>0.87955495884912338</v>
      </c>
      <c r="G57">
        <f t="shared" si="3"/>
        <v>9.7045981271752506</v>
      </c>
    </row>
    <row r="58" spans="1:7" x14ac:dyDescent="0.35">
      <c r="A58" s="1" t="s">
        <v>93</v>
      </c>
      <c r="B58" s="1">
        <v>38.950000000000003</v>
      </c>
      <c r="C58" s="1">
        <v>4.7888081790000001</v>
      </c>
      <c r="D58">
        <f t="shared" si="0"/>
        <v>-1.2529306570433949</v>
      </c>
      <c r="E58">
        <f t="shared" si="1"/>
        <v>36.502608162954999</v>
      </c>
      <c r="F58">
        <f t="shared" si="2"/>
        <v>0.56803291906421105</v>
      </c>
      <c r="G58">
        <f t="shared" si="3"/>
        <v>17.814943794886027</v>
      </c>
    </row>
    <row r="59" spans="1:7" x14ac:dyDescent="0.35">
      <c r="A59" s="2">
        <v>40726</v>
      </c>
      <c r="B59" s="1">
        <v>41.53</v>
      </c>
      <c r="C59" s="1">
        <v>6.6238767650000003</v>
      </c>
      <c r="D59">
        <f t="shared" si="0"/>
        <v>2.9762865281869813</v>
      </c>
      <c r="E59">
        <f t="shared" si="1"/>
        <v>13.304914535693657</v>
      </c>
      <c r="F59">
        <f t="shared" si="2"/>
        <v>0.99011044505779</v>
      </c>
      <c r="G59">
        <f t="shared" si="3"/>
        <v>31.739322947715191</v>
      </c>
    </row>
    <row r="60" spans="1:7" x14ac:dyDescent="0.35">
      <c r="A60" s="1" t="s">
        <v>94</v>
      </c>
      <c r="B60" s="1">
        <v>41.68</v>
      </c>
      <c r="C60" s="1">
        <v>0.36118468599999998</v>
      </c>
      <c r="D60">
        <f t="shared" si="0"/>
        <v>5.5295996939560945</v>
      </c>
      <c r="E60">
        <f t="shared" si="1"/>
        <v>26.712513694465802</v>
      </c>
      <c r="F60">
        <f t="shared" si="2"/>
        <v>1.5534870770520111</v>
      </c>
      <c r="G60">
        <f t="shared" si="3"/>
        <v>1.4215849917083425</v>
      </c>
    </row>
    <row r="61" spans="1:7" x14ac:dyDescent="0.35">
      <c r="A61" s="1" t="s">
        <v>95</v>
      </c>
      <c r="B61" s="1">
        <v>41.09</v>
      </c>
      <c r="C61" s="1">
        <v>-1.415547025</v>
      </c>
      <c r="D61">
        <f t="shared" si="0"/>
        <v>1.9117091883868285</v>
      </c>
      <c r="E61">
        <f t="shared" si="1"/>
        <v>11.070633909521256</v>
      </c>
      <c r="F61">
        <f t="shared" si="2"/>
        <v>1.4342568379468099</v>
      </c>
      <c r="G61">
        <f t="shared" si="3"/>
        <v>8.1213820572665583</v>
      </c>
    </row>
    <row r="62" spans="1:7" x14ac:dyDescent="0.35">
      <c r="A62" s="1" t="s">
        <v>96</v>
      </c>
      <c r="B62" s="1">
        <v>41.67</v>
      </c>
      <c r="C62" s="1">
        <v>1.4115356530000001</v>
      </c>
      <c r="D62">
        <f t="shared" si="0"/>
        <v>-0.41737016098395141</v>
      </c>
      <c r="E62">
        <f t="shared" si="1"/>
        <v>3.3448964764243003</v>
      </c>
      <c r="F62">
        <f t="shared" si="2"/>
        <v>1.149276451652129</v>
      </c>
      <c r="G62">
        <f t="shared" si="3"/>
        <v>6.8779888691623173E-2</v>
      </c>
    </row>
    <row r="63" spans="1:7" x14ac:dyDescent="0.35">
      <c r="A63" s="2">
        <v>40727</v>
      </c>
      <c r="B63" s="1">
        <v>41.08</v>
      </c>
      <c r="C63" s="1">
        <v>-1.4158867289999999</v>
      </c>
      <c r="D63">
        <f t="shared" si="0"/>
        <v>0.86286390880481445</v>
      </c>
      <c r="E63">
        <f t="shared" si="1"/>
        <v>5.1927044692958484</v>
      </c>
      <c r="F63">
        <f t="shared" si="2"/>
        <v>1.1755023717869162</v>
      </c>
      <c r="G63">
        <f t="shared" si="3"/>
        <v>6.7152974716772214</v>
      </c>
    </row>
    <row r="64" spans="1:7" x14ac:dyDescent="0.35">
      <c r="A64" s="1" t="s">
        <v>97</v>
      </c>
      <c r="B64" s="1">
        <v>39.450000000000003</v>
      </c>
      <c r="C64" s="1">
        <v>-3.9678675750000001</v>
      </c>
      <c r="D64">
        <f t="shared" si="0"/>
        <v>-0.73226153765855551</v>
      </c>
      <c r="E64">
        <f t="shared" si="1"/>
        <v>10.469146428880403</v>
      </c>
      <c r="F64">
        <f t="shared" si="2"/>
        <v>0.91636346170822458</v>
      </c>
      <c r="G64">
        <f t="shared" si="3"/>
        <v>23.8557128199439</v>
      </c>
    </row>
    <row r="65" spans="1:7" x14ac:dyDescent="0.35">
      <c r="A65" s="1" t="s">
        <v>98</v>
      </c>
      <c r="B65" s="1">
        <v>41.11</v>
      </c>
      <c r="C65" s="1">
        <v>4.2078580480000003</v>
      </c>
      <c r="D65">
        <f t="shared" si="0"/>
        <v>-2.997185763797567</v>
      </c>
      <c r="E65">
        <f t="shared" si="1"/>
        <v>51.912656329922427</v>
      </c>
      <c r="F65">
        <f t="shared" si="2"/>
        <v>0.42794035803740216</v>
      </c>
      <c r="G65">
        <f t="shared" si="3"/>
        <v>14.287777742892185</v>
      </c>
    </row>
    <row r="66" spans="1:7" x14ac:dyDescent="0.35">
      <c r="A66" s="1" t="s">
        <v>99</v>
      </c>
      <c r="B66" s="1">
        <v>41</v>
      </c>
      <c r="C66" s="1">
        <v>-0.26757479899999997</v>
      </c>
      <c r="D66">
        <f t="shared" si="0"/>
        <v>2.0463449044607298</v>
      </c>
      <c r="E66">
        <f t="shared" si="1"/>
        <v>5.3542243940637926</v>
      </c>
      <c r="F66">
        <f t="shared" si="2"/>
        <v>0.80593212703366202</v>
      </c>
      <c r="G66">
        <f t="shared" si="3"/>
        <v>1.1524171202422424</v>
      </c>
    </row>
    <row r="67" spans="1:7" x14ac:dyDescent="0.35">
      <c r="A67" s="2">
        <v>40637</v>
      </c>
      <c r="B67" s="1">
        <v>39.96</v>
      </c>
      <c r="C67" s="1">
        <v>-2.5365853660000002</v>
      </c>
      <c r="D67">
        <f t="shared" si="0"/>
        <v>0.42660111203821893</v>
      </c>
      <c r="E67">
        <f t="shared" si="1"/>
        <v>8.7804741036285456</v>
      </c>
      <c r="F67">
        <f t="shared" si="2"/>
        <v>0.69858143443029586</v>
      </c>
      <c r="G67">
        <f t="shared" si="3"/>
        <v>10.466304226606397</v>
      </c>
    </row>
    <row r="68" spans="1:7" x14ac:dyDescent="0.35">
      <c r="A68" s="2">
        <v>40851</v>
      </c>
      <c r="B68" s="1">
        <v>39.729999999999997</v>
      </c>
      <c r="C68" s="1">
        <v>-0.57557557599999998</v>
      </c>
      <c r="D68">
        <f t="shared" si="0"/>
        <v>-1.6476294225885342</v>
      </c>
      <c r="E68">
        <f t="shared" si="1"/>
        <v>1.1492994499852727</v>
      </c>
      <c r="F68">
        <f t="shared" si="2"/>
        <v>0.37506475438726627</v>
      </c>
      <c r="G68">
        <f t="shared" si="3"/>
        <v>0.90371703775881074</v>
      </c>
    </row>
    <row r="69" spans="1:7" x14ac:dyDescent="0.35">
      <c r="A69" s="1" t="s">
        <v>100</v>
      </c>
      <c r="B69" s="1">
        <v>40.44</v>
      </c>
      <c r="C69" s="1">
        <v>1.7870626730000001</v>
      </c>
      <c r="D69">
        <f t="shared" ref="D69:D132" si="4">0.7*C68+0.3*D68</f>
        <v>-0.89719172997656016</v>
      </c>
      <c r="E69">
        <f t="shared" ref="E69:E132" si="5">(C69-D69)^2</f>
        <v>7.2052216998990497</v>
      </c>
      <c r="F69">
        <f t="shared" ref="F69:F132" si="6">0.1*C68+0.9*F68</f>
        <v>0.28000072134853971</v>
      </c>
      <c r="G69">
        <f t="shared" ref="G69:G132" si="7">(C69-F69)^2</f>
        <v>2.2712357261155089</v>
      </c>
    </row>
    <row r="70" spans="1:7" x14ac:dyDescent="0.35">
      <c r="A70" s="1" t="s">
        <v>101</v>
      </c>
      <c r="B70" s="1">
        <v>41.24</v>
      </c>
      <c r="C70" s="1">
        <v>1.978239367</v>
      </c>
      <c r="D70">
        <f t="shared" si="4"/>
        <v>0.98178635210703202</v>
      </c>
      <c r="E70">
        <f t="shared" si="5"/>
        <v>0.99291861088928546</v>
      </c>
      <c r="F70">
        <f t="shared" si="6"/>
        <v>0.43070691651368576</v>
      </c>
      <c r="G70">
        <f t="shared" si="7"/>
        <v>2.3948566853081772</v>
      </c>
    </row>
    <row r="71" spans="1:7" x14ac:dyDescent="0.35">
      <c r="A71" s="2">
        <v>40579</v>
      </c>
      <c r="B71" s="1">
        <v>41.2</v>
      </c>
      <c r="C71" s="1">
        <v>-9.6993209999999996E-2</v>
      </c>
      <c r="D71">
        <f t="shared" si="4"/>
        <v>1.6793034625321095</v>
      </c>
      <c r="E71">
        <f t="shared" si="5"/>
        <v>3.155229868848644</v>
      </c>
      <c r="F71">
        <f t="shared" si="6"/>
        <v>0.58546016156231717</v>
      </c>
      <c r="G71">
        <f t="shared" si="7"/>
        <v>0.46574260435677406</v>
      </c>
    </row>
    <row r="72" spans="1:7" x14ac:dyDescent="0.35">
      <c r="A72" s="2">
        <v>40791</v>
      </c>
      <c r="B72" s="1">
        <v>39.729999999999997</v>
      </c>
      <c r="C72" s="1">
        <v>-3.5679611649999998</v>
      </c>
      <c r="D72">
        <f t="shared" si="4"/>
        <v>0.43589579175963283</v>
      </c>
      <c r="E72">
        <f t="shared" si="5"/>
        <v>16.030870530192505</v>
      </c>
      <c r="F72">
        <f t="shared" si="6"/>
        <v>0.51721482440608546</v>
      </c>
      <c r="G72">
        <f t="shared" si="7"/>
        <v>16.688662864419989</v>
      </c>
    </row>
    <row r="73" spans="1:7" x14ac:dyDescent="0.35">
      <c r="A73" s="1" t="s">
        <v>102</v>
      </c>
      <c r="B73" s="1">
        <v>39.71</v>
      </c>
      <c r="C73" s="1">
        <v>-5.0339794E-2</v>
      </c>
      <c r="D73">
        <f t="shared" si="4"/>
        <v>-2.3668040779721102</v>
      </c>
      <c r="E73">
        <f t="shared" si="5"/>
        <v>5.3660067789184209</v>
      </c>
      <c r="F73">
        <f t="shared" si="6"/>
        <v>0.10869722546547694</v>
      </c>
      <c r="G73">
        <f t="shared" si="7"/>
        <v>2.529277356046249E-2</v>
      </c>
    </row>
    <row r="74" spans="1:7" x14ac:dyDescent="0.35">
      <c r="A74" s="1" t="s">
        <v>103</v>
      </c>
      <c r="B74" s="1">
        <v>39.729999999999997</v>
      </c>
      <c r="C74" s="1">
        <v>5.0365146999999999E-2</v>
      </c>
      <c r="D74">
        <f t="shared" si="4"/>
        <v>-0.74527907919163305</v>
      </c>
      <c r="E74">
        <f t="shared" si="5"/>
        <v>0.63304973467208248</v>
      </c>
      <c r="F74">
        <f t="shared" si="6"/>
        <v>9.279352351892925E-2</v>
      </c>
      <c r="G74">
        <f t="shared" si="7"/>
        <v>1.8001671340320269E-3</v>
      </c>
    </row>
    <row r="75" spans="1:7" x14ac:dyDescent="0.35">
      <c r="A75" s="1" t="s">
        <v>104</v>
      </c>
      <c r="B75" s="1">
        <v>37.68</v>
      </c>
      <c r="C75" s="1">
        <v>-5.1598288449999998</v>
      </c>
      <c r="D75">
        <f t="shared" si="4"/>
        <v>-0.18832812085748993</v>
      </c>
      <c r="E75">
        <f t="shared" si="5"/>
        <v>24.715819450149503</v>
      </c>
      <c r="F75">
        <f t="shared" si="6"/>
        <v>8.8550685867036322E-2</v>
      </c>
      <c r="G75">
        <f t="shared" si="7"/>
        <v>27.545487700024093</v>
      </c>
    </row>
    <row r="76" spans="1:7" x14ac:dyDescent="0.35">
      <c r="A76" s="2">
        <v>40700</v>
      </c>
      <c r="B76" s="1">
        <v>36.840000000000003</v>
      </c>
      <c r="C76" s="1">
        <v>-2.229299363</v>
      </c>
      <c r="D76">
        <f t="shared" si="4"/>
        <v>-3.6683786277572468</v>
      </c>
      <c r="E76">
        <f t="shared" si="5"/>
        <v>2.0709491302542582</v>
      </c>
      <c r="F76">
        <f t="shared" si="6"/>
        <v>-0.43628726721966726</v>
      </c>
      <c r="G76">
        <f t="shared" si="7"/>
        <v>3.2148923756145806</v>
      </c>
    </row>
    <row r="77" spans="1:7" x14ac:dyDescent="0.35">
      <c r="A77" s="1" t="s">
        <v>105</v>
      </c>
      <c r="B77" s="1">
        <v>36.4</v>
      </c>
      <c r="C77" s="1">
        <v>-1.194353963</v>
      </c>
      <c r="D77">
        <f t="shared" si="4"/>
        <v>-2.6610231424271737</v>
      </c>
      <c r="E77">
        <f t="shared" si="5"/>
        <v>2.1511184818815794</v>
      </c>
      <c r="F77">
        <f t="shared" si="6"/>
        <v>-0.61558847679770057</v>
      </c>
      <c r="G77">
        <f t="shared" si="7"/>
        <v>0.33496948801898402</v>
      </c>
    </row>
    <row r="78" spans="1:7" x14ac:dyDescent="0.35">
      <c r="A78" s="1" t="s">
        <v>106</v>
      </c>
      <c r="B78" s="1">
        <v>35.96</v>
      </c>
      <c r="C78" s="1">
        <v>-1.2087912089999999</v>
      </c>
      <c r="D78">
        <f t="shared" si="4"/>
        <v>-1.634354716828152</v>
      </c>
      <c r="E78">
        <f t="shared" si="5"/>
        <v>0.18110429919500168</v>
      </c>
      <c r="F78">
        <f t="shared" si="6"/>
        <v>-0.67346502541793052</v>
      </c>
      <c r="G78">
        <f t="shared" si="7"/>
        <v>0.2865741228285435</v>
      </c>
    </row>
    <row r="79" spans="1:7" x14ac:dyDescent="0.35">
      <c r="A79" s="1" t="s">
        <v>107</v>
      </c>
      <c r="B79" s="1">
        <v>38</v>
      </c>
      <c r="C79" s="1">
        <v>5.6729699670000002</v>
      </c>
      <c r="D79">
        <f t="shared" si="4"/>
        <v>-1.3364602613484455</v>
      </c>
      <c r="E79">
        <f t="shared" si="5"/>
        <v>49.132112126084948</v>
      </c>
      <c r="F79">
        <f t="shared" si="6"/>
        <v>-0.7269976437761374</v>
      </c>
      <c r="G79">
        <f t="shared" si="7"/>
        <v>40.959585418983622</v>
      </c>
    </row>
    <row r="80" spans="1:7" x14ac:dyDescent="0.35">
      <c r="A80" s="2">
        <v>40670</v>
      </c>
      <c r="B80" s="1">
        <v>38.19</v>
      </c>
      <c r="C80" s="1">
        <v>0.5</v>
      </c>
      <c r="D80">
        <f t="shared" si="4"/>
        <v>3.5701408984954663</v>
      </c>
      <c r="E80">
        <f t="shared" si="5"/>
        <v>9.4257651366145492</v>
      </c>
      <c r="F80">
        <f t="shared" si="6"/>
        <v>-8.7000882698523685E-2</v>
      </c>
      <c r="G80">
        <f t="shared" si="7"/>
        <v>0.34457003628884597</v>
      </c>
    </row>
    <row r="81" spans="1:7" x14ac:dyDescent="0.35">
      <c r="A81" s="2">
        <v>40854</v>
      </c>
      <c r="B81" s="1">
        <v>37.57</v>
      </c>
      <c r="C81" s="1">
        <v>-1.6234616390000001</v>
      </c>
      <c r="D81">
        <f t="shared" si="4"/>
        <v>1.4210422695486398</v>
      </c>
      <c r="E81">
        <f t="shared" si="5"/>
        <v>9.2690040491679433</v>
      </c>
      <c r="F81">
        <f t="shared" si="6"/>
        <v>-2.8300794428671311E-2</v>
      </c>
      <c r="G81">
        <f t="shared" si="7"/>
        <v>2.5445381200535149</v>
      </c>
    </row>
    <row r="82" spans="1:7" x14ac:dyDescent="0.35">
      <c r="A82" s="1" t="s">
        <v>108</v>
      </c>
      <c r="B82" s="1">
        <v>38.89</v>
      </c>
      <c r="C82" s="1">
        <v>3.513441576</v>
      </c>
      <c r="D82">
        <f t="shared" si="4"/>
        <v>-0.71011046643540809</v>
      </c>
      <c r="E82">
        <f t="shared" si="5"/>
        <v>17.838391855160307</v>
      </c>
      <c r="F82">
        <f t="shared" si="6"/>
        <v>-0.18781687888580417</v>
      </c>
      <c r="G82">
        <f t="shared" si="7"/>
        <v>13.699314149863651</v>
      </c>
    </row>
    <row r="83" spans="1:7" x14ac:dyDescent="0.35">
      <c r="A83" s="1" t="s">
        <v>109</v>
      </c>
      <c r="B83" s="1">
        <v>36.950000000000003</v>
      </c>
      <c r="C83" s="1">
        <v>-4.9884289019999999</v>
      </c>
      <c r="D83">
        <f t="shared" si="4"/>
        <v>2.2463759632693772</v>
      </c>
      <c r="E83">
        <f t="shared" si="5"/>
        <v>52.342401438525442</v>
      </c>
      <c r="F83">
        <f t="shared" si="6"/>
        <v>0.18230896660277629</v>
      </c>
      <c r="G83">
        <f t="shared" si="7"/>
        <v>26.736530105802782</v>
      </c>
    </row>
    <row r="84" spans="1:7" x14ac:dyDescent="0.35">
      <c r="A84" s="2">
        <v>40551</v>
      </c>
      <c r="B84" s="1">
        <v>33.659999999999997</v>
      </c>
      <c r="C84" s="1">
        <v>-8.9039242220000006</v>
      </c>
      <c r="D84">
        <f t="shared" si="4"/>
        <v>-2.8179874424191866</v>
      </c>
      <c r="E84">
        <f t="shared" si="5"/>
        <v>37.038626485054493</v>
      </c>
      <c r="F84">
        <f t="shared" si="6"/>
        <v>-0.33476482025750132</v>
      </c>
      <c r="G84">
        <f t="shared" si="7"/>
        <v>73.430492852471872</v>
      </c>
    </row>
    <row r="85" spans="1:7" x14ac:dyDescent="0.35">
      <c r="A85" s="2">
        <v>40763</v>
      </c>
      <c r="B85" s="1">
        <v>31.66</v>
      </c>
      <c r="C85" s="1">
        <v>-5.9417706480000003</v>
      </c>
      <c r="D85">
        <f t="shared" si="4"/>
        <v>-7.0781431881257557</v>
      </c>
      <c r="E85">
        <f t="shared" si="5"/>
        <v>1.2913425499518616</v>
      </c>
      <c r="F85">
        <f t="shared" si="6"/>
        <v>-1.1916807604317514</v>
      </c>
      <c r="G85">
        <f t="shared" si="7"/>
        <v>22.563353939978143</v>
      </c>
    </row>
    <row r="86" spans="1:7" x14ac:dyDescent="0.35">
      <c r="A86" s="1" t="s">
        <v>110</v>
      </c>
      <c r="B86" s="1">
        <v>30.47</v>
      </c>
      <c r="C86" s="1">
        <v>-3.7586860390000001</v>
      </c>
      <c r="D86">
        <f t="shared" si="4"/>
        <v>-6.2826824100377259</v>
      </c>
      <c r="E86">
        <f t="shared" si="5"/>
        <v>6.3705576810116087</v>
      </c>
      <c r="F86">
        <f t="shared" si="6"/>
        <v>-1.6666897491885764</v>
      </c>
      <c r="G86">
        <f t="shared" si="7"/>
        <v>4.3764484765847627</v>
      </c>
    </row>
    <row r="87" spans="1:7" x14ac:dyDescent="0.35">
      <c r="A87" s="1" t="s">
        <v>111</v>
      </c>
      <c r="B87" s="1">
        <v>31</v>
      </c>
      <c r="C87" s="1">
        <v>1.739415819</v>
      </c>
      <c r="D87">
        <f t="shared" si="4"/>
        <v>-4.5158849503113174</v>
      </c>
      <c r="E87">
        <f t="shared" si="5"/>
        <v>39.128787714546753</v>
      </c>
      <c r="F87">
        <f t="shared" si="6"/>
        <v>-1.8758893781697188</v>
      </c>
      <c r="G87">
        <f t="shared" si="7"/>
        <v>13.07043166868238</v>
      </c>
    </row>
    <row r="88" spans="1:7" x14ac:dyDescent="0.35">
      <c r="A88" s="1" t="s">
        <v>112</v>
      </c>
      <c r="B88" s="1">
        <v>31.06</v>
      </c>
      <c r="C88" s="1">
        <v>0.19354838699999999</v>
      </c>
      <c r="D88">
        <f t="shared" si="4"/>
        <v>-0.13717441179339529</v>
      </c>
      <c r="E88">
        <f t="shared" si="5"/>
        <v>0.10937756964173662</v>
      </c>
      <c r="F88">
        <f t="shared" si="6"/>
        <v>-1.5143588584527468</v>
      </c>
      <c r="G88">
        <f t="shared" si="7"/>
        <v>2.9169471590699887</v>
      </c>
    </row>
    <row r="89" spans="1:7" x14ac:dyDescent="0.35">
      <c r="A89" s="2">
        <v>40703</v>
      </c>
      <c r="B89" s="1">
        <v>29.7</v>
      </c>
      <c r="C89" s="1">
        <v>-4.3786220220000001</v>
      </c>
      <c r="D89">
        <f t="shared" si="4"/>
        <v>9.4331547361981377E-2</v>
      </c>
      <c r="E89">
        <f t="shared" si="5"/>
        <v>20.007313633668087</v>
      </c>
      <c r="F89">
        <f t="shared" si="6"/>
        <v>-1.3435681339074721</v>
      </c>
      <c r="G89">
        <f t="shared" si="7"/>
        <v>9.2115521036255714</v>
      </c>
    </row>
    <row r="90" spans="1:7" x14ac:dyDescent="0.35">
      <c r="A90" s="2">
        <v>40886</v>
      </c>
      <c r="B90" s="1">
        <v>31.49</v>
      </c>
      <c r="C90" s="1">
        <v>6.0269360269999996</v>
      </c>
      <c r="D90">
        <f t="shared" si="4"/>
        <v>-3.0367359511914054</v>
      </c>
      <c r="E90">
        <f t="shared" si="5"/>
        <v>82.150149728252089</v>
      </c>
      <c r="F90">
        <f t="shared" si="6"/>
        <v>-1.647073522716725</v>
      </c>
      <c r="G90">
        <f t="shared" si="7"/>
        <v>58.890422569143482</v>
      </c>
    </row>
    <row r="91" spans="1:7" x14ac:dyDescent="0.35">
      <c r="A91" s="1" t="s">
        <v>113</v>
      </c>
      <c r="B91" s="1">
        <v>28.54</v>
      </c>
      <c r="C91" s="1">
        <v>-9.3680533500000003</v>
      </c>
      <c r="D91">
        <f t="shared" si="4"/>
        <v>3.3078344335425776</v>
      </c>
      <c r="E91">
        <f t="shared" si="5"/>
        <v>160.67813110096398</v>
      </c>
      <c r="F91">
        <f t="shared" si="6"/>
        <v>-0.87967256774505254</v>
      </c>
      <c r="G91">
        <f t="shared" si="7"/>
        <v>72.052608304555122</v>
      </c>
    </row>
    <row r="92" spans="1:7" x14ac:dyDescent="0.35">
      <c r="A92" s="1" t="s">
        <v>114</v>
      </c>
      <c r="B92" s="1">
        <v>28.86</v>
      </c>
      <c r="C92" s="1">
        <v>1.1212333569999999</v>
      </c>
      <c r="D92">
        <f t="shared" si="4"/>
        <v>-5.5652870149372262</v>
      </c>
      <c r="E92">
        <f t="shared" si="5"/>
        <v>44.709554684331536</v>
      </c>
      <c r="F92">
        <f t="shared" si="6"/>
        <v>-1.7285106459705473</v>
      </c>
      <c r="G92">
        <f t="shared" si="7"/>
        <v>8.1210408824665983</v>
      </c>
    </row>
    <row r="93" spans="1:7" x14ac:dyDescent="0.35">
      <c r="A93" s="2">
        <v>40612</v>
      </c>
      <c r="B93" s="1">
        <v>30.33</v>
      </c>
      <c r="C93" s="1">
        <v>5.0935550940000001</v>
      </c>
      <c r="D93">
        <f t="shared" si="4"/>
        <v>-0.88472275458116778</v>
      </c>
      <c r="E93">
        <f t="shared" si="5"/>
        <v>35.739806034836285</v>
      </c>
      <c r="F93">
        <f t="shared" si="6"/>
        <v>-1.4435362456734926</v>
      </c>
      <c r="G93">
        <f t="shared" si="7"/>
        <v>42.733563183234182</v>
      </c>
    </row>
    <row r="94" spans="1:7" x14ac:dyDescent="0.35">
      <c r="A94" s="2">
        <v>40826</v>
      </c>
      <c r="B94" s="1">
        <v>32.979999999999997</v>
      </c>
      <c r="C94" s="1">
        <v>8.7372238709999994</v>
      </c>
      <c r="D94">
        <f t="shared" si="4"/>
        <v>3.3000717394256496</v>
      </c>
      <c r="E94">
        <f t="shared" si="5"/>
        <v>29.562623301883495</v>
      </c>
      <c r="F94">
        <f t="shared" si="6"/>
        <v>-0.78982711170614339</v>
      </c>
      <c r="G94">
        <f t="shared" si="7"/>
        <v>90.76470042708209</v>
      </c>
    </row>
    <row r="95" spans="1:7" x14ac:dyDescent="0.35">
      <c r="A95" s="1" t="s">
        <v>115</v>
      </c>
      <c r="B95" s="1">
        <v>33.64</v>
      </c>
      <c r="C95" s="1">
        <v>2.001212856</v>
      </c>
      <c r="D95">
        <f t="shared" si="4"/>
        <v>7.1060782315276949</v>
      </c>
      <c r="E95">
        <f t="shared" si="5"/>
        <v>26.059650502261508</v>
      </c>
      <c r="F95">
        <f t="shared" si="6"/>
        <v>0.16287798656447083</v>
      </c>
      <c r="G95">
        <f t="shared" si="7"/>
        <v>3.3794750921825436</v>
      </c>
    </row>
    <row r="96" spans="1:7" x14ac:dyDescent="0.35">
      <c r="A96" s="1" t="s">
        <v>116</v>
      </c>
      <c r="B96" s="1">
        <v>34.65</v>
      </c>
      <c r="C96" s="1">
        <v>3.002378121</v>
      </c>
      <c r="D96">
        <f t="shared" si="4"/>
        <v>3.5326724686583084</v>
      </c>
      <c r="E96">
        <f t="shared" si="5"/>
        <v>0.28121209515835088</v>
      </c>
      <c r="F96">
        <f t="shared" si="6"/>
        <v>0.34671147350802378</v>
      </c>
      <c r="G96">
        <f t="shared" si="7"/>
        <v>7.0525653426012713</v>
      </c>
    </row>
    <row r="97" spans="1:7" x14ac:dyDescent="0.35">
      <c r="A97" s="1" t="s">
        <v>117</v>
      </c>
      <c r="B97" s="1">
        <v>33.26</v>
      </c>
      <c r="C97" s="1">
        <v>-4.0115440119999999</v>
      </c>
      <c r="D97">
        <f t="shared" si="4"/>
        <v>3.1614664252974922</v>
      </c>
      <c r="E97">
        <f t="shared" si="5"/>
        <v>51.452078733578759</v>
      </c>
      <c r="F97">
        <f t="shared" si="6"/>
        <v>0.61227813825722144</v>
      </c>
      <c r="G97">
        <f t="shared" si="7"/>
        <v>21.379731277209316</v>
      </c>
    </row>
    <row r="98" spans="1:7" x14ac:dyDescent="0.35">
      <c r="A98" s="2">
        <v>40735</v>
      </c>
      <c r="B98" s="1">
        <v>35.11</v>
      </c>
      <c r="C98" s="1">
        <v>5.5622369210000002</v>
      </c>
      <c r="D98">
        <f t="shared" si="4"/>
        <v>-1.8596408808107521</v>
      </c>
      <c r="E98">
        <f t="shared" si="5"/>
        <v>55.084270105011207</v>
      </c>
      <c r="F98">
        <f t="shared" si="6"/>
        <v>0.14989592323149925</v>
      </c>
      <c r="G98">
        <f t="shared" si="7"/>
        <v>29.293435076125736</v>
      </c>
    </row>
    <row r="99" spans="1:7" x14ac:dyDescent="0.35">
      <c r="A99" s="1" t="s">
        <v>118</v>
      </c>
      <c r="B99" s="1">
        <v>34.090000000000003</v>
      </c>
      <c r="C99" s="1">
        <v>-2.9051552260000002</v>
      </c>
      <c r="D99">
        <f t="shared" si="4"/>
        <v>3.3356735804567741</v>
      </c>
      <c r="E99">
        <f t="shared" si="5"/>
        <v>38.947944191500682</v>
      </c>
      <c r="F99">
        <f t="shared" si="6"/>
        <v>0.69113002300834936</v>
      </c>
      <c r="G99">
        <f t="shared" si="7"/>
        <v>12.933267592235046</v>
      </c>
    </row>
    <row r="100" spans="1:7" x14ac:dyDescent="0.35">
      <c r="A100" s="1" t="s">
        <v>119</v>
      </c>
      <c r="B100" s="1">
        <v>32.06</v>
      </c>
      <c r="C100" s="1">
        <v>-5.9548254619999996</v>
      </c>
      <c r="D100">
        <f t="shared" si="4"/>
        <v>-1.0329065840629676</v>
      </c>
      <c r="E100">
        <f t="shared" si="5"/>
        <v>24.225285440992934</v>
      </c>
      <c r="F100">
        <f t="shared" si="6"/>
        <v>0.33150149810751439</v>
      </c>
      <c r="G100">
        <f t="shared" si="7"/>
        <v>39.517906649374581</v>
      </c>
    </row>
    <row r="101" spans="1:7" x14ac:dyDescent="0.35">
      <c r="A101" s="1" t="s">
        <v>120</v>
      </c>
      <c r="B101" s="1">
        <v>35.03</v>
      </c>
      <c r="C101" s="1">
        <v>9.2638802249999994</v>
      </c>
      <c r="D101">
        <f t="shared" si="4"/>
        <v>-4.4782497986188892</v>
      </c>
      <c r="E101">
        <f t="shared" si="5"/>
        <v>188.84613758604766</v>
      </c>
      <c r="F101">
        <f t="shared" si="6"/>
        <v>-0.297131197903237</v>
      </c>
      <c r="G101">
        <f t="shared" si="7"/>
        <v>91.412939428886176</v>
      </c>
    </row>
    <row r="102" spans="1:7" x14ac:dyDescent="0.35">
      <c r="A102" s="2">
        <v>40675</v>
      </c>
      <c r="B102" s="1">
        <v>34.979999999999997</v>
      </c>
      <c r="C102" s="1">
        <v>-0.142734799</v>
      </c>
      <c r="D102">
        <f t="shared" si="4"/>
        <v>5.1412412179143328</v>
      </c>
      <c r="E102">
        <f t="shared" si="5"/>
        <v>27.92040254732586</v>
      </c>
      <c r="F102">
        <f t="shared" si="6"/>
        <v>0.65896994438708667</v>
      </c>
      <c r="G102">
        <f t="shared" si="7"/>
        <v>0.64273049556935447</v>
      </c>
    </row>
    <row r="103" spans="1:7" x14ac:dyDescent="0.35">
      <c r="A103" s="2">
        <v>40889</v>
      </c>
      <c r="B103" s="1">
        <v>34.36</v>
      </c>
      <c r="C103" s="1">
        <v>-1.772441395</v>
      </c>
      <c r="D103">
        <f t="shared" si="4"/>
        <v>1.4424580060742997</v>
      </c>
      <c r="E103">
        <f t="shared" si="5"/>
        <v>10.335578159027893</v>
      </c>
      <c r="F103">
        <f t="shared" si="6"/>
        <v>0.57879947004837795</v>
      </c>
      <c r="G103">
        <f t="shared" si="7"/>
        <v>5.5283336054734447</v>
      </c>
    </row>
    <row r="104" spans="1:7" x14ac:dyDescent="0.35">
      <c r="A104" s="1" t="s">
        <v>121</v>
      </c>
      <c r="B104" s="1">
        <v>36.68</v>
      </c>
      <c r="C104" s="1">
        <v>6.7520372530000001</v>
      </c>
      <c r="D104">
        <f t="shared" si="4"/>
        <v>-0.80797157467770997</v>
      </c>
      <c r="E104">
        <f t="shared" si="5"/>
        <v>57.153733474564909</v>
      </c>
      <c r="F104">
        <f t="shared" si="6"/>
        <v>0.34367538354354016</v>
      </c>
      <c r="G104">
        <f t="shared" si="7"/>
        <v>41.067101849903494</v>
      </c>
    </row>
    <row r="105" spans="1:7" x14ac:dyDescent="0.35">
      <c r="A105" s="1" t="s">
        <v>122</v>
      </c>
      <c r="B105" s="1">
        <v>36.479999999999997</v>
      </c>
      <c r="C105" s="1">
        <v>-0.54525626999999999</v>
      </c>
      <c r="D105">
        <f t="shared" si="4"/>
        <v>4.4840346046966868</v>
      </c>
      <c r="E105">
        <f t="shared" si="5"/>
        <v>25.293766702307369</v>
      </c>
      <c r="F105">
        <f t="shared" si="6"/>
        <v>0.98451157048918625</v>
      </c>
      <c r="G105">
        <f t="shared" si="7"/>
        <v>2.3401896457949487</v>
      </c>
    </row>
    <row r="106" spans="1:7" x14ac:dyDescent="0.35">
      <c r="A106" s="2">
        <v>40969</v>
      </c>
      <c r="B106" s="1">
        <v>38.83</v>
      </c>
      <c r="C106" s="1">
        <v>6.441885965</v>
      </c>
      <c r="D106">
        <f t="shared" si="4"/>
        <v>0.96353099240900597</v>
      </c>
      <c r="E106">
        <f t="shared" si="5"/>
        <v>30.012373205712471</v>
      </c>
      <c r="F106">
        <f t="shared" si="6"/>
        <v>0.83153478644026768</v>
      </c>
      <c r="G106">
        <f t="shared" si="7"/>
        <v>31.476040346766574</v>
      </c>
    </row>
    <row r="107" spans="1:7" x14ac:dyDescent="0.35">
      <c r="A107" s="2">
        <v>41153</v>
      </c>
      <c r="B107" s="1">
        <v>37.36</v>
      </c>
      <c r="C107" s="1">
        <v>-3.7857326809999998</v>
      </c>
      <c r="D107">
        <f t="shared" si="4"/>
        <v>4.7983794732227016</v>
      </c>
      <c r="E107">
        <f t="shared" si="5"/>
        <v>73.686981476273914</v>
      </c>
      <c r="F107">
        <f t="shared" si="6"/>
        <v>1.3925699042962409</v>
      </c>
      <c r="G107">
        <f t="shared" si="7"/>
        <v>26.814817664885727</v>
      </c>
    </row>
    <row r="108" spans="1:7" x14ac:dyDescent="0.35">
      <c r="A108" s="1" t="s">
        <v>123</v>
      </c>
      <c r="B108" s="1">
        <v>38.24</v>
      </c>
      <c r="C108" s="1">
        <v>2.3554603850000002</v>
      </c>
      <c r="D108">
        <f t="shared" si="4"/>
        <v>-1.210499034733189</v>
      </c>
      <c r="E108">
        <f t="shared" si="5"/>
        <v>12.716066583183862</v>
      </c>
      <c r="F108">
        <f t="shared" si="6"/>
        <v>0.87473964576661678</v>
      </c>
      <c r="G108">
        <f t="shared" si="7"/>
        <v>2.1925339075958576</v>
      </c>
    </row>
    <row r="109" spans="1:7" x14ac:dyDescent="0.35">
      <c r="A109" s="1" t="s">
        <v>124</v>
      </c>
      <c r="B109" s="1">
        <v>38.18</v>
      </c>
      <c r="C109" s="1">
        <v>-0.156903766</v>
      </c>
      <c r="D109">
        <f t="shared" si="4"/>
        <v>1.2856725590800435</v>
      </c>
      <c r="E109">
        <f t="shared" si="5"/>
        <v>2.0810264536814436</v>
      </c>
      <c r="F109">
        <f t="shared" si="6"/>
        <v>1.0228117196899551</v>
      </c>
      <c r="G109">
        <f t="shared" si="7"/>
        <v>1.3917286271766869</v>
      </c>
    </row>
    <row r="110" spans="1:7" x14ac:dyDescent="0.35">
      <c r="A110" s="1" t="s">
        <v>125</v>
      </c>
      <c r="B110" s="1">
        <v>38.909999999999997</v>
      </c>
      <c r="C110" s="1">
        <v>1.911995809</v>
      </c>
      <c r="D110">
        <f t="shared" si="4"/>
        <v>0.27586913152401304</v>
      </c>
      <c r="E110">
        <f t="shared" si="5"/>
        <v>2.6769105047486117</v>
      </c>
      <c r="F110">
        <f t="shared" si="6"/>
        <v>0.90484017112095971</v>
      </c>
      <c r="G110">
        <f t="shared" si="7"/>
        <v>1.0143624789115364</v>
      </c>
    </row>
    <row r="111" spans="1:7" x14ac:dyDescent="0.35">
      <c r="A111" s="2">
        <v>41062</v>
      </c>
      <c r="B111" s="1">
        <v>40.33</v>
      </c>
      <c r="C111" s="1">
        <v>3.6494474430000001</v>
      </c>
      <c r="D111">
        <f t="shared" si="4"/>
        <v>1.4211578057572039</v>
      </c>
      <c r="E111">
        <f t="shared" si="5"/>
        <v>4.9652747074436334</v>
      </c>
      <c r="F111">
        <f t="shared" si="6"/>
        <v>1.0055557349088637</v>
      </c>
      <c r="G111">
        <f t="shared" si="7"/>
        <v>6.9901633641130667</v>
      </c>
    </row>
    <row r="112" spans="1:7" x14ac:dyDescent="0.35">
      <c r="A112" s="1" t="s">
        <v>126</v>
      </c>
      <c r="B112" s="1">
        <v>40.619999999999997</v>
      </c>
      <c r="C112" s="1">
        <v>0.71906769199999998</v>
      </c>
      <c r="D112">
        <f t="shared" si="4"/>
        <v>2.9809605518271609</v>
      </c>
      <c r="E112">
        <f t="shared" si="5"/>
        <v>5.1161593093370934</v>
      </c>
      <c r="F112">
        <f t="shared" si="6"/>
        <v>1.2699449057179772</v>
      </c>
      <c r="G112">
        <f t="shared" si="7"/>
        <v>0.303465704593682</v>
      </c>
    </row>
    <row r="113" spans="1:7" x14ac:dyDescent="0.35">
      <c r="A113" s="1" t="s">
        <v>127</v>
      </c>
      <c r="B113" s="1">
        <v>40.19</v>
      </c>
      <c r="C113" s="1">
        <v>-1.0585918270000001</v>
      </c>
      <c r="D113">
        <f t="shared" si="4"/>
        <v>1.3976355499481481</v>
      </c>
      <c r="E113">
        <f t="shared" si="5"/>
        <v>6.0330529272695816</v>
      </c>
      <c r="F113">
        <f t="shared" si="6"/>
        <v>1.2148571843461795</v>
      </c>
      <c r="G113">
        <f t="shared" si="7"/>
        <v>5.1685704071909209</v>
      </c>
    </row>
    <row r="114" spans="1:7" x14ac:dyDescent="0.35">
      <c r="A114" s="1" t="s">
        <v>128</v>
      </c>
      <c r="B114" s="1">
        <v>41.21</v>
      </c>
      <c r="C114" s="1">
        <v>2.537944762</v>
      </c>
      <c r="D114">
        <f t="shared" si="4"/>
        <v>-0.32172361391555565</v>
      </c>
      <c r="E114">
        <f t="shared" si="5"/>
        <v>8.1777032202115123</v>
      </c>
      <c r="F114">
        <f t="shared" si="6"/>
        <v>0.98751228321156159</v>
      </c>
      <c r="G114">
        <f t="shared" si="7"/>
        <v>2.4038408712820618</v>
      </c>
    </row>
    <row r="115" spans="1:7" x14ac:dyDescent="0.35">
      <c r="A115" s="2">
        <v>41032</v>
      </c>
      <c r="B115" s="1">
        <v>41.09</v>
      </c>
      <c r="C115" s="1">
        <v>-0.29119145800000001</v>
      </c>
      <c r="D115">
        <f t="shared" si="4"/>
        <v>1.6800442492253331</v>
      </c>
      <c r="E115">
        <f t="shared" si="5"/>
        <v>3.8857702134401588</v>
      </c>
      <c r="F115">
        <f t="shared" si="6"/>
        <v>1.1425555310904054</v>
      </c>
      <c r="G115">
        <f t="shared" si="7"/>
        <v>2.0556304287258027</v>
      </c>
    </row>
    <row r="116" spans="1:7" x14ac:dyDescent="0.35">
      <c r="A116" s="2">
        <v>41246</v>
      </c>
      <c r="B116" s="1">
        <v>42.02</v>
      </c>
      <c r="C116" s="1">
        <v>2.2633244100000001</v>
      </c>
      <c r="D116">
        <f t="shared" si="4"/>
        <v>0.30017925416759994</v>
      </c>
      <c r="E116">
        <f t="shared" si="5"/>
        <v>3.8539389028682192</v>
      </c>
      <c r="F116">
        <f t="shared" si="6"/>
        <v>0.99918083218136489</v>
      </c>
      <c r="G116">
        <f t="shared" si="7"/>
        <v>1.5980589853400997</v>
      </c>
    </row>
    <row r="117" spans="1:7" x14ac:dyDescent="0.35">
      <c r="A117" s="1" t="s">
        <v>129</v>
      </c>
      <c r="B117" s="1">
        <v>42.47</v>
      </c>
      <c r="C117" s="1">
        <v>1.0709186100000001</v>
      </c>
      <c r="D117">
        <f t="shared" si="4"/>
        <v>1.6743808632502799</v>
      </c>
      <c r="E117">
        <f t="shared" si="5"/>
        <v>0.36416669109790484</v>
      </c>
      <c r="F117">
        <f t="shared" si="6"/>
        <v>1.1255951899632284</v>
      </c>
      <c r="G117">
        <f t="shared" si="7"/>
        <v>2.9895283964752961E-3</v>
      </c>
    </row>
    <row r="118" spans="1:7" x14ac:dyDescent="0.35">
      <c r="A118" s="1" t="s">
        <v>130</v>
      </c>
      <c r="B118" s="1">
        <v>42.59</v>
      </c>
      <c r="C118" s="1">
        <v>0.28255238999999999</v>
      </c>
      <c r="D118">
        <f t="shared" si="4"/>
        <v>1.251957285975084</v>
      </c>
      <c r="E118">
        <f t="shared" si="5"/>
        <v>0.93974585234046359</v>
      </c>
      <c r="F118">
        <f t="shared" si="6"/>
        <v>1.1201275319669055</v>
      </c>
      <c r="G118">
        <f t="shared" si="7"/>
        <v>0.70153211844088192</v>
      </c>
    </row>
    <row r="119" spans="1:7" x14ac:dyDescent="0.35">
      <c r="A119" s="2">
        <v>40943</v>
      </c>
      <c r="B119" s="1">
        <v>41.91</v>
      </c>
      <c r="C119" s="1">
        <v>-1.596618925</v>
      </c>
      <c r="D119">
        <f t="shared" si="4"/>
        <v>0.57337385879252523</v>
      </c>
      <c r="E119">
        <f t="shared" si="5"/>
        <v>4.7088686817116336</v>
      </c>
      <c r="F119">
        <f t="shared" si="6"/>
        <v>1.0363700177702149</v>
      </c>
      <c r="G119">
        <f t="shared" si="7"/>
        <v>6.9326307727502137</v>
      </c>
    </row>
    <row r="120" spans="1:7" x14ac:dyDescent="0.35">
      <c r="A120" s="2">
        <v>41156</v>
      </c>
      <c r="B120" s="1">
        <v>40.71</v>
      </c>
      <c r="C120" s="1">
        <v>-2.863278454</v>
      </c>
      <c r="D120">
        <f t="shared" si="4"/>
        <v>-0.94562108986224236</v>
      </c>
      <c r="E120">
        <f t="shared" si="5"/>
        <v>3.6774097662317726</v>
      </c>
      <c r="F120">
        <f t="shared" si="6"/>
        <v>0.77307112349319329</v>
      </c>
      <c r="G120">
        <f t="shared" si="7"/>
        <v>13.223038249734925</v>
      </c>
    </row>
    <row r="121" spans="1:7" x14ac:dyDescent="0.35">
      <c r="A121" s="1" t="s">
        <v>131</v>
      </c>
      <c r="B121" s="1">
        <v>41.2</v>
      </c>
      <c r="C121" s="1">
        <v>1.20363547</v>
      </c>
      <c r="D121">
        <f t="shared" si="4"/>
        <v>-2.2879812447586723</v>
      </c>
      <c r="E121">
        <f t="shared" si="5"/>
        <v>12.191387282782143</v>
      </c>
      <c r="F121">
        <f t="shared" si="6"/>
        <v>0.40943616574387398</v>
      </c>
      <c r="G121">
        <f t="shared" si="7"/>
        <v>0.63075253488091465</v>
      </c>
    </row>
    <row r="122" spans="1:7" x14ac:dyDescent="0.35">
      <c r="A122" s="1" t="s">
        <v>132</v>
      </c>
      <c r="B122" s="1">
        <v>42.17</v>
      </c>
      <c r="C122" s="1">
        <v>2.3543689319999999</v>
      </c>
      <c r="D122">
        <f t="shared" si="4"/>
        <v>0.15615045557239826</v>
      </c>
      <c r="E122">
        <f t="shared" si="5"/>
        <v>4.8321644701076858</v>
      </c>
      <c r="F122">
        <f t="shared" si="6"/>
        <v>0.48885609616948661</v>
      </c>
      <c r="G122">
        <f t="shared" si="7"/>
        <v>3.4801381406484038</v>
      </c>
    </row>
    <row r="123" spans="1:7" x14ac:dyDescent="0.35">
      <c r="A123" s="1" t="s">
        <v>133</v>
      </c>
      <c r="B123" s="1">
        <v>41.77</v>
      </c>
      <c r="C123" s="1">
        <v>-0.94854161699999995</v>
      </c>
      <c r="D123">
        <f t="shared" si="4"/>
        <v>1.6949033890717193</v>
      </c>
      <c r="E123">
        <f t="shared" si="5"/>
        <v>6.9878015001255127</v>
      </c>
      <c r="F123">
        <f t="shared" si="6"/>
        <v>0.67540737975253795</v>
      </c>
      <c r="G123">
        <f t="shared" si="7"/>
        <v>2.6372103440535741</v>
      </c>
    </row>
    <row r="124" spans="1:7" x14ac:dyDescent="0.35">
      <c r="A124" s="2">
        <v>41095</v>
      </c>
      <c r="B124" s="1">
        <v>44.32</v>
      </c>
      <c r="C124" s="1">
        <v>6.1048599469999996</v>
      </c>
      <c r="D124">
        <f t="shared" si="4"/>
        <v>-0.15550811517848417</v>
      </c>
      <c r="E124">
        <f t="shared" si="5"/>
        <v>39.192208273944381</v>
      </c>
      <c r="F124">
        <f t="shared" si="6"/>
        <v>0.51301248007728417</v>
      </c>
      <c r="G124">
        <f t="shared" si="7"/>
        <v>31.268758093329986</v>
      </c>
    </row>
    <row r="125" spans="1:7" x14ac:dyDescent="0.35">
      <c r="A125" s="1" t="s">
        <v>134</v>
      </c>
      <c r="B125" s="1">
        <v>42.62</v>
      </c>
      <c r="C125" s="1">
        <v>-3.8357400720000001</v>
      </c>
      <c r="D125">
        <f t="shared" si="4"/>
        <v>4.2267495283464545</v>
      </c>
      <c r="E125">
        <f t="shared" si="5"/>
        <v>65.003738555694738</v>
      </c>
      <c r="F125">
        <f t="shared" si="6"/>
        <v>1.0721972267695556</v>
      </c>
      <c r="G125">
        <f t="shared" si="7"/>
        <v>24.087848528653399</v>
      </c>
    </row>
    <row r="126" spans="1:7" x14ac:dyDescent="0.35">
      <c r="A126" s="1" t="s">
        <v>135</v>
      </c>
      <c r="B126" s="1">
        <v>43.29</v>
      </c>
      <c r="C126" s="1">
        <v>1.57203191</v>
      </c>
      <c r="D126">
        <f t="shared" si="4"/>
        <v>-1.4169931918960639</v>
      </c>
      <c r="E126">
        <f t="shared" si="5"/>
        <v>8.9342710597647752</v>
      </c>
      <c r="F126">
        <f t="shared" si="6"/>
        <v>0.58140349689260007</v>
      </c>
      <c r="G126">
        <f t="shared" si="7"/>
        <v>0.9813446528556854</v>
      </c>
    </row>
    <row r="127" spans="1:7" x14ac:dyDescent="0.35">
      <c r="A127" s="1" t="s">
        <v>136</v>
      </c>
      <c r="B127" s="1">
        <v>43.2</v>
      </c>
      <c r="C127" s="1">
        <v>-0.207900208</v>
      </c>
      <c r="D127">
        <f t="shared" si="4"/>
        <v>0.67532437943118073</v>
      </c>
      <c r="E127">
        <f t="shared" si="5"/>
        <v>0.78008567184297939</v>
      </c>
      <c r="F127">
        <f t="shared" si="6"/>
        <v>0.68046633820334013</v>
      </c>
      <c r="G127">
        <f t="shared" si="7"/>
        <v>0.78919512041325124</v>
      </c>
    </row>
    <row r="128" spans="1:7" x14ac:dyDescent="0.35">
      <c r="A128" s="2">
        <v>41005</v>
      </c>
      <c r="B128" s="1">
        <v>44.99</v>
      </c>
      <c r="C128" s="1">
        <v>4.1435185189999997</v>
      </c>
      <c r="D128">
        <f t="shared" si="4"/>
        <v>5.7067168229354232E-2</v>
      </c>
      <c r="E128">
        <f t="shared" si="5"/>
        <v>16.699084642215233</v>
      </c>
      <c r="F128">
        <f t="shared" si="6"/>
        <v>0.59162968358300605</v>
      </c>
      <c r="G128">
        <f t="shared" si="7"/>
        <v>12.615914299159888</v>
      </c>
    </row>
    <row r="129" spans="1:7" x14ac:dyDescent="0.35">
      <c r="A129" s="2">
        <v>41219</v>
      </c>
      <c r="B129" s="1">
        <v>45.81</v>
      </c>
      <c r="C129" s="1">
        <v>1.8226272509999999</v>
      </c>
      <c r="D129">
        <f t="shared" si="4"/>
        <v>2.9175831137688055</v>
      </c>
      <c r="E129">
        <f t="shared" si="5"/>
        <v>1.1989283414117795</v>
      </c>
      <c r="F129">
        <f t="shared" si="6"/>
        <v>0.94681856712470547</v>
      </c>
      <c r="G129">
        <f t="shared" si="7"/>
        <v>0.7670408507513754</v>
      </c>
    </row>
    <row r="130" spans="1:7" x14ac:dyDescent="0.35">
      <c r="A130" s="1" t="s">
        <v>137</v>
      </c>
      <c r="B130" s="1">
        <v>46.18</v>
      </c>
      <c r="C130" s="1">
        <v>0.807683912</v>
      </c>
      <c r="D130">
        <f t="shared" si="4"/>
        <v>2.1511140098306414</v>
      </c>
      <c r="E130">
        <f t="shared" si="5"/>
        <v>1.804804427757247</v>
      </c>
      <c r="F130">
        <f t="shared" si="6"/>
        <v>1.034399435512235</v>
      </c>
      <c r="G130">
        <f t="shared" si="7"/>
        <v>5.1399928601426781E-2</v>
      </c>
    </row>
    <row r="131" spans="1:7" x14ac:dyDescent="0.35">
      <c r="A131" s="1" t="s">
        <v>138</v>
      </c>
      <c r="B131" s="1">
        <v>47.18</v>
      </c>
      <c r="C131" s="1">
        <v>2.165439584</v>
      </c>
      <c r="D131">
        <f t="shared" si="4"/>
        <v>1.2107129413491924</v>
      </c>
      <c r="E131">
        <f t="shared" si="5"/>
        <v>0.91150296218728299</v>
      </c>
      <c r="F131">
        <f t="shared" si="6"/>
        <v>1.0117278831610115</v>
      </c>
      <c r="G131">
        <f t="shared" si="7"/>
        <v>1.3310506886527917</v>
      </c>
    </row>
    <row r="132" spans="1:7" x14ac:dyDescent="0.35">
      <c r="A132" s="2">
        <v>40946</v>
      </c>
      <c r="B132" s="1">
        <v>46.74</v>
      </c>
      <c r="C132" s="1">
        <v>-0.93259855899999999</v>
      </c>
      <c r="D132">
        <f t="shared" si="4"/>
        <v>1.8790215912047576</v>
      </c>
      <c r="E132">
        <f t="shared" si="5"/>
        <v>7.9052078690374232</v>
      </c>
      <c r="F132">
        <f t="shared" si="6"/>
        <v>1.1270990532449103</v>
      </c>
      <c r="G132">
        <f t="shared" si="7"/>
        <v>4.2423542538873846</v>
      </c>
    </row>
    <row r="133" spans="1:7" x14ac:dyDescent="0.35">
      <c r="A133" s="2">
        <v>41159</v>
      </c>
      <c r="B133" s="1">
        <v>46.88</v>
      </c>
      <c r="C133" s="1">
        <v>0.29952931100000002</v>
      </c>
      <c r="D133">
        <f t="shared" ref="D133:D196" si="8">0.7*C132+0.3*D132</f>
        <v>-8.9112513938572668E-2</v>
      </c>
      <c r="E133">
        <f t="shared" ref="E133:E196" si="9">(C133-D133)^2</f>
        <v>0.15104246809158417</v>
      </c>
      <c r="F133">
        <f t="shared" ref="F133:F196" si="10">0.1*C132+0.9*F132</f>
        <v>0.92112929202041927</v>
      </c>
      <c r="G133">
        <f t="shared" ref="G133:G196" si="11">(C133-F133)^2</f>
        <v>0.38638653640458559</v>
      </c>
    </row>
    <row r="134" spans="1:7" x14ac:dyDescent="0.35">
      <c r="A134" s="1" t="s">
        <v>139</v>
      </c>
      <c r="B134" s="1">
        <v>47.27</v>
      </c>
      <c r="C134" s="1">
        <v>0.83191126299999996</v>
      </c>
      <c r="D134">
        <f t="shared" si="8"/>
        <v>0.18293676351842819</v>
      </c>
      <c r="E134">
        <f t="shared" si="9"/>
        <v>0.42116790097735668</v>
      </c>
      <c r="F134">
        <f t="shared" si="10"/>
        <v>0.85896929391837729</v>
      </c>
      <c r="G134">
        <f t="shared" si="11"/>
        <v>7.3213703717986346E-4</v>
      </c>
    </row>
    <row r="135" spans="1:7" x14ac:dyDescent="0.35">
      <c r="A135" s="1" t="s">
        <v>140</v>
      </c>
      <c r="B135" s="1">
        <v>48.58</v>
      </c>
      <c r="C135" s="1">
        <v>2.7713137300000001</v>
      </c>
      <c r="D135">
        <f t="shared" si="8"/>
        <v>0.63721891315552848</v>
      </c>
      <c r="E135">
        <f t="shared" si="9"/>
        <v>4.5543606872824398</v>
      </c>
      <c r="F135">
        <f t="shared" si="10"/>
        <v>0.85626349082653963</v>
      </c>
      <c r="G135">
        <f t="shared" si="11"/>
        <v>3.6674174185583284</v>
      </c>
    </row>
    <row r="136" spans="1:7" x14ac:dyDescent="0.35">
      <c r="A136" s="1" t="s">
        <v>141</v>
      </c>
      <c r="B136" s="1">
        <v>48.42</v>
      </c>
      <c r="C136" s="1">
        <v>-0.32935364299999997</v>
      </c>
      <c r="D136">
        <f t="shared" si="8"/>
        <v>2.1310852849466584</v>
      </c>
      <c r="E136">
        <f t="shared" si="9"/>
        <v>6.0537597181553027</v>
      </c>
      <c r="F136">
        <f t="shared" si="10"/>
        <v>1.0477685147438858</v>
      </c>
      <c r="G136">
        <f t="shared" si="11"/>
        <v>1.8964654373491756</v>
      </c>
    </row>
    <row r="137" spans="1:7" x14ac:dyDescent="0.35">
      <c r="A137" s="2">
        <v>41068</v>
      </c>
      <c r="B137" s="1">
        <v>48.3</v>
      </c>
      <c r="C137" s="1">
        <v>-0.247831475</v>
      </c>
      <c r="D137">
        <f t="shared" si="8"/>
        <v>0.4087780353839976</v>
      </c>
      <c r="E137">
        <f t="shared" si="9"/>
        <v>0.43113604912671305</v>
      </c>
      <c r="F137">
        <f t="shared" si="10"/>
        <v>0.91005629896949725</v>
      </c>
      <c r="G137">
        <f t="shared" si="11"/>
        <v>1.3407040971080375</v>
      </c>
    </row>
    <row r="138" spans="1:7" x14ac:dyDescent="0.35">
      <c r="A138" s="1" t="s">
        <v>142</v>
      </c>
      <c r="B138" s="1">
        <v>49.09</v>
      </c>
      <c r="C138" s="1">
        <v>1.6356107660000001</v>
      </c>
      <c r="D138">
        <f t="shared" si="8"/>
        <v>-5.0848621884800715E-2</v>
      </c>
      <c r="E138">
        <f t="shared" si="9"/>
        <v>2.8441452669847771</v>
      </c>
      <c r="F138">
        <f t="shared" si="10"/>
        <v>0.79426752157254754</v>
      </c>
      <c r="G138">
        <f t="shared" si="11"/>
        <v>0.70785845494371213</v>
      </c>
    </row>
    <row r="139" spans="1:7" x14ac:dyDescent="0.35">
      <c r="A139" s="1" t="s">
        <v>143</v>
      </c>
      <c r="B139" s="1">
        <v>48.22</v>
      </c>
      <c r="C139" s="1">
        <v>-1.7722550420000001</v>
      </c>
      <c r="D139">
        <f t="shared" si="8"/>
        <v>1.1296729496345597</v>
      </c>
      <c r="E139">
        <f t="shared" si="9"/>
        <v>8.4211860686321902</v>
      </c>
      <c r="F139">
        <f t="shared" si="10"/>
        <v>0.87840184601529292</v>
      </c>
      <c r="G139">
        <f t="shared" si="11"/>
        <v>7.0259819379829178</v>
      </c>
    </row>
    <row r="140" spans="1:7" x14ac:dyDescent="0.35">
      <c r="A140" s="1" t="s">
        <v>144</v>
      </c>
      <c r="B140" s="1">
        <v>48.13</v>
      </c>
      <c r="C140" s="1">
        <v>-0.18664454599999999</v>
      </c>
      <c r="D140">
        <f t="shared" si="8"/>
        <v>-0.90167664450963214</v>
      </c>
      <c r="E140">
        <f t="shared" si="9"/>
        <v>0.5112709018990883</v>
      </c>
      <c r="F140">
        <f t="shared" si="10"/>
        <v>0.61333615721376356</v>
      </c>
      <c r="G140">
        <f t="shared" si="11"/>
        <v>0.63996912551438767</v>
      </c>
    </row>
    <row r="141" spans="1:7" x14ac:dyDescent="0.35">
      <c r="A141" s="2">
        <v>41008</v>
      </c>
      <c r="B141" s="1">
        <v>50.34</v>
      </c>
      <c r="C141" s="1">
        <v>4.591730729</v>
      </c>
      <c r="D141">
        <f t="shared" si="8"/>
        <v>-0.40115417555288962</v>
      </c>
      <c r="E141">
        <f t="shared" si="9"/>
        <v>24.928899670112116</v>
      </c>
      <c r="F141">
        <f t="shared" si="10"/>
        <v>0.53333808689238726</v>
      </c>
      <c r="G141">
        <f t="shared" si="11"/>
        <v>16.470550837513212</v>
      </c>
    </row>
    <row r="142" spans="1:7" x14ac:dyDescent="0.35">
      <c r="A142" s="2">
        <v>41191</v>
      </c>
      <c r="B142" s="1">
        <v>50.93</v>
      </c>
      <c r="C142" s="1">
        <v>1.1720301950000001</v>
      </c>
      <c r="D142">
        <f t="shared" si="8"/>
        <v>3.0938652576341328</v>
      </c>
      <c r="E142">
        <f t="shared" si="9"/>
        <v>3.6934500079699411</v>
      </c>
      <c r="F142">
        <f t="shared" si="10"/>
        <v>0.93917735110314859</v>
      </c>
      <c r="G142">
        <f t="shared" si="11"/>
        <v>5.4220446910851476E-2</v>
      </c>
    </row>
    <row r="143" spans="1:7" x14ac:dyDescent="0.35">
      <c r="A143" s="1" t="s">
        <v>145</v>
      </c>
      <c r="B143" s="1">
        <v>51.31</v>
      </c>
      <c r="C143" s="1">
        <v>0.746122128</v>
      </c>
      <c r="D143">
        <f t="shared" si="8"/>
        <v>1.7485807137902398</v>
      </c>
      <c r="E143">
        <f t="shared" si="9"/>
        <v>1.0049232162245674</v>
      </c>
      <c r="F143">
        <f t="shared" si="10"/>
        <v>0.96246263549283373</v>
      </c>
      <c r="G143">
        <f t="shared" si="11"/>
        <v>4.6803215182256851E-2</v>
      </c>
    </row>
    <row r="144" spans="1:7" x14ac:dyDescent="0.35">
      <c r="A144" s="1" t="s">
        <v>146</v>
      </c>
      <c r="B144" s="1">
        <v>50.86</v>
      </c>
      <c r="C144" s="1">
        <v>-0.87702202299999998</v>
      </c>
      <c r="D144">
        <f t="shared" si="8"/>
        <v>1.0468597037370719</v>
      </c>
      <c r="E144">
        <f t="shared" si="9"/>
        <v>3.7013208984728179</v>
      </c>
      <c r="F144">
        <f t="shared" si="10"/>
        <v>0.94082858474355036</v>
      </c>
      <c r="G144">
        <f t="shared" si="11"/>
        <v>3.3045808320735954</v>
      </c>
    </row>
    <row r="145" spans="1:7" x14ac:dyDescent="0.35">
      <c r="A145" s="2">
        <v>40918</v>
      </c>
      <c r="B145" s="1">
        <v>51.53</v>
      </c>
      <c r="C145" s="1">
        <v>1.3173417220000001</v>
      </c>
      <c r="D145">
        <f t="shared" si="8"/>
        <v>-0.29985750497887842</v>
      </c>
      <c r="E145">
        <f t="shared" si="9"/>
        <v>2.6153333397410825</v>
      </c>
      <c r="F145">
        <f t="shared" si="10"/>
        <v>0.75904352396919528</v>
      </c>
      <c r="G145">
        <f t="shared" si="11"/>
        <v>0.31169687792444378</v>
      </c>
    </row>
    <row r="146" spans="1:7" x14ac:dyDescent="0.35">
      <c r="A146" s="2">
        <v>41131</v>
      </c>
      <c r="B146" s="1">
        <v>49.22</v>
      </c>
      <c r="C146" s="1">
        <v>-4.4828255390000002</v>
      </c>
      <c r="D146">
        <f t="shared" si="8"/>
        <v>0.83218195390633654</v>
      </c>
      <c r="E146">
        <f t="shared" si="9"/>
        <v>28.249304649650501</v>
      </c>
      <c r="F146">
        <f t="shared" si="10"/>
        <v>0.81487334377227583</v>
      </c>
      <c r="G146">
        <f t="shared" si="11"/>
        <v>28.065613452526623</v>
      </c>
    </row>
    <row r="147" spans="1:7" x14ac:dyDescent="0.35">
      <c r="A147" s="1" t="s">
        <v>147</v>
      </c>
      <c r="B147" s="1">
        <v>50.49</v>
      </c>
      <c r="C147" s="1">
        <v>2.5802519300000002</v>
      </c>
      <c r="D147">
        <f t="shared" si="8"/>
        <v>-2.8883232911280992</v>
      </c>
      <c r="E147">
        <f t="shared" si="9"/>
        <v>29.90531494913624</v>
      </c>
      <c r="F147">
        <f t="shared" si="10"/>
        <v>0.28510345549504823</v>
      </c>
      <c r="G147">
        <f t="shared" si="11"/>
        <v>5.2677065200224078</v>
      </c>
    </row>
    <row r="148" spans="1:7" x14ac:dyDescent="0.35">
      <c r="A148" s="1" t="s">
        <v>148</v>
      </c>
      <c r="B148" s="1">
        <v>48.72</v>
      </c>
      <c r="C148" s="1">
        <v>-3.5056446819999998</v>
      </c>
      <c r="D148">
        <f t="shared" si="8"/>
        <v>0.93967936366157023</v>
      </c>
      <c r="E148">
        <f t="shared" si="9"/>
        <v>19.760905870936949</v>
      </c>
      <c r="F148">
        <f t="shared" si="10"/>
        <v>0.51461830294554345</v>
      </c>
      <c r="G148">
        <f t="shared" si="11"/>
        <v>16.162514468123252</v>
      </c>
    </row>
    <row r="149" spans="1:7" x14ac:dyDescent="0.35">
      <c r="A149" s="1" t="s">
        <v>149</v>
      </c>
      <c r="B149" s="1">
        <v>48.51</v>
      </c>
      <c r="C149" s="1">
        <v>-0.43103448300000002</v>
      </c>
      <c r="D149">
        <f t="shared" si="8"/>
        <v>-2.1720474683015287</v>
      </c>
      <c r="E149">
        <f t="shared" si="9"/>
        <v>3.0311262149885412</v>
      </c>
      <c r="F149">
        <f t="shared" si="10"/>
        <v>0.11259200445098916</v>
      </c>
      <c r="G149">
        <f t="shared" si="11"/>
        <v>0.29552975785830049</v>
      </c>
    </row>
    <row r="150" spans="1:7" x14ac:dyDescent="0.35">
      <c r="A150" s="2">
        <v>41040</v>
      </c>
      <c r="B150" s="1">
        <v>45.78</v>
      </c>
      <c r="C150" s="1">
        <v>-5.6277056280000002</v>
      </c>
      <c r="D150">
        <f t="shared" si="8"/>
        <v>-0.95333837859045856</v>
      </c>
      <c r="E150">
        <f t="shared" si="9"/>
        <v>21.849709182352527</v>
      </c>
      <c r="F150">
        <f t="shared" si="10"/>
        <v>5.8229355705890239E-2</v>
      </c>
      <c r="G150">
        <f t="shared" si="11"/>
        <v>32.329856638930508</v>
      </c>
    </row>
    <row r="151" spans="1:7" x14ac:dyDescent="0.35">
      <c r="A151" s="2">
        <v>41254</v>
      </c>
      <c r="B151" s="1">
        <v>46.13</v>
      </c>
      <c r="C151" s="1">
        <v>0.76452599399999999</v>
      </c>
      <c r="D151">
        <f t="shared" si="8"/>
        <v>-4.2253954531771374</v>
      </c>
      <c r="E151">
        <f t="shared" si="9"/>
        <v>24.899316048998372</v>
      </c>
      <c r="F151">
        <f t="shared" si="10"/>
        <v>-0.51036414266469887</v>
      </c>
      <c r="G151">
        <f t="shared" si="11"/>
        <v>1.6253448605649343</v>
      </c>
    </row>
    <row r="152" spans="1:7" x14ac:dyDescent="0.35">
      <c r="A152" s="1" t="s">
        <v>150</v>
      </c>
      <c r="B152" s="1">
        <v>47.92</v>
      </c>
      <c r="C152" s="1">
        <v>3.8803381749999999</v>
      </c>
      <c r="D152">
        <f t="shared" si="8"/>
        <v>-0.7324504401531412</v>
      </c>
      <c r="E152">
        <f t="shared" si="9"/>
        <v>21.277818808086433</v>
      </c>
      <c r="F152">
        <f t="shared" si="10"/>
        <v>-0.38287512899822901</v>
      </c>
      <c r="G152">
        <f t="shared" si="11"/>
        <v>18.174987675387495</v>
      </c>
    </row>
    <row r="153" spans="1:7" x14ac:dyDescent="0.35">
      <c r="A153" s="1" t="s">
        <v>151</v>
      </c>
      <c r="B153" s="1">
        <v>48.31</v>
      </c>
      <c r="C153" s="1">
        <v>0.81385642700000005</v>
      </c>
      <c r="D153">
        <f t="shared" si="8"/>
        <v>2.4965015904540575</v>
      </c>
      <c r="E153">
        <f t="shared" si="9"/>
        <v>2.8312947460953315</v>
      </c>
      <c r="F153">
        <f t="shared" si="10"/>
        <v>4.3446201401593887E-2</v>
      </c>
      <c r="G153">
        <f t="shared" si="11"/>
        <v>0.59353191570658714</v>
      </c>
    </row>
    <row r="154" spans="1:7" x14ac:dyDescent="0.35">
      <c r="A154" s="2">
        <v>40980</v>
      </c>
      <c r="B154" s="1">
        <v>48.64</v>
      </c>
      <c r="C154" s="1">
        <v>0.68308838699999996</v>
      </c>
      <c r="D154">
        <f t="shared" si="8"/>
        <v>1.3186499760362174</v>
      </c>
      <c r="E154">
        <f t="shared" si="9"/>
        <v>0.40393853345824171</v>
      </c>
      <c r="F154">
        <f t="shared" si="10"/>
        <v>0.12048722396143452</v>
      </c>
      <c r="G154">
        <f t="shared" si="11"/>
        <v>0.3165200686523465</v>
      </c>
    </row>
    <row r="155" spans="1:7" x14ac:dyDescent="0.35">
      <c r="A155" s="2">
        <v>41194</v>
      </c>
      <c r="B155" s="1">
        <v>48.08</v>
      </c>
      <c r="C155" s="1">
        <v>-1.1513157890000001</v>
      </c>
      <c r="D155">
        <f t="shared" si="8"/>
        <v>0.87375686371086514</v>
      </c>
      <c r="E155">
        <f t="shared" si="9"/>
        <v>4.1009192487574202</v>
      </c>
      <c r="F155">
        <f t="shared" si="10"/>
        <v>0.17674734026529107</v>
      </c>
      <c r="G155">
        <f t="shared" si="11"/>
        <v>1.7637516753139173</v>
      </c>
    </row>
    <row r="156" spans="1:7" x14ac:dyDescent="0.35">
      <c r="A156" s="1" t="s">
        <v>152</v>
      </c>
      <c r="B156" s="1">
        <v>49.39</v>
      </c>
      <c r="C156" s="1">
        <v>2.7246256240000002</v>
      </c>
      <c r="D156">
        <f t="shared" si="8"/>
        <v>-0.54379399318674049</v>
      </c>
      <c r="E156">
        <f t="shared" si="9"/>
        <v>10.68256679401112</v>
      </c>
      <c r="F156">
        <f t="shared" si="10"/>
        <v>4.3941027338761943E-2</v>
      </c>
      <c r="G156">
        <f t="shared" si="11"/>
        <v>7.1860699067768241</v>
      </c>
    </row>
    <row r="157" spans="1:7" x14ac:dyDescent="0.35">
      <c r="A157" s="1" t="s">
        <v>153</v>
      </c>
      <c r="B157" s="1">
        <v>48.55</v>
      </c>
      <c r="C157" s="1">
        <v>-1.7007491400000001</v>
      </c>
      <c r="D157">
        <f t="shared" si="8"/>
        <v>1.7440997388439778</v>
      </c>
      <c r="E157">
        <f t="shared" si="9"/>
        <v>11.866983798072612</v>
      </c>
      <c r="F157">
        <f t="shared" si="10"/>
        <v>0.31200948700488579</v>
      </c>
      <c r="G157">
        <f t="shared" si="11"/>
        <v>4.0511972905825937</v>
      </c>
    </row>
    <row r="158" spans="1:7" x14ac:dyDescent="0.35">
      <c r="A158" s="1" t="s">
        <v>154</v>
      </c>
      <c r="B158" s="1">
        <v>51.55</v>
      </c>
      <c r="C158" s="1">
        <v>6.1791967039999998</v>
      </c>
      <c r="D158">
        <f t="shared" si="8"/>
        <v>-0.66729447634680661</v>
      </c>
      <c r="E158">
        <f t="shared" si="9"/>
        <v>46.874441482566603</v>
      </c>
      <c r="F158">
        <f t="shared" si="10"/>
        <v>0.1107336243043972</v>
      </c>
      <c r="G158">
        <f t="shared" si="11"/>
        <v>36.826244149628636</v>
      </c>
    </row>
    <row r="159" spans="1:7" x14ac:dyDescent="0.35">
      <c r="A159" s="2">
        <v>41456</v>
      </c>
      <c r="B159" s="1">
        <v>49.96</v>
      </c>
      <c r="C159" s="1">
        <v>-3.0843840930000002</v>
      </c>
      <c r="D159">
        <f t="shared" si="8"/>
        <v>4.1252493498959577</v>
      </c>
      <c r="E159">
        <f t="shared" si="9"/>
        <v>51.978814380923829</v>
      </c>
      <c r="F159">
        <f t="shared" si="10"/>
        <v>0.71757993227395755</v>
      </c>
      <c r="G159">
        <f t="shared" si="11"/>
        <v>14.454930449477358</v>
      </c>
    </row>
    <row r="160" spans="1:7" x14ac:dyDescent="0.35">
      <c r="A160" s="1" t="s">
        <v>155</v>
      </c>
      <c r="B160" s="1">
        <v>51.7</v>
      </c>
      <c r="C160" s="1">
        <v>3.4827862289999998</v>
      </c>
      <c r="D160">
        <f t="shared" si="8"/>
        <v>-0.92149406013121271</v>
      </c>
      <c r="E160">
        <f t="shared" si="9"/>
        <v>19.397684865229714</v>
      </c>
      <c r="F160">
        <f t="shared" si="10"/>
        <v>0.33738352974656177</v>
      </c>
      <c r="G160">
        <f t="shared" si="11"/>
        <v>9.8935581404708142</v>
      </c>
    </row>
    <row r="161" spans="1:7" x14ac:dyDescent="0.35">
      <c r="A161" s="1" t="s">
        <v>156</v>
      </c>
      <c r="B161" s="1">
        <v>53.72</v>
      </c>
      <c r="C161" s="1">
        <v>3.9071566729999998</v>
      </c>
      <c r="D161">
        <f t="shared" si="8"/>
        <v>2.1615021422606362</v>
      </c>
      <c r="E161">
        <f t="shared" si="9"/>
        <v>3.0473097406908676</v>
      </c>
      <c r="F161">
        <f t="shared" si="10"/>
        <v>0.65192379967190561</v>
      </c>
      <c r="G161">
        <f t="shared" si="11"/>
        <v>10.59654105959588</v>
      </c>
    </row>
    <row r="162" spans="1:7" x14ac:dyDescent="0.35">
      <c r="A162" s="1" t="s">
        <v>157</v>
      </c>
      <c r="B162" s="1">
        <v>53.92</v>
      </c>
      <c r="C162" s="1">
        <v>0.37230081900000001</v>
      </c>
      <c r="D162">
        <f t="shared" si="8"/>
        <v>3.3834603137781905</v>
      </c>
      <c r="E162">
        <f t="shared" si="9"/>
        <v>9.0670815029928473</v>
      </c>
      <c r="F162">
        <f t="shared" si="10"/>
        <v>0.97744708700471516</v>
      </c>
      <c r="G162">
        <f t="shared" si="11"/>
        <v>0.36620200568003453</v>
      </c>
    </row>
    <row r="163" spans="1:7" x14ac:dyDescent="0.35">
      <c r="A163" s="2">
        <v>41366</v>
      </c>
      <c r="B163" s="1">
        <v>53.99</v>
      </c>
      <c r="C163" s="1">
        <v>0.12982195799999999</v>
      </c>
      <c r="D163">
        <f t="shared" si="8"/>
        <v>1.2756486674334571</v>
      </c>
      <c r="E163">
        <f t="shared" si="9"/>
        <v>1.312918848051104</v>
      </c>
      <c r="F163">
        <f t="shared" si="10"/>
        <v>0.91693246020424368</v>
      </c>
      <c r="G163">
        <f t="shared" si="11"/>
        <v>0.61954294268021681</v>
      </c>
    </row>
    <row r="164" spans="1:7" x14ac:dyDescent="0.35">
      <c r="A164" s="2">
        <v>41580</v>
      </c>
      <c r="B164" s="1">
        <v>54.93</v>
      </c>
      <c r="C164" s="1">
        <v>1.7410631599999999</v>
      </c>
      <c r="D164">
        <f t="shared" si="8"/>
        <v>0.4735699708300371</v>
      </c>
      <c r="E164">
        <f t="shared" si="9"/>
        <v>1.6065389845922431</v>
      </c>
      <c r="F164">
        <f t="shared" si="10"/>
        <v>0.83822140998381933</v>
      </c>
      <c r="G164">
        <f t="shared" si="11"/>
        <v>0.81512322557227956</v>
      </c>
    </row>
    <row r="165" spans="1:7" x14ac:dyDescent="0.35">
      <c r="A165" s="1" t="s">
        <v>158</v>
      </c>
      <c r="B165" s="1">
        <v>53.59</v>
      </c>
      <c r="C165" s="1">
        <v>-2.4394684139999998</v>
      </c>
      <c r="D165">
        <f t="shared" si="8"/>
        <v>1.3608152032490111</v>
      </c>
      <c r="E165">
        <f t="shared" si="9"/>
        <v>14.442155571531227</v>
      </c>
      <c r="F165">
        <f t="shared" si="10"/>
        <v>0.92850558498543745</v>
      </c>
      <c r="G165">
        <f t="shared" si="11"/>
        <v>11.343248857841957</v>
      </c>
    </row>
    <row r="166" spans="1:7" x14ac:dyDescent="0.35">
      <c r="A166" s="1" t="s">
        <v>159</v>
      </c>
      <c r="B166" s="1">
        <v>54.66</v>
      </c>
      <c r="C166" s="1">
        <v>1.9966411639999999</v>
      </c>
      <c r="D166">
        <f t="shared" si="8"/>
        <v>-1.2993833288252965</v>
      </c>
      <c r="E166">
        <f t="shared" si="9"/>
        <v>10.86377745730425</v>
      </c>
      <c r="F166">
        <f t="shared" si="10"/>
        <v>0.59170818508689371</v>
      </c>
      <c r="G166">
        <f t="shared" si="11"/>
        <v>1.9738366752376546</v>
      </c>
    </row>
    <row r="167" spans="1:7" x14ac:dyDescent="0.35">
      <c r="A167" s="2">
        <v>41367</v>
      </c>
      <c r="B167" s="1">
        <v>56.69</v>
      </c>
      <c r="C167" s="1">
        <v>3.7138675449999998</v>
      </c>
      <c r="D167">
        <f t="shared" si="8"/>
        <v>1.007833816152411</v>
      </c>
      <c r="E167">
        <f t="shared" si="9"/>
        <v>7.3226185416607876</v>
      </c>
      <c r="F167">
        <f t="shared" si="10"/>
        <v>0.73220148297820442</v>
      </c>
      <c r="G167">
        <f t="shared" si="11"/>
        <v>8.8903325054125606</v>
      </c>
    </row>
    <row r="168" spans="1:7" x14ac:dyDescent="0.35">
      <c r="A168" s="2">
        <v>41581</v>
      </c>
      <c r="B168" s="1">
        <v>56.88</v>
      </c>
      <c r="C168" s="1">
        <v>0.33515611200000001</v>
      </c>
      <c r="D168">
        <f t="shared" si="8"/>
        <v>2.9020574263457228</v>
      </c>
      <c r="E168">
        <f t="shared" si="9"/>
        <v>6.5889823575897992</v>
      </c>
      <c r="F168">
        <f t="shared" si="10"/>
        <v>1.0303680891803841</v>
      </c>
      <c r="G168">
        <f t="shared" si="11"/>
        <v>0.48331969321505902</v>
      </c>
    </row>
    <row r="169" spans="1:7" x14ac:dyDescent="0.35">
      <c r="A169" s="1" t="s">
        <v>160</v>
      </c>
      <c r="B169" s="1">
        <v>56.09</v>
      </c>
      <c r="C169" s="1">
        <v>-1.388888889</v>
      </c>
      <c r="D169">
        <f t="shared" si="8"/>
        <v>1.1052265063037168</v>
      </c>
      <c r="E169">
        <f t="shared" si="9"/>
        <v>6.2206116050910154</v>
      </c>
      <c r="F169">
        <f t="shared" si="10"/>
        <v>0.96084689146234581</v>
      </c>
      <c r="G169">
        <f t="shared" si="11"/>
        <v>5.5212582379849895</v>
      </c>
    </row>
    <row r="170" spans="1:7" x14ac:dyDescent="0.35">
      <c r="A170" s="1" t="s">
        <v>161</v>
      </c>
      <c r="B170" s="1">
        <v>56.11</v>
      </c>
      <c r="C170" s="1">
        <v>3.5656979999999998E-2</v>
      </c>
      <c r="D170">
        <f t="shared" si="8"/>
        <v>-0.6406542704088849</v>
      </c>
      <c r="E170">
        <f t="shared" si="9"/>
        <v>0.45739690742962935</v>
      </c>
      <c r="F170">
        <f t="shared" si="10"/>
        <v>0.72587331341611128</v>
      </c>
      <c r="G170">
        <f t="shared" si="11"/>
        <v>0.47639858691438058</v>
      </c>
    </row>
    <row r="171" spans="1:7" x14ac:dyDescent="0.35">
      <c r="A171" s="2">
        <v>41278</v>
      </c>
      <c r="B171" s="1">
        <v>57</v>
      </c>
      <c r="C171" s="1">
        <v>1.586170023</v>
      </c>
      <c r="D171">
        <f t="shared" si="8"/>
        <v>-0.16723639512266547</v>
      </c>
      <c r="E171">
        <f t="shared" si="9"/>
        <v>3.0744340671137551</v>
      </c>
      <c r="F171">
        <f t="shared" si="10"/>
        <v>0.65685168007450012</v>
      </c>
      <c r="G171">
        <f t="shared" si="11"/>
        <v>0.86363258249779695</v>
      </c>
    </row>
    <row r="172" spans="1:7" x14ac:dyDescent="0.35">
      <c r="A172" s="2">
        <v>41490</v>
      </c>
      <c r="B172" s="1">
        <v>59.81</v>
      </c>
      <c r="C172" s="1">
        <v>4.9298245610000002</v>
      </c>
      <c r="D172">
        <f t="shared" si="8"/>
        <v>1.0601480975632003</v>
      </c>
      <c r="E172">
        <f t="shared" si="9"/>
        <v>14.974395931676741</v>
      </c>
      <c r="F172">
        <f t="shared" si="10"/>
        <v>0.74978351436705015</v>
      </c>
      <c r="G172">
        <f t="shared" si="11"/>
        <v>17.472743151536289</v>
      </c>
    </row>
    <row r="173" spans="1:7" x14ac:dyDescent="0.35">
      <c r="A173" s="1" t="s">
        <v>162</v>
      </c>
      <c r="B173" s="1">
        <v>60.81</v>
      </c>
      <c r="C173" s="1">
        <v>1.6719612100000001</v>
      </c>
      <c r="D173">
        <f t="shared" si="8"/>
        <v>3.7689216219689601</v>
      </c>
      <c r="E173">
        <f t="shared" si="9"/>
        <v>4.3972429693650303</v>
      </c>
      <c r="F173">
        <f t="shared" si="10"/>
        <v>1.1677876190303453</v>
      </c>
      <c r="G173">
        <f t="shared" si="11"/>
        <v>0.25419100983123671</v>
      </c>
    </row>
    <row r="174" spans="1:7" x14ac:dyDescent="0.35">
      <c r="A174" s="1" t="s">
        <v>163</v>
      </c>
      <c r="B174" s="1">
        <v>61.12</v>
      </c>
      <c r="C174" s="1">
        <v>0.50978457499999996</v>
      </c>
      <c r="D174">
        <f t="shared" si="8"/>
        <v>2.3010493335906879</v>
      </c>
      <c r="E174">
        <f t="shared" si="9"/>
        <v>3.2086294353689557</v>
      </c>
      <c r="F174">
        <f t="shared" si="10"/>
        <v>1.2182049781273108</v>
      </c>
      <c r="G174">
        <f t="shared" si="11"/>
        <v>0.50185946756706157</v>
      </c>
    </row>
    <row r="175" spans="1:7" x14ac:dyDescent="0.35">
      <c r="A175" s="1" t="s">
        <v>164</v>
      </c>
      <c r="B175" s="1">
        <v>64.010000000000005</v>
      </c>
      <c r="C175" s="1">
        <v>4.7284031410000003</v>
      </c>
      <c r="D175">
        <f t="shared" si="8"/>
        <v>1.0471640025772064</v>
      </c>
      <c r="E175">
        <f t="shared" si="9"/>
        <v>13.551521594255794</v>
      </c>
      <c r="F175">
        <f t="shared" si="10"/>
        <v>1.1473629378145798</v>
      </c>
      <c r="G175">
        <f t="shared" si="11"/>
        <v>12.823848936830275</v>
      </c>
    </row>
    <row r="176" spans="1:7" x14ac:dyDescent="0.35">
      <c r="A176" s="2">
        <v>41430</v>
      </c>
      <c r="B176" s="1">
        <v>66.38</v>
      </c>
      <c r="C176" s="1">
        <v>3.7025464769999998</v>
      </c>
      <c r="D176">
        <f t="shared" si="8"/>
        <v>3.6240313994731621</v>
      </c>
      <c r="E176">
        <f t="shared" si="9"/>
        <v>6.1646173990453391E-3</v>
      </c>
      <c r="F176">
        <f t="shared" si="10"/>
        <v>1.5054669581331219</v>
      </c>
      <c r="G176">
        <f t="shared" si="11"/>
        <v>4.8271584122243114</v>
      </c>
    </row>
    <row r="177" spans="1:7" x14ac:dyDescent="0.35">
      <c r="A177" s="1" t="s">
        <v>165</v>
      </c>
      <c r="B177" s="1">
        <v>65.77</v>
      </c>
      <c r="C177" s="1">
        <v>-0.91895149099999995</v>
      </c>
      <c r="D177">
        <f t="shared" si="8"/>
        <v>3.6789919537419484</v>
      </c>
      <c r="E177">
        <f t="shared" si="9"/>
        <v>21.14108392104545</v>
      </c>
      <c r="F177">
        <f t="shared" si="10"/>
        <v>1.7251749100198097</v>
      </c>
      <c r="G177">
        <f t="shared" si="11"/>
        <v>6.9914044245699722</v>
      </c>
    </row>
    <row r="178" spans="1:7" x14ac:dyDescent="0.35">
      <c r="A178" s="1" t="s">
        <v>166</v>
      </c>
      <c r="B178" s="1">
        <v>64.69</v>
      </c>
      <c r="C178" s="1">
        <v>-1.642086057</v>
      </c>
      <c r="D178">
        <f t="shared" si="8"/>
        <v>0.46043154242258444</v>
      </c>
      <c r="E178">
        <f t="shared" si="9"/>
        <v>4.4205802558817062</v>
      </c>
      <c r="F178">
        <f t="shared" si="10"/>
        <v>1.4607622699178289</v>
      </c>
      <c r="G178">
        <f t="shared" si="11"/>
        <v>9.6276677398567685</v>
      </c>
    </row>
    <row r="179" spans="1:7" x14ac:dyDescent="0.35">
      <c r="A179" s="1" t="s">
        <v>167</v>
      </c>
      <c r="B179" s="1">
        <v>62.31</v>
      </c>
      <c r="C179" s="1">
        <v>-3.6790848660000002</v>
      </c>
      <c r="D179">
        <f t="shared" si="8"/>
        <v>-1.0113307771732247</v>
      </c>
      <c r="E179">
        <f t="shared" si="9"/>
        <v>7.1169118784519805</v>
      </c>
      <c r="F179">
        <f t="shared" si="10"/>
        <v>1.150477437226046</v>
      </c>
      <c r="G179">
        <f t="shared" si="11"/>
        <v>23.324672040742072</v>
      </c>
    </row>
    <row r="180" spans="1:7" x14ac:dyDescent="0.35">
      <c r="A180" s="2">
        <v>41339</v>
      </c>
      <c r="B180" s="1">
        <v>64.06</v>
      </c>
      <c r="C180" s="1">
        <v>2.8085379549999998</v>
      </c>
      <c r="D180">
        <f t="shared" si="8"/>
        <v>-2.8787586393519673</v>
      </c>
      <c r="E180">
        <f t="shared" si="9"/>
        <v>32.345342552127477</v>
      </c>
      <c r="F180">
        <f t="shared" si="10"/>
        <v>0.66752120690344152</v>
      </c>
      <c r="G180">
        <f t="shared" si="11"/>
        <v>4.5839527156299624</v>
      </c>
    </row>
    <row r="181" spans="1:7" x14ac:dyDescent="0.35">
      <c r="A181" s="2">
        <v>41553</v>
      </c>
      <c r="B181" s="1">
        <v>63.02</v>
      </c>
      <c r="C181" s="1">
        <v>-1.623477989</v>
      </c>
      <c r="D181">
        <f t="shared" si="8"/>
        <v>1.1023489766944095</v>
      </c>
      <c r="E181">
        <f t="shared" si="9"/>
        <v>7.4301326469067908</v>
      </c>
      <c r="F181">
        <f t="shared" si="10"/>
        <v>0.88162288171309744</v>
      </c>
      <c r="G181">
        <f t="shared" si="11"/>
        <v>6.275530372447518</v>
      </c>
    </row>
    <row r="182" spans="1:7" x14ac:dyDescent="0.35">
      <c r="A182" s="1" t="s">
        <v>168</v>
      </c>
      <c r="B182" s="1">
        <v>61.97</v>
      </c>
      <c r="C182" s="1">
        <v>-1.6661377340000001</v>
      </c>
      <c r="D182">
        <f t="shared" si="8"/>
        <v>-0.80572989929167704</v>
      </c>
      <c r="E182">
        <f t="shared" si="9"/>
        <v>0.74030164202746496</v>
      </c>
      <c r="F182">
        <f t="shared" si="10"/>
        <v>0.6311127946417876</v>
      </c>
      <c r="G182">
        <f t="shared" si="11"/>
        <v>5.2773599913449729</v>
      </c>
    </row>
    <row r="183" spans="1:7" x14ac:dyDescent="0.35">
      <c r="A183" s="1" t="s">
        <v>169</v>
      </c>
      <c r="B183" s="1">
        <v>62.38</v>
      </c>
      <c r="C183" s="1">
        <v>0.66161045699999999</v>
      </c>
      <c r="D183">
        <f t="shared" si="8"/>
        <v>-1.4080153835875031</v>
      </c>
      <c r="E183">
        <f t="shared" si="9"/>
        <v>4.283351120027528</v>
      </c>
      <c r="F183">
        <f t="shared" si="10"/>
        <v>0.40138774177760883</v>
      </c>
      <c r="G183">
        <f t="shared" si="11"/>
        <v>6.771586151771368E-2</v>
      </c>
    </row>
    <row r="184" spans="1:7" x14ac:dyDescent="0.35">
      <c r="A184" s="2">
        <v>41281</v>
      </c>
      <c r="B184" s="1">
        <v>63.04</v>
      </c>
      <c r="C184" s="1">
        <v>1.0580314200000001</v>
      </c>
      <c r="D184">
        <f t="shared" si="8"/>
        <v>4.0722704823749012E-2</v>
      </c>
      <c r="E184">
        <f t="shared" si="9"/>
        <v>1.0349170219735546</v>
      </c>
      <c r="F184">
        <f t="shared" si="10"/>
        <v>0.42741001329984796</v>
      </c>
      <c r="G184">
        <f t="shared" si="11"/>
        <v>0.39768335858847864</v>
      </c>
    </row>
    <row r="185" spans="1:7" x14ac:dyDescent="0.35">
      <c r="A185" s="2">
        <v>41493</v>
      </c>
      <c r="B185" s="1">
        <v>66.16</v>
      </c>
      <c r="C185" s="1">
        <v>4.9492385790000002</v>
      </c>
      <c r="D185">
        <f t="shared" si="8"/>
        <v>0.75283880544712467</v>
      </c>
      <c r="E185">
        <f t="shared" si="9"/>
        <v>17.609771059474625</v>
      </c>
      <c r="F185">
        <f t="shared" si="10"/>
        <v>0.49047215396986321</v>
      </c>
      <c r="G185">
        <f t="shared" si="11"/>
        <v>19.880598032976028</v>
      </c>
    </row>
    <row r="186" spans="1:7" x14ac:dyDescent="0.35">
      <c r="A186" s="1" t="s">
        <v>170</v>
      </c>
      <c r="B186" s="1">
        <v>64.37</v>
      </c>
      <c r="C186" s="1">
        <v>-2.705562273</v>
      </c>
      <c r="D186">
        <f t="shared" si="8"/>
        <v>3.6903186469341374</v>
      </c>
      <c r="E186">
        <f t="shared" si="9"/>
        <v>40.90729274197755</v>
      </c>
      <c r="F186">
        <f t="shared" si="10"/>
        <v>0.93634879647287694</v>
      </c>
      <c r="G186">
        <f t="shared" si="11"/>
        <v>13.263516237949073</v>
      </c>
    </row>
    <row r="187" spans="1:7" x14ac:dyDescent="0.35">
      <c r="A187" s="1" t="s">
        <v>171</v>
      </c>
      <c r="B187" s="1">
        <v>64.19</v>
      </c>
      <c r="C187" s="1">
        <v>-0.27963336999999999</v>
      </c>
      <c r="D187">
        <f t="shared" si="8"/>
        <v>-0.78679799701975872</v>
      </c>
      <c r="E187">
        <f t="shared" si="9"/>
        <v>0.25721595890009097</v>
      </c>
      <c r="F187">
        <f t="shared" si="10"/>
        <v>0.57215768952558932</v>
      </c>
      <c r="G187">
        <f t="shared" si="11"/>
        <v>0.72554800908772599</v>
      </c>
    </row>
    <row r="188" spans="1:7" x14ac:dyDescent="0.35">
      <c r="A188" s="1" t="s">
        <v>172</v>
      </c>
      <c r="B188" s="1">
        <v>65.7</v>
      </c>
      <c r="C188" s="1">
        <v>2.3523913379999999</v>
      </c>
      <c r="D188">
        <f t="shared" si="8"/>
        <v>-0.43178275810592759</v>
      </c>
      <c r="E188">
        <f t="shared" si="9"/>
        <v>7.751625397427258</v>
      </c>
      <c r="F188">
        <f t="shared" si="10"/>
        <v>0.48697858357303048</v>
      </c>
      <c r="G188">
        <f t="shared" si="11"/>
        <v>3.4797647443788127</v>
      </c>
    </row>
    <row r="189" spans="1:7" x14ac:dyDescent="0.35">
      <c r="A189" s="2">
        <v>41402</v>
      </c>
      <c r="B189" s="1">
        <v>63.94</v>
      </c>
      <c r="C189" s="1">
        <v>-2.6788432270000002</v>
      </c>
      <c r="D189">
        <f t="shared" si="8"/>
        <v>1.5171391091682216</v>
      </c>
      <c r="E189">
        <f t="shared" si="9"/>
        <v>17.606267765435732</v>
      </c>
      <c r="F189">
        <f t="shared" si="10"/>
        <v>0.67351985901572742</v>
      </c>
      <c r="G189">
        <f t="shared" si="11"/>
        <v>11.238338260480891</v>
      </c>
    </row>
    <row r="190" spans="1:7" x14ac:dyDescent="0.35">
      <c r="A190" s="2">
        <v>41616</v>
      </c>
      <c r="B190" s="1">
        <v>61.41</v>
      </c>
      <c r="C190" s="1">
        <v>-3.9568345319999998</v>
      </c>
      <c r="D190">
        <f t="shared" si="8"/>
        <v>-1.4200485261495337</v>
      </c>
      <c r="E190">
        <f t="shared" si="9"/>
        <v>6.4352832394787614</v>
      </c>
      <c r="F190">
        <f t="shared" si="10"/>
        <v>0.33828355041415464</v>
      </c>
      <c r="G190">
        <f t="shared" si="11"/>
        <v>18.448039341881042</v>
      </c>
    </row>
    <row r="191" spans="1:7" x14ac:dyDescent="0.35">
      <c r="A191" s="1" t="s">
        <v>173</v>
      </c>
      <c r="B191" s="1">
        <v>60.98</v>
      </c>
      <c r="C191" s="1">
        <v>-0.700211692</v>
      </c>
      <c r="D191">
        <f t="shared" si="8"/>
        <v>-3.1957987302448596</v>
      </c>
      <c r="E191">
        <f t="shared" si="9"/>
        <v>6.2279546654557514</v>
      </c>
      <c r="F191">
        <f t="shared" si="10"/>
        <v>-9.1228257827260795E-2</v>
      </c>
      <c r="G191">
        <f t="shared" si="11"/>
        <v>0.37086082309682289</v>
      </c>
    </row>
    <row r="192" spans="1:7" x14ac:dyDescent="0.35">
      <c r="A192" s="1" t="s">
        <v>174</v>
      </c>
      <c r="B192" s="1">
        <v>60.09</v>
      </c>
      <c r="C192" s="1">
        <v>-1.4594949159999999</v>
      </c>
      <c r="D192">
        <f t="shared" si="8"/>
        <v>-1.4488878034734578</v>
      </c>
      <c r="E192">
        <f t="shared" si="9"/>
        <v>1.1251083615072671E-4</v>
      </c>
      <c r="F192">
        <f t="shared" si="10"/>
        <v>-0.1521266012445347</v>
      </c>
      <c r="G192">
        <f t="shared" si="11"/>
        <v>1.7092119104265449</v>
      </c>
    </row>
    <row r="193" spans="1:7" x14ac:dyDescent="0.35">
      <c r="A193" s="2">
        <v>41342</v>
      </c>
      <c r="B193" s="1">
        <v>60.64</v>
      </c>
      <c r="C193" s="1">
        <v>0.91529372600000003</v>
      </c>
      <c r="D193">
        <f t="shared" si="8"/>
        <v>-1.4563127822420372</v>
      </c>
      <c r="E193">
        <f t="shared" si="9"/>
        <v>5.6245174299359881</v>
      </c>
      <c r="F193">
        <f t="shared" si="10"/>
        <v>-0.28286343272008124</v>
      </c>
      <c r="G193">
        <f t="shared" si="11"/>
        <v>1.4355805769921779</v>
      </c>
    </row>
    <row r="194" spans="1:7" x14ac:dyDescent="0.35">
      <c r="A194" s="2">
        <v>41526</v>
      </c>
      <c r="B194" s="1">
        <v>65.88</v>
      </c>
      <c r="C194" s="1">
        <v>8.6411609499999997</v>
      </c>
      <c r="D194">
        <f t="shared" si="8"/>
        <v>0.20381177352738883</v>
      </c>
      <c r="E194">
        <f t="shared" si="9"/>
        <v>71.188861125723037</v>
      </c>
      <c r="F194">
        <f t="shared" si="10"/>
        <v>-0.16304771684807312</v>
      </c>
      <c r="G194">
        <f t="shared" si="11"/>
        <v>77.514090249402713</v>
      </c>
    </row>
    <row r="195" spans="1:7" x14ac:dyDescent="0.35">
      <c r="A195" s="1" t="s">
        <v>175</v>
      </c>
      <c r="B195" s="1">
        <v>64.22</v>
      </c>
      <c r="C195" s="1">
        <v>-2.5197328479999999</v>
      </c>
      <c r="D195">
        <f t="shared" si="8"/>
        <v>6.1099561970582164</v>
      </c>
      <c r="E195">
        <f t="shared" si="9"/>
        <v>74.471533014397778</v>
      </c>
      <c r="F195">
        <f t="shared" si="10"/>
        <v>0.71737314983673417</v>
      </c>
      <c r="G195">
        <f t="shared" si="11"/>
        <v>10.478855241230557</v>
      </c>
    </row>
    <row r="196" spans="1:7" x14ac:dyDescent="0.35">
      <c r="A196" s="1" t="s">
        <v>176</v>
      </c>
      <c r="B196" s="1">
        <v>64.400000000000006</v>
      </c>
      <c r="C196" s="1">
        <v>0.28028651500000001</v>
      </c>
      <c r="D196">
        <f t="shared" si="8"/>
        <v>6.9173865517464961E-2</v>
      </c>
      <c r="E196">
        <f t="shared" si="9"/>
        <v>4.4568550771535709E-2</v>
      </c>
      <c r="F196">
        <f t="shared" si="10"/>
        <v>0.39366255005306078</v>
      </c>
      <c r="G196">
        <f t="shared" si="11"/>
        <v>1.2854125324352863E-2</v>
      </c>
    </row>
    <row r="197" spans="1:7" x14ac:dyDescent="0.35">
      <c r="A197" s="1" t="s">
        <v>177</v>
      </c>
      <c r="B197" s="1">
        <v>64.5</v>
      </c>
      <c r="C197" s="1">
        <v>0.15527950300000001</v>
      </c>
      <c r="D197">
        <f t="shared" ref="D197:D240" si="12">0.7*C196+0.3*D196</f>
        <v>0.2169527201552395</v>
      </c>
      <c r="E197">
        <f t="shared" ref="E197:E240" si="13">(C197-D197)^2</f>
        <v>3.8035857142773265E-3</v>
      </c>
      <c r="F197">
        <f t="shared" ref="F197:F240" si="14">0.1*C196+0.9*F196</f>
        <v>0.38232494654775473</v>
      </c>
      <c r="G197">
        <f t="shared" ref="G197:G240" si="15">(C197-F197)^2</f>
        <v>5.1549633435796674E-2</v>
      </c>
    </row>
    <row r="198" spans="1:7" x14ac:dyDescent="0.35">
      <c r="A198" s="2">
        <v>41465</v>
      </c>
      <c r="B198" s="1">
        <v>65.400000000000006</v>
      </c>
      <c r="C198" s="1">
        <v>1.395348837</v>
      </c>
      <c r="D198">
        <f t="shared" si="12"/>
        <v>0.17378146814657186</v>
      </c>
      <c r="E198">
        <f t="shared" si="13"/>
        <v>1.4922268366474873</v>
      </c>
      <c r="F198">
        <f t="shared" si="14"/>
        <v>0.35962040219297925</v>
      </c>
      <c r="G198">
        <f t="shared" si="15"/>
        <v>1.0727333906678012</v>
      </c>
    </row>
    <row r="199" spans="1:7" x14ac:dyDescent="0.35">
      <c r="A199" s="1" t="s">
        <v>178</v>
      </c>
      <c r="B199" s="1">
        <v>66.33</v>
      </c>
      <c r="C199" s="1">
        <v>1.422018349</v>
      </c>
      <c r="D199">
        <f t="shared" si="12"/>
        <v>1.0288786263439715</v>
      </c>
      <c r="E199">
        <f t="shared" si="13"/>
        <v>0.154558841530059</v>
      </c>
      <c r="F199">
        <f t="shared" si="14"/>
        <v>0.46319324567368131</v>
      </c>
      <c r="G199">
        <f t="shared" si="15"/>
        <v>0.91934557876872569</v>
      </c>
    </row>
    <row r="200" spans="1:7" x14ac:dyDescent="0.35">
      <c r="A200" s="1" t="s">
        <v>179</v>
      </c>
      <c r="B200" s="1">
        <v>68.42</v>
      </c>
      <c r="C200" s="1">
        <v>3.1509121059999998</v>
      </c>
      <c r="D200">
        <f t="shared" si="12"/>
        <v>1.3040764322031915</v>
      </c>
      <c r="E200">
        <f t="shared" si="13"/>
        <v>3.4108020060085109</v>
      </c>
      <c r="F200">
        <f t="shared" si="14"/>
        <v>0.55907575600631321</v>
      </c>
      <c r="G200">
        <f t="shared" si="15"/>
        <v>6.717615665148597</v>
      </c>
    </row>
    <row r="201" spans="1:7" x14ac:dyDescent="0.35">
      <c r="A201" s="1" t="s">
        <v>180</v>
      </c>
      <c r="B201" s="1">
        <v>68.17</v>
      </c>
      <c r="C201" s="1">
        <v>-0.36539023700000001</v>
      </c>
      <c r="D201">
        <f t="shared" si="12"/>
        <v>2.5968614038609572</v>
      </c>
      <c r="E201">
        <f t="shared" si="13"/>
        <v>8.7749347837834346</v>
      </c>
      <c r="F201">
        <f t="shared" si="14"/>
        <v>0.8182593910056819</v>
      </c>
      <c r="G201">
        <f t="shared" si="15"/>
        <v>1.401026441877989</v>
      </c>
    </row>
    <row r="202" spans="1:7" x14ac:dyDescent="0.35">
      <c r="A202" s="2">
        <v>41375</v>
      </c>
      <c r="B202" s="1">
        <v>67.739999999999995</v>
      </c>
      <c r="C202" s="1">
        <v>-0.63077600099999998</v>
      </c>
      <c r="D202">
        <f t="shared" si="12"/>
        <v>0.52328525525828717</v>
      </c>
      <c r="E202">
        <f t="shared" si="13"/>
        <v>1.3318573831964557</v>
      </c>
      <c r="F202">
        <f t="shared" si="14"/>
        <v>0.69989442820511383</v>
      </c>
      <c r="G202">
        <f t="shared" si="15"/>
        <v>1.7706837911609214</v>
      </c>
    </row>
    <row r="203" spans="1:7" x14ac:dyDescent="0.35">
      <c r="A203" s="2">
        <v>41589</v>
      </c>
      <c r="B203" s="1">
        <v>69.150000000000006</v>
      </c>
      <c r="C203" s="1">
        <v>2.0814880429999998</v>
      </c>
      <c r="D203">
        <f t="shared" si="12"/>
        <v>-0.28455762412251384</v>
      </c>
      <c r="E203">
        <f t="shared" si="13"/>
        <v>5.5981720989092194</v>
      </c>
      <c r="F203">
        <f t="shared" si="14"/>
        <v>0.56682738528460253</v>
      </c>
      <c r="G203">
        <f t="shared" si="15"/>
        <v>2.2941969080308402</v>
      </c>
    </row>
    <row r="204" spans="1:7" x14ac:dyDescent="0.35">
      <c r="A204" s="1" t="s">
        <v>181</v>
      </c>
      <c r="B204" s="1">
        <v>69.34</v>
      </c>
      <c r="C204" s="1">
        <v>0.27476500399999998</v>
      </c>
      <c r="D204">
        <f t="shared" si="12"/>
        <v>1.3716743428632456</v>
      </c>
      <c r="E204">
        <f t="shared" si="13"/>
        <v>1.2032100976854025</v>
      </c>
      <c r="F204">
        <f t="shared" si="14"/>
        <v>0.71829345105614228</v>
      </c>
      <c r="G204">
        <f t="shared" si="15"/>
        <v>0.19671748334803324</v>
      </c>
    </row>
    <row r="205" spans="1:7" x14ac:dyDescent="0.35">
      <c r="A205" s="1" t="s">
        <v>182</v>
      </c>
      <c r="B205" s="1">
        <v>69.680000000000007</v>
      </c>
      <c r="C205" s="1">
        <v>0.490337468</v>
      </c>
      <c r="D205">
        <f t="shared" si="12"/>
        <v>0.6038378056589736</v>
      </c>
      <c r="E205">
        <f t="shared" si="13"/>
        <v>1.2882326648701021E-2</v>
      </c>
      <c r="F205">
        <f t="shared" si="14"/>
        <v>0.6739406063505281</v>
      </c>
      <c r="G205">
        <f t="shared" si="15"/>
        <v>3.3710112412163165E-2</v>
      </c>
    </row>
    <row r="206" spans="1:7" x14ac:dyDescent="0.35">
      <c r="A206" s="2">
        <v>41317</v>
      </c>
      <c r="B206" s="1">
        <v>70.59</v>
      </c>
      <c r="C206" s="1">
        <v>1.305970149</v>
      </c>
      <c r="D206">
        <f t="shared" si="12"/>
        <v>0.52438756929769204</v>
      </c>
      <c r="E206">
        <f t="shared" si="13"/>
        <v>0.61087132889411455</v>
      </c>
      <c r="F206">
        <f t="shared" si="14"/>
        <v>0.65558029251547523</v>
      </c>
      <c r="G206">
        <f t="shared" si="15"/>
        <v>0.42300696541796068</v>
      </c>
    </row>
    <row r="207" spans="1:7" x14ac:dyDescent="0.35">
      <c r="A207" s="2">
        <v>41529</v>
      </c>
      <c r="B207" s="1">
        <v>69.62</v>
      </c>
      <c r="C207" s="1">
        <v>-1.374132313</v>
      </c>
      <c r="D207">
        <f t="shared" si="12"/>
        <v>1.0714953750893075</v>
      </c>
      <c r="E207">
        <f t="shared" si="13"/>
        <v>5.9810947887490498</v>
      </c>
      <c r="F207">
        <f t="shared" si="14"/>
        <v>0.72061927816392768</v>
      </c>
      <c r="G207">
        <f t="shared" si="15"/>
        <v>4.3879842286838064</v>
      </c>
    </row>
    <row r="208" spans="1:7" x14ac:dyDescent="0.35">
      <c r="A208" s="1" t="s">
        <v>183</v>
      </c>
      <c r="B208" s="1">
        <v>72.400000000000006</v>
      </c>
      <c r="C208" s="1">
        <v>3.9931054289999999</v>
      </c>
      <c r="D208">
        <f t="shared" si="12"/>
        <v>-0.64044400657320777</v>
      </c>
      <c r="E208">
        <f t="shared" si="13"/>
        <v>21.469780371900796</v>
      </c>
      <c r="F208">
        <f t="shared" si="14"/>
        <v>0.51114411904753487</v>
      </c>
      <c r="G208">
        <f t="shared" si="15"/>
        <v>12.124054564005887</v>
      </c>
    </row>
    <row r="209" spans="1:7" x14ac:dyDescent="0.35">
      <c r="A209" s="1" t="s">
        <v>184</v>
      </c>
      <c r="B209" s="1">
        <v>74.349999999999994</v>
      </c>
      <c r="C209" s="1">
        <v>2.6933701659999998</v>
      </c>
      <c r="D209">
        <f t="shared" si="12"/>
        <v>2.6030405983280374</v>
      </c>
      <c r="E209">
        <f t="shared" si="13"/>
        <v>8.1594307958036405E-3</v>
      </c>
      <c r="F209">
        <f t="shared" si="14"/>
        <v>0.85934025004278136</v>
      </c>
      <c r="G209">
        <f t="shared" si="15"/>
        <v>3.3636657326260417</v>
      </c>
    </row>
    <row r="210" spans="1:7" x14ac:dyDescent="0.35">
      <c r="A210" s="1" t="s">
        <v>185</v>
      </c>
      <c r="B210" s="1">
        <v>76.11</v>
      </c>
      <c r="C210" s="1">
        <v>2.367182246</v>
      </c>
      <c r="D210">
        <f t="shared" si="12"/>
        <v>2.6662712956984107</v>
      </c>
      <c r="E210">
        <f t="shared" si="13"/>
        <v>8.9454259649498366E-2</v>
      </c>
      <c r="F210">
        <f t="shared" si="14"/>
        <v>1.0427432416385032</v>
      </c>
      <c r="G210">
        <f t="shared" si="15"/>
        <v>1.7541386762740732</v>
      </c>
    </row>
    <row r="211" spans="1:7" x14ac:dyDescent="0.35">
      <c r="A211" s="2">
        <v>41791</v>
      </c>
      <c r="B211" s="1">
        <v>75.39</v>
      </c>
      <c r="C211" s="1">
        <v>-0.94599921200000003</v>
      </c>
      <c r="D211">
        <f t="shared" si="12"/>
        <v>2.4569089609095229</v>
      </c>
      <c r="E211">
        <f t="shared" si="13"/>
        <v>11.579784033254429</v>
      </c>
      <c r="F211">
        <f t="shared" si="14"/>
        <v>1.1751871420746529</v>
      </c>
      <c r="G211">
        <f t="shared" si="15"/>
        <v>4.4994315487125194</v>
      </c>
    </row>
    <row r="212" spans="1:7" x14ac:dyDescent="0.35">
      <c r="A212" s="1" t="s">
        <v>186</v>
      </c>
      <c r="B212" s="1">
        <v>73.98</v>
      </c>
      <c r="C212" s="1">
        <v>-1.870274572</v>
      </c>
      <c r="D212">
        <f t="shared" si="12"/>
        <v>7.4873239872856878E-2</v>
      </c>
      <c r="E212">
        <f t="shared" si="13"/>
        <v>3.783600010033763</v>
      </c>
      <c r="F212">
        <f t="shared" si="14"/>
        <v>0.96306850666718768</v>
      </c>
      <c r="G212">
        <f t="shared" si="15"/>
        <v>8.0278330014312562</v>
      </c>
    </row>
    <row r="213" spans="1:7" x14ac:dyDescent="0.35">
      <c r="A213" s="1" t="s">
        <v>187</v>
      </c>
      <c r="B213" s="1">
        <v>72.72</v>
      </c>
      <c r="C213" s="1">
        <v>-1.7031630170000001</v>
      </c>
      <c r="D213">
        <f t="shared" si="12"/>
        <v>-1.2867302284381428</v>
      </c>
      <c r="E213">
        <f t="shared" si="13"/>
        <v>0.17341626738940452</v>
      </c>
      <c r="F213">
        <f t="shared" si="14"/>
        <v>0.67973419880046893</v>
      </c>
      <c r="G213">
        <f t="shared" si="15"/>
        <v>5.6781991410696264</v>
      </c>
    </row>
    <row r="214" spans="1:7" x14ac:dyDescent="0.35">
      <c r="A214" s="1" t="s">
        <v>188</v>
      </c>
      <c r="B214" s="1">
        <v>72.61</v>
      </c>
      <c r="C214" s="1">
        <v>-0.151265127</v>
      </c>
      <c r="D214">
        <f t="shared" si="12"/>
        <v>-1.5782331804314429</v>
      </c>
      <c r="E214">
        <f t="shared" si="13"/>
        <v>2.0362378255139211</v>
      </c>
      <c r="F214">
        <f t="shared" si="14"/>
        <v>0.44144447722042202</v>
      </c>
      <c r="G214">
        <f t="shared" si="15"/>
        <v>0.35130467493512935</v>
      </c>
    </row>
    <row r="215" spans="1:7" x14ac:dyDescent="0.35">
      <c r="A215" s="2">
        <v>41700</v>
      </c>
      <c r="B215" s="1">
        <v>75.67</v>
      </c>
      <c r="C215" s="1">
        <v>4.2142955520000003</v>
      </c>
      <c r="D215">
        <f t="shared" si="12"/>
        <v>-0.57935554302943282</v>
      </c>
      <c r="E215">
        <f t="shared" si="13"/>
        <v>22.97909082087688</v>
      </c>
      <c r="F215">
        <f t="shared" si="14"/>
        <v>0.38217351679837985</v>
      </c>
      <c r="G215">
        <f t="shared" si="15"/>
        <v>14.685159292677808</v>
      </c>
    </row>
    <row r="216" spans="1:7" x14ac:dyDescent="0.35">
      <c r="A216" s="2">
        <v>41914</v>
      </c>
      <c r="B216" s="1">
        <v>79.23</v>
      </c>
      <c r="C216" s="1">
        <v>4.7046385620000004</v>
      </c>
      <c r="D216">
        <f t="shared" si="12"/>
        <v>2.7762002234911702</v>
      </c>
      <c r="E216">
        <f t="shared" si="13"/>
        <v>3.7188744254306974</v>
      </c>
      <c r="F216">
        <f t="shared" si="14"/>
        <v>0.76538572031854191</v>
      </c>
      <c r="G216">
        <f t="shared" si="15"/>
        <v>15.517712950695445</v>
      </c>
    </row>
    <row r="217" spans="1:7" x14ac:dyDescent="0.35">
      <c r="A217" s="1" t="s">
        <v>189</v>
      </c>
      <c r="B217" s="1">
        <v>80.13</v>
      </c>
      <c r="C217" s="1">
        <v>1.135933359</v>
      </c>
      <c r="D217">
        <f t="shared" si="12"/>
        <v>4.1261070604473513</v>
      </c>
      <c r="E217">
        <f t="shared" si="13"/>
        <v>8.9411387648273539</v>
      </c>
      <c r="F217">
        <f t="shared" si="14"/>
        <v>1.1593110044866877</v>
      </c>
      <c r="G217">
        <f t="shared" si="15"/>
        <v>5.465143085012468E-4</v>
      </c>
    </row>
    <row r="218" spans="1:7" x14ac:dyDescent="0.35">
      <c r="A218" s="1" t="s">
        <v>190</v>
      </c>
      <c r="B218" s="1">
        <v>80.81</v>
      </c>
      <c r="C218" s="1">
        <v>0.84862099099999999</v>
      </c>
      <c r="D218">
        <f t="shared" si="12"/>
        <v>2.0329854694342053</v>
      </c>
      <c r="E218">
        <f t="shared" si="13"/>
        <v>1.4027192177767271</v>
      </c>
      <c r="F218">
        <f t="shared" si="14"/>
        <v>1.156973239938019</v>
      </c>
      <c r="G218">
        <f t="shared" si="15"/>
        <v>9.5081109425134064E-2</v>
      </c>
    </row>
    <row r="219" spans="1:7" x14ac:dyDescent="0.35">
      <c r="A219" s="2">
        <v>41701</v>
      </c>
      <c r="B219" s="1">
        <v>82.21</v>
      </c>
      <c r="C219" s="1">
        <v>1.7324588540000001</v>
      </c>
      <c r="D219">
        <f t="shared" si="12"/>
        <v>1.2039303345302614</v>
      </c>
      <c r="E219">
        <f t="shared" si="13"/>
        <v>0.27934239589287391</v>
      </c>
      <c r="F219">
        <f t="shared" si="14"/>
        <v>1.1261380150442171</v>
      </c>
      <c r="G219">
        <f t="shared" si="15"/>
        <v>0.36762495975204457</v>
      </c>
    </row>
    <row r="220" spans="1:7" x14ac:dyDescent="0.35">
      <c r="A220" s="2">
        <v>41915</v>
      </c>
      <c r="B220" s="1">
        <v>80.069999999999993</v>
      </c>
      <c r="C220" s="1">
        <v>-2.6030896480000001</v>
      </c>
      <c r="D220">
        <f t="shared" si="12"/>
        <v>1.5739002981590784</v>
      </c>
      <c r="E220">
        <f t="shared" si="13"/>
        <v>17.447245010314024</v>
      </c>
      <c r="F220">
        <f t="shared" si="14"/>
        <v>1.1867700989397956</v>
      </c>
      <c r="G220">
        <f t="shared" si="15"/>
        <v>14.363036901474572</v>
      </c>
    </row>
    <row r="221" spans="1:7" x14ac:dyDescent="0.35">
      <c r="A221" s="1" t="s">
        <v>191</v>
      </c>
      <c r="B221" s="1">
        <v>80.349999999999994</v>
      </c>
      <c r="C221" s="1">
        <v>0.349694018</v>
      </c>
      <c r="D221">
        <f>0.7*C220+0.3*D220</f>
        <v>-1.3499926641522766</v>
      </c>
      <c r="E221">
        <f t="shared" si="13"/>
        <v>2.8889348174858145</v>
      </c>
      <c r="F221">
        <f t="shared" si="14"/>
        <v>0.80778412424581592</v>
      </c>
      <c r="G221">
        <f t="shared" si="15"/>
        <v>0.20984654544030293</v>
      </c>
    </row>
    <row r="222" spans="1:7" x14ac:dyDescent="0.35">
      <c r="A222" s="1" t="s">
        <v>192</v>
      </c>
      <c r="B222" s="1">
        <v>78.989999999999995</v>
      </c>
      <c r="C222" s="1">
        <v>-1.692594897</v>
      </c>
      <c r="D222">
        <f t="shared" si="12"/>
        <v>-0.16021198664568298</v>
      </c>
      <c r="E222">
        <f t="shared" si="13"/>
        <v>2.3481973839459664</v>
      </c>
      <c r="F222">
        <f t="shared" si="14"/>
        <v>0.76197511362123427</v>
      </c>
      <c r="G222">
        <f t="shared" si="15"/>
        <v>6.0249139370411253</v>
      </c>
    </row>
    <row r="223" spans="1:7" x14ac:dyDescent="0.35">
      <c r="A223" s="1" t="s">
        <v>193</v>
      </c>
      <c r="B223" s="1">
        <v>80.430000000000007</v>
      </c>
      <c r="C223" s="1">
        <v>1.8230155720000001</v>
      </c>
      <c r="D223">
        <f t="shared" si="12"/>
        <v>-1.2328800238937048</v>
      </c>
      <c r="E223">
        <f t="shared" si="13"/>
        <v>9.3384978930025397</v>
      </c>
      <c r="F223">
        <f t="shared" si="14"/>
        <v>0.51651811255911084</v>
      </c>
      <c r="G223">
        <f t="shared" si="15"/>
        <v>1.7069356115254977</v>
      </c>
    </row>
    <row r="224" spans="1:7" x14ac:dyDescent="0.35">
      <c r="A224" s="2">
        <v>41824</v>
      </c>
      <c r="B224" s="1">
        <v>77.010000000000005</v>
      </c>
      <c r="C224" s="1">
        <v>-4.2521447219999997</v>
      </c>
      <c r="D224">
        <f t="shared" si="12"/>
        <v>0.90624689323188856</v>
      </c>
      <c r="E224">
        <f t="shared" si="13"/>
        <v>26.609004056094651</v>
      </c>
      <c r="F224">
        <f t="shared" si="14"/>
        <v>0.6471678585031998</v>
      </c>
      <c r="G224">
        <f t="shared" si="15"/>
        <v>24.003263761476919</v>
      </c>
    </row>
    <row r="225" spans="1:7" x14ac:dyDescent="0.35">
      <c r="A225" s="1" t="s">
        <v>194</v>
      </c>
      <c r="B225" s="1">
        <v>79.989999999999995</v>
      </c>
      <c r="C225" s="1">
        <v>3.8696273209999998</v>
      </c>
      <c r="D225">
        <f t="shared" si="12"/>
        <v>-2.7046272374304334</v>
      </c>
      <c r="E225">
        <f t="shared" si="13"/>
        <v>43.220822999043328</v>
      </c>
      <c r="F225">
        <f t="shared" si="14"/>
        <v>0.1572366004528799</v>
      </c>
      <c r="G225">
        <f t="shared" si="15"/>
        <v>13.781844862004364</v>
      </c>
    </row>
    <row r="226" spans="1:7" x14ac:dyDescent="0.35">
      <c r="A226" s="1" t="s">
        <v>195</v>
      </c>
      <c r="B226" s="1">
        <v>78.23</v>
      </c>
      <c r="C226" s="1">
        <v>-2.2002750340000001</v>
      </c>
      <c r="D226">
        <f t="shared" si="12"/>
        <v>1.8973509534708697</v>
      </c>
      <c r="E226">
        <f t="shared" si="13"/>
        <v>16.790538733196623</v>
      </c>
      <c r="F226">
        <f t="shared" si="14"/>
        <v>0.52847567250759186</v>
      </c>
      <c r="G226">
        <f t="shared" si="15"/>
        <v>7.446080418265681</v>
      </c>
    </row>
    <row r="227" spans="1:7" x14ac:dyDescent="0.35">
      <c r="A227" s="1" t="s">
        <v>196</v>
      </c>
      <c r="B227" s="1">
        <v>80.31</v>
      </c>
      <c r="C227" s="1">
        <v>2.6588265369999999</v>
      </c>
      <c r="D227">
        <f t="shared" si="12"/>
        <v>-0.97098723775873919</v>
      </c>
      <c r="E227">
        <f t="shared" si="13"/>
        <v>13.175548039428287</v>
      </c>
      <c r="F227">
        <f t="shared" si="14"/>
        <v>0.25560060185683264</v>
      </c>
      <c r="G227">
        <f t="shared" si="15"/>
        <v>5.7754948953447514</v>
      </c>
    </row>
    <row r="228" spans="1:7" x14ac:dyDescent="0.35">
      <c r="A228" s="2">
        <v>41764</v>
      </c>
      <c r="B228" s="1">
        <v>81.95</v>
      </c>
      <c r="C228" s="1">
        <v>2.0420869129999999</v>
      </c>
      <c r="D228">
        <f t="shared" si="12"/>
        <v>1.569882404572378</v>
      </c>
      <c r="E228">
        <f t="shared" si="13"/>
        <v>0.222977097779372</v>
      </c>
      <c r="F228">
        <f t="shared" si="14"/>
        <v>0.49592319537114937</v>
      </c>
      <c r="G228">
        <f t="shared" si="15"/>
        <v>2.3906222417118679</v>
      </c>
    </row>
    <row r="229" spans="1:7" x14ac:dyDescent="0.35">
      <c r="A229" s="2">
        <v>41978</v>
      </c>
      <c r="B229" s="1">
        <v>80.39</v>
      </c>
      <c r="C229" s="1">
        <v>-1.903599756</v>
      </c>
      <c r="D229">
        <f t="shared" si="12"/>
        <v>1.9004255604717133</v>
      </c>
      <c r="E229">
        <f t="shared" si="13"/>
        <v>14.470608608357717</v>
      </c>
      <c r="F229">
        <f t="shared" si="14"/>
        <v>0.65053956713403449</v>
      </c>
      <c r="G229">
        <f t="shared" si="15"/>
        <v>6.5236276819795833</v>
      </c>
    </row>
    <row r="230" spans="1:7" x14ac:dyDescent="0.35">
      <c r="A230" s="1" t="s">
        <v>197</v>
      </c>
      <c r="B230" s="1">
        <v>83.32</v>
      </c>
      <c r="C230" s="1">
        <v>3.644731932</v>
      </c>
      <c r="D230">
        <f t="shared" si="12"/>
        <v>-0.76239216105848606</v>
      </c>
      <c r="E230">
        <f t="shared" si="13"/>
        <v>19.42274277161658</v>
      </c>
      <c r="F230">
        <f t="shared" si="14"/>
        <v>0.39512563482063107</v>
      </c>
      <c r="G230">
        <f t="shared" si="15"/>
        <v>10.559941086667811</v>
      </c>
    </row>
    <row r="231" spans="1:7" x14ac:dyDescent="0.35">
      <c r="A231" s="1" t="s">
        <v>198</v>
      </c>
      <c r="B231" s="1">
        <v>84.01</v>
      </c>
      <c r="C231" s="1">
        <v>0.82813250100000002</v>
      </c>
      <c r="D231">
        <f t="shared" si="12"/>
        <v>2.3225947040824537</v>
      </c>
      <c r="E231">
        <f t="shared" si="13"/>
        <v>2.233417276442061</v>
      </c>
      <c r="F231">
        <f t="shared" si="14"/>
        <v>0.72008626453856794</v>
      </c>
      <c r="G231">
        <f t="shared" si="15"/>
        <v>1.1673989213479695E-2</v>
      </c>
    </row>
    <row r="232" spans="1:7" x14ac:dyDescent="0.35">
      <c r="A232" s="2">
        <v>41676</v>
      </c>
      <c r="B232" s="1">
        <v>84.61</v>
      </c>
      <c r="C232" s="1">
        <v>0.71420068999999997</v>
      </c>
      <c r="D232">
        <f t="shared" si="12"/>
        <v>1.276471161924736</v>
      </c>
      <c r="E232">
        <f t="shared" si="13"/>
        <v>0.31614808359846536</v>
      </c>
      <c r="F232">
        <f t="shared" si="14"/>
        <v>0.73089088818471115</v>
      </c>
      <c r="G232">
        <f t="shared" si="15"/>
        <v>2.7856271544493636E-4</v>
      </c>
    </row>
    <row r="233" spans="1:7" x14ac:dyDescent="0.35">
      <c r="A233" s="2">
        <v>41888</v>
      </c>
      <c r="B233" s="1">
        <v>82.8</v>
      </c>
      <c r="C233" s="1">
        <v>-2.1392270419999999</v>
      </c>
      <c r="D233">
        <f t="shared" si="12"/>
        <v>0.88288183157742073</v>
      </c>
      <c r="E233">
        <f t="shared" si="13"/>
        <v>9.1331420437553845</v>
      </c>
      <c r="F233">
        <f t="shared" si="14"/>
        <v>0.72922186836624003</v>
      </c>
      <c r="G233">
        <f t="shared" si="15"/>
        <v>8.2279991513812707</v>
      </c>
    </row>
    <row r="234" spans="1:7" x14ac:dyDescent="0.35">
      <c r="A234" s="1" t="s">
        <v>199</v>
      </c>
      <c r="B234" s="1">
        <v>82.82</v>
      </c>
      <c r="C234" s="1">
        <v>2.4154589000000001E-2</v>
      </c>
      <c r="D234">
        <f t="shared" si="12"/>
        <v>-1.2325943799267736</v>
      </c>
      <c r="E234">
        <f t="shared" si="13"/>
        <v>1.5794179708985081</v>
      </c>
      <c r="F234">
        <f t="shared" si="14"/>
        <v>0.44237697732961601</v>
      </c>
      <c r="G234">
        <f t="shared" si="15"/>
        <v>0.17490996610012813</v>
      </c>
    </row>
    <row r="235" spans="1:7" x14ac:dyDescent="0.35">
      <c r="A235" s="1" t="s">
        <v>200</v>
      </c>
      <c r="B235" s="1">
        <v>85.3</v>
      </c>
      <c r="C235" s="1">
        <v>2.994445786</v>
      </c>
      <c r="D235">
        <f t="shared" si="12"/>
        <v>-0.35287010167803207</v>
      </c>
      <c r="E235">
        <f t="shared" si="13"/>
        <v>11.204523651901772</v>
      </c>
      <c r="F235">
        <f t="shared" si="14"/>
        <v>0.40055473849665441</v>
      </c>
      <c r="G235">
        <f t="shared" si="15"/>
        <v>6.728270766318003</v>
      </c>
    </row>
    <row r="236" spans="1:7" x14ac:dyDescent="0.35">
      <c r="A236" s="1" t="s">
        <v>201</v>
      </c>
      <c r="B236" s="1">
        <v>86.84</v>
      </c>
      <c r="C236" s="1">
        <v>1.8053927320000001</v>
      </c>
      <c r="D236">
        <f t="shared" si="12"/>
        <v>1.9902510196965904</v>
      </c>
      <c r="E236">
        <f t="shared" si="13"/>
        <v>3.4172586530115345E-2</v>
      </c>
      <c r="F236">
        <f t="shared" si="14"/>
        <v>0.65994384324698896</v>
      </c>
      <c r="G236">
        <f t="shared" si="15"/>
        <v>1.3120531567455083</v>
      </c>
    </row>
    <row r="237" spans="1:7" x14ac:dyDescent="0.35">
      <c r="A237" s="2">
        <v>41827</v>
      </c>
      <c r="B237" s="1">
        <v>86.89</v>
      </c>
      <c r="C237" s="1">
        <v>5.7577152999999999E-2</v>
      </c>
      <c r="D237">
        <f t="shared" si="12"/>
        <v>1.860850218308977</v>
      </c>
      <c r="E237">
        <f t="shared" si="13"/>
        <v>3.2517937480688341</v>
      </c>
      <c r="F237">
        <f t="shared" si="14"/>
        <v>0.77448873212229019</v>
      </c>
      <c r="G237">
        <f t="shared" si="15"/>
        <v>0.5139622122796158</v>
      </c>
    </row>
    <row r="238" spans="1:7" x14ac:dyDescent="0.35">
      <c r="A238" s="1" t="s">
        <v>202</v>
      </c>
      <c r="B238" s="1">
        <v>85.81</v>
      </c>
      <c r="C238" s="1">
        <v>-1.2429508570000001</v>
      </c>
      <c r="D238">
        <f t="shared" si="12"/>
        <v>0.59855907259269314</v>
      </c>
      <c r="E238">
        <f t="shared" si="13"/>
        <v>3.3911588207884864</v>
      </c>
      <c r="F238">
        <f t="shared" si="14"/>
        <v>0.70279757421006117</v>
      </c>
      <c r="G238">
        <f t="shared" si="15"/>
        <v>3.7859369575564146</v>
      </c>
    </row>
    <row r="239" spans="1:7" x14ac:dyDescent="0.35">
      <c r="A239" s="1" t="s">
        <v>203</v>
      </c>
      <c r="B239" s="1">
        <v>86.23</v>
      </c>
      <c r="C239" s="1">
        <v>0.48945344400000002</v>
      </c>
      <c r="D239">
        <f t="shared" si="12"/>
        <v>-0.69049787812219199</v>
      </c>
      <c r="E239">
        <f t="shared" si="13"/>
        <v>1.3922851225779089</v>
      </c>
      <c r="F239">
        <f t="shared" si="14"/>
        <v>0.50822273108905502</v>
      </c>
      <c r="G239">
        <f t="shared" si="15"/>
        <v>3.5228613783136703E-4</v>
      </c>
    </row>
    <row r="240" spans="1:7" x14ac:dyDescent="0.35">
      <c r="A240" s="1" t="s">
        <v>204</v>
      </c>
      <c r="B240" s="1">
        <v>85.38</v>
      </c>
      <c r="C240" s="1">
        <v>-0.98573582299999996</v>
      </c>
      <c r="D240">
        <f t="shared" si="12"/>
        <v>0.13546804736334236</v>
      </c>
      <c r="E240">
        <f t="shared" si="13"/>
        <v>1.2570981189177384</v>
      </c>
      <c r="F240">
        <f t="shared" si="14"/>
        <v>0.50634580238014959</v>
      </c>
      <c r="G240">
        <f t="shared" si="15"/>
        <v>2.2263075767970695</v>
      </c>
    </row>
    <row r="241" spans="5:7" x14ac:dyDescent="0.35">
      <c r="E241">
        <f>SUM(E2:E240)</f>
        <v>3638.2734866953401</v>
      </c>
      <c r="G241">
        <f>SUM(G2:G240)</f>
        <v>2462.4897574993652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Sheet1</vt:lpstr>
      <vt:lpstr>Sheet2</vt:lpstr>
      <vt:lpstr>Sheet3</vt:lpstr>
      <vt:lpstr>Sheet4</vt:lpstr>
      <vt:lpstr>Sheet5</vt:lpstr>
      <vt:lpstr>Sheet6</vt:lpstr>
      <vt:lpstr>Sheet7</vt:lpstr>
      <vt:lpstr>Sheet8</vt:lpstr>
      <vt:lpstr>Sheet9</vt:lpstr>
      <vt:lpstr>Sheet17</vt:lpstr>
      <vt:lpstr>Sheet911</vt:lpstr>
      <vt:lpstr>Sheet16</vt:lpstr>
      <vt:lpstr>Sheet14</vt:lpstr>
      <vt:lpstr>Sheet10</vt:lpstr>
      <vt:lpstr>Sheet18</vt:lpstr>
      <vt:lpstr>Sheet19</vt:lpstr>
    </vt:vector>
  </TitlesOfParts>
  <Company>CUHK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Ming Ouyang (STA)</dc:creator>
  <cp:lastModifiedBy>Ming Ouyang (STA)</cp:lastModifiedBy>
  <dcterms:created xsi:type="dcterms:W3CDTF">2024-01-16T02:46:23Z</dcterms:created>
  <dcterms:modified xsi:type="dcterms:W3CDTF">2024-01-17T10:25:54Z</dcterms:modified>
</cp:coreProperties>
</file>