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biafrica.sharepoint.com/sites/L22022/Excel Sheets/Dashboard/"/>
    </mc:Choice>
  </mc:AlternateContent>
  <xr:revisionPtr revIDLastSave="0" documentId="8_{CE814766-AD6F-4A83-B043-F1687115C0B4}" xr6:coauthVersionLast="47" xr6:coauthVersionMax="47" xr10:uidLastSave="{00000000-0000-0000-0000-000000000000}"/>
  <bookViews>
    <workbookView xWindow="-108" yWindow="-108" windowWidth="23256" windowHeight="12576" firstSheet="5" xr2:uid="{00000000-000D-0000-FFFF-FFFF00000000}"/>
  </bookViews>
  <sheets>
    <sheet name="Summary" sheetId="24" r:id="rId1"/>
    <sheet name="Sheet1" sheetId="31" state="hidden" r:id="rId2"/>
    <sheet name="old" sheetId="28" state="hidden" r:id="rId3"/>
    <sheet name="student_data" sheetId="27" state="hidden" r:id="rId4"/>
    <sheet name="confirmed" sheetId="29" state="hidden" r:id="rId5"/>
    <sheet name="Attendance" sheetId="8" r:id="rId6"/>
    <sheet name="Assignments" sheetId="21" r:id="rId7"/>
    <sheet name="removed" sheetId="30" state="hidden" r:id="rId8"/>
    <sheet name="TrainerScore" sheetId="22" state="hidden" r:id="rId9"/>
    <sheet name="week-check" sheetId="23" r:id="rId10"/>
  </sheets>
  <definedNames>
    <definedName name="_xlnm._FilterDatabase" localSheetId="6" hidden="1">Assignments!$A$3:$X$18</definedName>
    <definedName name="_xlnm._FilterDatabase" localSheetId="5" hidden="1">Attendance!$A$3:$Y$19</definedName>
    <definedName name="_xlnm._FilterDatabase" localSheetId="0" hidden="1">Summary!$D$5:$M$20</definedName>
    <definedName name="_xlnm._FilterDatabase" localSheetId="8" hidden="1">TrainerScore!$A$3:$X$47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calcChain.xml><?xml version="1.0" encoding="utf-8"?>
<calcChain xmlns="http://schemas.openxmlformats.org/spreadsheetml/2006/main">
  <c r="I18" i="24" l="1"/>
  <c r="I7" i="24"/>
  <c r="I19" i="24"/>
  <c r="I11" i="24"/>
  <c r="I20" i="24"/>
  <c r="I17" i="24"/>
  <c r="I6" i="24"/>
  <c r="I14" i="24"/>
  <c r="I9" i="24"/>
  <c r="I15" i="24"/>
  <c r="I13" i="24"/>
  <c r="I8" i="24"/>
  <c r="I16" i="24"/>
  <c r="I12" i="24"/>
  <c r="I10" i="24"/>
  <c r="Z2" i="8"/>
  <c r="AA2" i="8"/>
  <c r="AB2" i="8"/>
  <c r="AC2" i="8"/>
  <c r="G52" i="28" l="1"/>
  <c r="G51" i="28"/>
  <c r="G50" i="28"/>
  <c r="G72" i="28"/>
  <c r="G69" i="28"/>
  <c r="G67" i="28"/>
  <c r="G62" i="28"/>
  <c r="G60" i="28"/>
  <c r="G57" i="28"/>
  <c r="G56" i="28"/>
  <c r="G48" i="28"/>
  <c r="G47" i="28"/>
  <c r="G46" i="28"/>
  <c r="G43" i="28"/>
  <c r="G38" i="28"/>
  <c r="G37" i="28"/>
  <c r="G33" i="28"/>
  <c r="G31" i="28"/>
  <c r="G29" i="28"/>
  <c r="G28" i="28"/>
  <c r="G25" i="28"/>
  <c r="G24" i="28"/>
  <c r="G23" i="28"/>
  <c r="G21" i="28"/>
  <c r="G19" i="28"/>
  <c r="G18" i="28"/>
  <c r="G16" i="28"/>
  <c r="G15" i="28"/>
  <c r="G7" i="28"/>
  <c r="G6" i="28"/>
  <c r="G5" i="28"/>
  <c r="I2" i="21"/>
  <c r="J2" i="21"/>
  <c r="D7" i="8"/>
  <c r="G8" i="28" s="1"/>
  <c r="F2" i="8"/>
  <c r="H1" i="8"/>
  <c r="D48" i="22" a="1"/>
  <c r="D48" i="22"/>
  <c r="D49" i="22" a="1"/>
  <c r="D49" i="22"/>
  <c r="D50" i="22" a="1"/>
  <c r="D50" i="22"/>
  <c r="D51" i="22" a="1"/>
  <c r="D51" i="22"/>
  <c r="D52" i="22" a="1"/>
  <c r="D52" i="22"/>
  <c r="D53" i="22" a="1"/>
  <c r="D53" i="22"/>
  <c r="D54" i="22" a="1"/>
  <c r="D54" i="22"/>
  <c r="D55" i="22" a="1"/>
  <c r="D55" i="22"/>
  <c r="D56" i="22" a="1"/>
  <c r="D56" i="22"/>
  <c r="D57" i="22" a="1"/>
  <c r="D57" i="22"/>
  <c r="D58" i="22" a="1"/>
  <c r="D58" i="22"/>
  <c r="D59" i="22" a="1"/>
  <c r="D59" i="22"/>
  <c r="D60" i="22" a="1"/>
  <c r="D60" i="22"/>
  <c r="D61" i="22" a="1"/>
  <c r="D61" i="22"/>
  <c r="D62" i="22" a="1"/>
  <c r="D62" i="22"/>
  <c r="D63" i="22" a="1"/>
  <c r="D63" i="22"/>
  <c r="D64" i="22" a="1"/>
  <c r="D64" i="22"/>
  <c r="D65" i="22" a="1"/>
  <c r="D65" i="22"/>
  <c r="D66" i="22" a="1"/>
  <c r="D66" i="22"/>
  <c r="D67" i="22" a="1"/>
  <c r="D67" i="22"/>
  <c r="D68" i="22" a="1"/>
  <c r="D68" i="22"/>
  <c r="D69" i="22" a="1"/>
  <c r="D69" i="22"/>
  <c r="D70" i="22" a="1"/>
  <c r="D70" i="22"/>
  <c r="D71" i="22" a="1"/>
  <c r="D71" i="22"/>
  <c r="D72" i="22" a="1"/>
  <c r="D72" i="22"/>
  <c r="D73" i="22" a="1"/>
  <c r="D73" i="22"/>
  <c r="D74" i="22" a="1"/>
  <c r="D74" i="22"/>
  <c r="D75" i="22" a="1"/>
  <c r="D75" i="22"/>
  <c r="D76" i="22" a="1"/>
  <c r="D76" i="22"/>
  <c r="D77" i="22" a="1"/>
  <c r="D77" i="22"/>
  <c r="D78" i="22" a="1"/>
  <c r="D78" i="22"/>
  <c r="D79" i="22" a="1"/>
  <c r="D79" i="22"/>
  <c r="D80" i="22" a="1"/>
  <c r="D80" i="22"/>
  <c r="G75" i="28"/>
  <c r="G76" i="28"/>
  <c r="G77" i="28"/>
  <c r="G78" i="28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D6" i="23"/>
  <c r="C6" i="23"/>
  <c r="Q2" i="8"/>
  <c r="P2" i="21"/>
  <c r="Q2" i="21"/>
  <c r="R2" i="21"/>
  <c r="S2" i="21"/>
  <c r="T2" i="21"/>
  <c r="U2" i="21"/>
  <c r="V2" i="21"/>
  <c r="W2" i="21"/>
  <c r="X2" i="21"/>
  <c r="Y2" i="21"/>
  <c r="Z2" i="21"/>
  <c r="I2" i="8"/>
  <c r="J2" i="8"/>
  <c r="K2" i="8"/>
  <c r="L2" i="8"/>
  <c r="M2" i="8"/>
  <c r="N2" i="8"/>
  <c r="O2" i="8"/>
  <c r="P2" i="8"/>
  <c r="R2" i="8"/>
  <c r="S2" i="8"/>
  <c r="T2" i="8"/>
  <c r="U2" i="8"/>
  <c r="V2" i="8"/>
  <c r="W2" i="8"/>
  <c r="X2" i="8"/>
  <c r="Y2" i="8"/>
  <c r="D13" i="22" a="1"/>
  <c r="D13" i="22"/>
  <c r="D14" i="22" a="1"/>
  <c r="D14" i="22"/>
  <c r="D15" i="22" a="1"/>
  <c r="D15" i="22"/>
  <c r="D16" i="22" a="1"/>
  <c r="D16" i="22"/>
  <c r="D17" i="22" a="1"/>
  <c r="D17" i="22"/>
  <c r="D18" i="22" a="1"/>
  <c r="D18" i="22"/>
  <c r="D19" i="22" a="1"/>
  <c r="D19" i="22"/>
  <c r="D20" i="22" a="1"/>
  <c r="D20" i="22"/>
  <c r="D21" i="22" a="1"/>
  <c r="D21" i="22"/>
  <c r="D22" i="22" a="1"/>
  <c r="D22" i="22"/>
  <c r="D23" i="22" a="1"/>
  <c r="D23" i="22"/>
  <c r="D24" i="22" a="1"/>
  <c r="D24" i="22"/>
  <c r="D25" i="22" a="1"/>
  <c r="D25" i="22"/>
  <c r="D26" i="22" a="1"/>
  <c r="D26" i="22"/>
  <c r="D27" i="22" a="1"/>
  <c r="D27" i="22"/>
  <c r="D28" i="22" a="1"/>
  <c r="D28" i="22"/>
  <c r="D29" i="22" a="1"/>
  <c r="D29" i="22"/>
  <c r="D30" i="22" a="1"/>
  <c r="D30" i="22"/>
  <c r="D31" i="22" a="1"/>
  <c r="D31" i="22"/>
  <c r="D32" i="22" a="1"/>
  <c r="D32" i="22"/>
  <c r="D33" i="22" a="1"/>
  <c r="D33" i="22"/>
  <c r="D34" i="22" a="1"/>
  <c r="D34" i="22"/>
  <c r="D35" i="22" a="1"/>
  <c r="D35" i="22"/>
  <c r="D36" i="22" a="1"/>
  <c r="D36" i="22"/>
  <c r="D37" i="22" a="1"/>
  <c r="D37" i="22"/>
  <c r="D38" i="22" a="1"/>
  <c r="D38" i="22"/>
  <c r="D39" i="22" a="1"/>
  <c r="D39" i="22"/>
  <c r="D40" i="22" a="1"/>
  <c r="D40" i="22"/>
  <c r="D41" i="22" a="1"/>
  <c r="D41" i="22"/>
  <c r="D42" i="22" a="1"/>
  <c r="D42" i="22"/>
  <c r="D43" i="22" a="1"/>
  <c r="D43" i="22"/>
  <c r="D44" i="22" a="1"/>
  <c r="D44" i="22"/>
  <c r="D45" i="22" a="1"/>
  <c r="D45" i="22"/>
  <c r="D46" i="22" a="1"/>
  <c r="D46" i="22"/>
  <c r="D47" i="22" a="1"/>
  <c r="D47" i="22"/>
  <c r="D5" i="22" a="1"/>
  <c r="D5" i="22"/>
  <c r="D6" i="22" a="1"/>
  <c r="D6" i="22"/>
  <c r="D7" i="22" a="1"/>
  <c r="D7" i="22"/>
  <c r="D8" i="22" a="1"/>
  <c r="D8" i="22"/>
  <c r="D9" i="22" a="1"/>
  <c r="D9" i="22"/>
  <c r="D10" i="22" a="1"/>
  <c r="D10" i="22"/>
  <c r="D11" i="22" a="1"/>
  <c r="D11" i="22"/>
  <c r="D12" i="22" a="1"/>
  <c r="D12" i="22"/>
  <c r="D4" i="22" a="1"/>
  <c r="D4" i="22"/>
  <c r="K2" i="21"/>
  <c r="K1" i="22"/>
  <c r="O2" i="21"/>
  <c r="I39" i="28"/>
  <c r="I38" i="28"/>
  <c r="I37" i="28"/>
  <c r="I36" i="28"/>
  <c r="I35" i="28"/>
  <c r="C18" i="21"/>
  <c r="I34" i="28" s="1"/>
  <c r="I33" i="28"/>
  <c r="C17" i="21"/>
  <c r="I32" i="28" s="1"/>
  <c r="I31" i="28"/>
  <c r="C16" i="21"/>
  <c r="I30" i="28" s="1"/>
  <c r="I29" i="28"/>
  <c r="I28" i="28"/>
  <c r="I27" i="28"/>
  <c r="C15" i="21"/>
  <c r="I26" i="28" s="1"/>
  <c r="I25" i="28"/>
  <c r="I24" i="28"/>
  <c r="I23" i="28"/>
  <c r="C14" i="21"/>
  <c r="I22" i="28" s="1"/>
  <c r="Q21" i="28" s="1"/>
  <c r="I21" i="28"/>
  <c r="I20" i="28"/>
  <c r="I19" i="28"/>
  <c r="I18" i="28"/>
  <c r="I17" i="28"/>
  <c r="I16" i="28"/>
  <c r="I15" i="28"/>
  <c r="C13" i="21"/>
  <c r="I14" i="28" s="1"/>
  <c r="C12" i="21"/>
  <c r="I13" i="28" s="1"/>
  <c r="C11" i="21"/>
  <c r="I12" i="28" s="1"/>
  <c r="C10" i="21"/>
  <c r="J6" i="24" s="1"/>
  <c r="C9" i="21"/>
  <c r="I10" i="28" s="1"/>
  <c r="C8" i="21"/>
  <c r="I9" i="28" s="1"/>
  <c r="C7" i="21"/>
  <c r="J11" i="24" s="1"/>
  <c r="I7" i="28"/>
  <c r="I6" i="28"/>
  <c r="I5" i="28"/>
  <c r="C6" i="21"/>
  <c r="I4" i="28" s="1"/>
  <c r="C5" i="21"/>
  <c r="I3" i="28" s="1"/>
  <c r="E2" i="21"/>
  <c r="F2" i="21"/>
  <c r="J19" i="24"/>
  <c r="J12" i="24"/>
  <c r="L2" i="21"/>
  <c r="G2" i="21"/>
  <c r="H2" i="21"/>
  <c r="M2" i="21"/>
  <c r="C4" i="21"/>
  <c r="I2" i="28" s="1"/>
  <c r="N2" i="21"/>
  <c r="H2" i="8"/>
  <c r="G2" i="8"/>
  <c r="D9" i="8"/>
  <c r="G10" i="28" s="1"/>
  <c r="D10" i="8"/>
  <c r="G11" i="28" s="1"/>
  <c r="G39" i="28"/>
  <c r="D8" i="8"/>
  <c r="G9" i="28" s="1"/>
  <c r="D12" i="8"/>
  <c r="G13" i="28" s="1"/>
  <c r="D13" i="8"/>
  <c r="G14" i="28" s="1"/>
  <c r="D11" i="8"/>
  <c r="G12" i="28" s="1"/>
  <c r="G36" i="28"/>
  <c r="G35" i="28"/>
  <c r="D18" i="8"/>
  <c r="G34" i="28" s="1"/>
  <c r="D17" i="8"/>
  <c r="G32" i="28" s="1"/>
  <c r="D16" i="8"/>
  <c r="G30" i="28" s="1"/>
  <c r="G27" i="28"/>
  <c r="D15" i="8"/>
  <c r="G26" i="28" s="1"/>
  <c r="D14" i="8"/>
  <c r="G22" i="28" s="1"/>
  <c r="G20" i="28"/>
  <c r="G17" i="28"/>
  <c r="D6" i="8"/>
  <c r="G4" i="28" s="1"/>
  <c r="D5" i="8"/>
  <c r="G3" i="28" s="1"/>
  <c r="D4" i="8"/>
  <c r="G2" i="28" s="1"/>
  <c r="G74" i="28"/>
  <c r="G73" i="28"/>
  <c r="G71" i="28"/>
  <c r="G70" i="28"/>
  <c r="G68" i="28"/>
  <c r="G66" i="28"/>
  <c r="G65" i="28"/>
  <c r="G64" i="28"/>
  <c r="G63" i="28"/>
  <c r="G61" i="28"/>
  <c r="G58" i="28"/>
  <c r="G55" i="28"/>
  <c r="G54" i="28"/>
  <c r="G53" i="28"/>
  <c r="G49" i="28"/>
  <c r="D19" i="8"/>
  <c r="G45" i="28" s="1"/>
  <c r="G44" i="28"/>
  <c r="G42" i="28"/>
  <c r="G41" i="28"/>
  <c r="G40" i="28"/>
  <c r="J18" i="24" l="1"/>
  <c r="J15" i="24"/>
  <c r="G59" i="28"/>
  <c r="H59" i="28" s="1"/>
  <c r="J7" i="24"/>
  <c r="J8" i="24"/>
  <c r="J10" i="24"/>
  <c r="J9" i="24"/>
  <c r="G16" i="24"/>
  <c r="H16" i="24" s="1"/>
  <c r="G12" i="24"/>
  <c r="H12" i="24" s="1"/>
  <c r="G10" i="24"/>
  <c r="H10" i="24" s="1"/>
  <c r="G20" i="24"/>
  <c r="H20" i="24" s="1"/>
  <c r="G14" i="24"/>
  <c r="H14" i="24" s="1"/>
  <c r="I40" i="28"/>
  <c r="J40" i="28" s="1"/>
  <c r="I41" i="28"/>
  <c r="J41" i="28" s="1"/>
  <c r="I42" i="28"/>
  <c r="K42" i="28" s="1"/>
  <c r="I43" i="28"/>
  <c r="I44" i="28"/>
  <c r="I45" i="28"/>
  <c r="I46" i="28"/>
  <c r="J46" i="28" s="1"/>
  <c r="I47" i="28"/>
  <c r="K47" i="28" s="1"/>
  <c r="I48" i="28"/>
  <c r="K48" i="28" s="1"/>
  <c r="I50" i="28"/>
  <c r="K50" i="28" s="1"/>
  <c r="I51" i="28"/>
  <c r="K51" i="28" s="1"/>
  <c r="I52" i="28"/>
  <c r="I53" i="28"/>
  <c r="I54" i="28"/>
  <c r="K54" i="28" s="1"/>
  <c r="I56" i="28"/>
  <c r="K56" i="28" s="1"/>
  <c r="I57" i="28"/>
  <c r="K57" i="28" s="1"/>
  <c r="I58" i="28"/>
  <c r="K58" i="28" s="1"/>
  <c r="I59" i="28"/>
  <c r="I60" i="28"/>
  <c r="I61" i="28"/>
  <c r="I62" i="28"/>
  <c r="J62" i="28" s="1"/>
  <c r="I63" i="28"/>
  <c r="J63" i="28" s="1"/>
  <c r="I64" i="28"/>
  <c r="K64" i="28" s="1"/>
  <c r="I65" i="28"/>
  <c r="K65" i="28" s="1"/>
  <c r="I66" i="28"/>
  <c r="K66" i="28" s="1"/>
  <c r="I67" i="28"/>
  <c r="K67" i="28" s="1"/>
  <c r="I68" i="28"/>
  <c r="I69" i="28"/>
  <c r="I70" i="28"/>
  <c r="J70" i="28" s="1"/>
  <c r="I71" i="28"/>
  <c r="J71" i="28" s="1"/>
  <c r="I72" i="28"/>
  <c r="K72" i="28" s="1"/>
  <c r="I73" i="28"/>
  <c r="J73" i="28" s="1"/>
  <c r="I74" i="28"/>
  <c r="J74" i="28" s="1"/>
  <c r="I75" i="28"/>
  <c r="I76" i="28"/>
  <c r="I77" i="28"/>
  <c r="J77" i="28" s="1"/>
  <c r="I78" i="28"/>
  <c r="G6" i="24"/>
  <c r="H6" i="24" s="1"/>
  <c r="G18" i="24"/>
  <c r="H18" i="24" s="1"/>
  <c r="G13" i="24"/>
  <c r="H13" i="24" s="1"/>
  <c r="G15" i="24"/>
  <c r="H15" i="24" s="1"/>
  <c r="G7" i="24"/>
  <c r="H7" i="24" s="1"/>
  <c r="G8" i="24"/>
  <c r="H8" i="24" s="1"/>
  <c r="G11" i="24"/>
  <c r="H11" i="24" s="1"/>
  <c r="G9" i="24"/>
  <c r="H9" i="24" s="1"/>
  <c r="G17" i="24"/>
  <c r="H17" i="24" s="1"/>
  <c r="G19" i="24"/>
  <c r="H19" i="24" s="1"/>
  <c r="J17" i="24"/>
  <c r="J14" i="24"/>
  <c r="I55" i="28"/>
  <c r="K55" i="28" s="1"/>
  <c r="I11" i="28"/>
  <c r="J11" i="28" s="1"/>
  <c r="J13" i="24"/>
  <c r="I8" i="28"/>
  <c r="K8" i="28" s="1"/>
  <c r="I49" i="28"/>
  <c r="J49" i="28" s="1"/>
  <c r="J20" i="24"/>
  <c r="J16" i="24"/>
  <c r="K2" i="28"/>
  <c r="H2" i="28"/>
  <c r="J2" i="28"/>
  <c r="K3" i="28"/>
  <c r="H3" i="28"/>
  <c r="J3" i="28"/>
  <c r="K4" i="28"/>
  <c r="H4" i="28"/>
  <c r="J4" i="28"/>
  <c r="K5" i="28"/>
  <c r="H5" i="28"/>
  <c r="J5" i="28"/>
  <c r="K6" i="28"/>
  <c r="H6" i="28"/>
  <c r="J6" i="28"/>
  <c r="K7" i="28"/>
  <c r="H7" i="28"/>
  <c r="J7" i="28"/>
  <c r="H8" i="28"/>
  <c r="K9" i="28"/>
  <c r="H9" i="28"/>
  <c r="J9" i="28"/>
  <c r="K10" i="28"/>
  <c r="H10" i="28"/>
  <c r="J10" i="28"/>
  <c r="H11" i="28"/>
  <c r="K12" i="28"/>
  <c r="H12" i="28"/>
  <c r="J12" i="28"/>
  <c r="K13" i="28"/>
  <c r="H13" i="28"/>
  <c r="J13" i="28"/>
  <c r="K14" i="28"/>
  <c r="H14" i="28"/>
  <c r="J14" i="28"/>
  <c r="K15" i="28"/>
  <c r="H15" i="28"/>
  <c r="J15" i="28"/>
  <c r="K16" i="28"/>
  <c r="H16" i="28"/>
  <c r="J16" i="28"/>
  <c r="K17" i="28"/>
  <c r="H17" i="28"/>
  <c r="J17" i="28"/>
  <c r="K18" i="28"/>
  <c r="H18" i="28"/>
  <c r="J18" i="28"/>
  <c r="K19" i="28"/>
  <c r="H19" i="28"/>
  <c r="J19" i="28"/>
  <c r="K20" i="28"/>
  <c r="H20" i="28"/>
  <c r="J20" i="28"/>
  <c r="K21" i="28"/>
  <c r="H21" i="28"/>
  <c r="J21" i="28"/>
  <c r="K22" i="28"/>
  <c r="H22" i="28"/>
  <c r="J22" i="28"/>
  <c r="K23" i="28"/>
  <c r="H23" i="28"/>
  <c r="J23" i="28"/>
  <c r="K24" i="28"/>
  <c r="H24" i="28"/>
  <c r="J24" i="28"/>
  <c r="K25" i="28"/>
  <c r="H25" i="28"/>
  <c r="J25" i="28"/>
  <c r="K26" i="28"/>
  <c r="H26" i="28"/>
  <c r="J26" i="28"/>
  <c r="K27" i="28"/>
  <c r="H27" i="28"/>
  <c r="J27" i="28"/>
  <c r="K28" i="28"/>
  <c r="H28" i="28"/>
  <c r="J28" i="28"/>
  <c r="K29" i="28"/>
  <c r="H29" i="28"/>
  <c r="J29" i="28"/>
  <c r="K30" i="28"/>
  <c r="H30" i="28"/>
  <c r="J30" i="28"/>
  <c r="K31" i="28"/>
  <c r="H31" i="28"/>
  <c r="J31" i="28"/>
  <c r="K32" i="28"/>
  <c r="H32" i="28"/>
  <c r="J32" i="28"/>
  <c r="K33" i="28"/>
  <c r="H33" i="28"/>
  <c r="J33" i="28"/>
  <c r="K34" i="28"/>
  <c r="H34" i="28"/>
  <c r="J34" i="28"/>
  <c r="K35" i="28"/>
  <c r="H35" i="28"/>
  <c r="J35" i="28"/>
  <c r="K36" i="28"/>
  <c r="H36" i="28"/>
  <c r="J36" i="28"/>
  <c r="K37" i="28"/>
  <c r="H37" i="28"/>
  <c r="J37" i="28"/>
  <c r="K38" i="28"/>
  <c r="H38" i="28"/>
  <c r="J38" i="28"/>
  <c r="K39" i="28"/>
  <c r="H39" i="28"/>
  <c r="J39" i="28"/>
  <c r="K40" i="28"/>
  <c r="H40" i="28"/>
  <c r="H41" i="28"/>
  <c r="H42" i="28"/>
  <c r="K43" i="28"/>
  <c r="H43" i="28"/>
  <c r="J43" i="28"/>
  <c r="K44" i="28"/>
  <c r="H44" i="28"/>
  <c r="J44" i="28"/>
  <c r="K45" i="28"/>
  <c r="H45" i="28"/>
  <c r="J45" i="28"/>
  <c r="K46" i="28"/>
  <c r="H46" i="28"/>
  <c r="H47" i="28"/>
  <c r="H48" i="28"/>
  <c r="H49" i="28"/>
  <c r="H50" i="28"/>
  <c r="H51" i="28"/>
  <c r="J51" i="28"/>
  <c r="K52" i="28"/>
  <c r="H52" i="28"/>
  <c r="J52" i="28"/>
  <c r="K53" i="28"/>
  <c r="H53" i="28"/>
  <c r="J53" i="28"/>
  <c r="H54" i="28"/>
  <c r="J54" i="28"/>
  <c r="H55" i="28"/>
  <c r="H56" i="28"/>
  <c r="J56" i="28"/>
  <c r="H57" i="28"/>
  <c r="H58" i="28"/>
  <c r="J59" i="28"/>
  <c r="K60" i="28"/>
  <c r="H60" i="28"/>
  <c r="J60" i="28"/>
  <c r="K61" i="28"/>
  <c r="H61" i="28"/>
  <c r="J61" i="28"/>
  <c r="K62" i="28"/>
  <c r="H62" i="28"/>
  <c r="H63" i="28"/>
  <c r="H64" i="28"/>
  <c r="H65" i="28"/>
  <c r="H66" i="28"/>
  <c r="H67" i="28"/>
  <c r="J67" i="28"/>
  <c r="K68" i="28"/>
  <c r="H68" i="28"/>
  <c r="J68" i="28"/>
  <c r="K69" i="28"/>
  <c r="H69" i="28"/>
  <c r="J69" i="28"/>
  <c r="K70" i="28"/>
  <c r="H70" i="28"/>
  <c r="H71" i="28"/>
  <c r="H72" i="28"/>
  <c r="H73" i="28"/>
  <c r="H74" i="28"/>
  <c r="K75" i="28"/>
  <c r="H75" i="28"/>
  <c r="J75" i="28"/>
  <c r="K76" i="28"/>
  <c r="H76" i="28"/>
  <c r="J76" i="28"/>
  <c r="K77" i="28"/>
  <c r="H77" i="28"/>
  <c r="K78" i="28"/>
  <c r="H78" i="28"/>
  <c r="J78" i="28"/>
  <c r="K59" i="28" l="1"/>
  <c r="K73" i="28"/>
  <c r="J42" i="28"/>
  <c r="J48" i="28"/>
  <c r="K74" i="28"/>
  <c r="L74" i="28" s="1"/>
  <c r="N74" i="28" s="1"/>
  <c r="J65" i="28"/>
  <c r="J57" i="28"/>
  <c r="K41" i="28"/>
  <c r="L41" i="28" s="1"/>
  <c r="N41" i="28" s="1"/>
  <c r="K71" i="28"/>
  <c r="L71" i="28" s="1"/>
  <c r="N71" i="28" s="1"/>
  <c r="K63" i="28"/>
  <c r="L63" i="28" s="1"/>
  <c r="N63" i="28" s="1"/>
  <c r="J64" i="28"/>
  <c r="J72" i="28"/>
  <c r="J58" i="28"/>
  <c r="J50" i="28"/>
  <c r="J66" i="28"/>
  <c r="J55" i="28"/>
  <c r="K11" i="28"/>
  <c r="L11" i="28" s="1"/>
  <c r="N11" i="28" s="1"/>
  <c r="J47" i="28"/>
  <c r="K14" i="24"/>
  <c r="L14" i="24" s="1"/>
  <c r="M14" i="24" s="1"/>
  <c r="K10" i="24"/>
  <c r="L10" i="24" s="1"/>
  <c r="M10" i="24" s="1"/>
  <c r="K12" i="24"/>
  <c r="L12" i="24" s="1"/>
  <c r="M12" i="24" s="1"/>
  <c r="K11" i="24"/>
  <c r="L11" i="24" s="1"/>
  <c r="K8" i="24"/>
  <c r="L8" i="24" s="1"/>
  <c r="M8" i="24" s="1"/>
  <c r="U4" i="28"/>
  <c r="K18" i="24"/>
  <c r="L18" i="24" s="1"/>
  <c r="K13" i="24"/>
  <c r="L13" i="24" s="1"/>
  <c r="M13" i="24" s="1"/>
  <c r="K6" i="24"/>
  <c r="L6" i="24" s="1"/>
  <c r="M6" i="24" s="1"/>
  <c r="K15" i="24"/>
  <c r="L15" i="24" s="1"/>
  <c r="M15" i="24" s="1"/>
  <c r="K7" i="24"/>
  <c r="L7" i="24" s="1"/>
  <c r="M7" i="24" s="1"/>
  <c r="U2" i="28"/>
  <c r="K17" i="24"/>
  <c r="L17" i="24" s="1"/>
  <c r="M17" i="24" s="1"/>
  <c r="K9" i="24"/>
  <c r="L9" i="24" s="1"/>
  <c r="M9" i="24" s="1"/>
  <c r="U3" i="28"/>
  <c r="U5" i="28"/>
  <c r="K19" i="24"/>
  <c r="L19" i="24" s="1"/>
  <c r="M19" i="24" s="1"/>
  <c r="K49" i="28"/>
  <c r="C49" i="28" s="1"/>
  <c r="J8" i="28"/>
  <c r="K20" i="24"/>
  <c r="L20" i="24" s="1"/>
  <c r="M20" i="24" s="1"/>
  <c r="X5" i="28"/>
  <c r="X2" i="28"/>
  <c r="X3" i="28"/>
  <c r="X4" i="28"/>
  <c r="K16" i="24"/>
  <c r="L16" i="24" s="1"/>
  <c r="M16" i="24" s="1"/>
  <c r="L78" i="28"/>
  <c r="N78" i="28" s="1"/>
  <c r="C78" i="28"/>
  <c r="L77" i="28"/>
  <c r="N77" i="28" s="1"/>
  <c r="C77" i="28"/>
  <c r="L76" i="28"/>
  <c r="N76" i="28" s="1"/>
  <c r="C76" i="28"/>
  <c r="L75" i="28"/>
  <c r="N75" i="28" s="1"/>
  <c r="C75" i="28"/>
  <c r="L73" i="28"/>
  <c r="N73" i="28" s="1"/>
  <c r="C73" i="28"/>
  <c r="L72" i="28"/>
  <c r="N72" i="28" s="1"/>
  <c r="C72" i="28"/>
  <c r="L70" i="28"/>
  <c r="N70" i="28" s="1"/>
  <c r="C70" i="28"/>
  <c r="L69" i="28"/>
  <c r="N69" i="28" s="1"/>
  <c r="C69" i="28"/>
  <c r="L68" i="28"/>
  <c r="N68" i="28" s="1"/>
  <c r="C68" i="28"/>
  <c r="L67" i="28"/>
  <c r="N67" i="28" s="1"/>
  <c r="C67" i="28"/>
  <c r="L66" i="28"/>
  <c r="N66" i="28" s="1"/>
  <c r="C66" i="28"/>
  <c r="L65" i="28"/>
  <c r="N65" i="28" s="1"/>
  <c r="C65" i="28"/>
  <c r="L64" i="28"/>
  <c r="N64" i="28" s="1"/>
  <c r="C64" i="28"/>
  <c r="L62" i="28"/>
  <c r="N62" i="28" s="1"/>
  <c r="C62" i="28"/>
  <c r="L61" i="28"/>
  <c r="N61" i="28" s="1"/>
  <c r="C61" i="28"/>
  <c r="L60" i="28"/>
  <c r="N60" i="28" s="1"/>
  <c r="C60" i="28"/>
  <c r="L59" i="28"/>
  <c r="N59" i="28" s="1"/>
  <c r="C59" i="28"/>
  <c r="L58" i="28"/>
  <c r="N58" i="28" s="1"/>
  <c r="C58" i="28"/>
  <c r="L57" i="28"/>
  <c r="N57" i="28" s="1"/>
  <c r="C57" i="28"/>
  <c r="L56" i="28"/>
  <c r="N56" i="28" s="1"/>
  <c r="C56" i="28"/>
  <c r="L55" i="28"/>
  <c r="N55" i="28" s="1"/>
  <c r="C55" i="28"/>
  <c r="L54" i="28"/>
  <c r="N54" i="28" s="1"/>
  <c r="C54" i="28"/>
  <c r="L53" i="28"/>
  <c r="N53" i="28" s="1"/>
  <c r="C53" i="28"/>
  <c r="L52" i="28"/>
  <c r="N52" i="28" s="1"/>
  <c r="C52" i="28"/>
  <c r="L51" i="28"/>
  <c r="N51" i="28" s="1"/>
  <c r="C51" i="28"/>
  <c r="L50" i="28"/>
  <c r="N50" i="28" s="1"/>
  <c r="C50" i="28"/>
  <c r="L48" i="28"/>
  <c r="N48" i="28" s="1"/>
  <c r="C48" i="28"/>
  <c r="L47" i="28"/>
  <c r="N47" i="28" s="1"/>
  <c r="C47" i="28"/>
  <c r="L46" i="28"/>
  <c r="N46" i="28" s="1"/>
  <c r="C46" i="28"/>
  <c r="L45" i="28"/>
  <c r="N45" i="28" s="1"/>
  <c r="C45" i="28"/>
  <c r="L44" i="28"/>
  <c r="N44" i="28" s="1"/>
  <c r="C44" i="28"/>
  <c r="L43" i="28"/>
  <c r="N43" i="28" s="1"/>
  <c r="C43" i="28"/>
  <c r="L42" i="28"/>
  <c r="N42" i="28" s="1"/>
  <c r="C42" i="28"/>
  <c r="L40" i="28"/>
  <c r="N40" i="28" s="1"/>
  <c r="C40" i="28"/>
  <c r="L39" i="28"/>
  <c r="N39" i="28" s="1"/>
  <c r="C39" i="28"/>
  <c r="L38" i="28"/>
  <c r="N38" i="28" s="1"/>
  <c r="C38" i="28"/>
  <c r="L37" i="28"/>
  <c r="N37" i="28" s="1"/>
  <c r="C37" i="28"/>
  <c r="L36" i="28"/>
  <c r="N36" i="28" s="1"/>
  <c r="C36" i="28"/>
  <c r="L35" i="28"/>
  <c r="N35" i="28" s="1"/>
  <c r="C35" i="28"/>
  <c r="L34" i="28"/>
  <c r="N34" i="28" s="1"/>
  <c r="C34" i="28"/>
  <c r="L33" i="28"/>
  <c r="N33" i="28" s="1"/>
  <c r="C33" i="28"/>
  <c r="L32" i="28"/>
  <c r="N32" i="28" s="1"/>
  <c r="C32" i="28"/>
  <c r="L31" i="28"/>
  <c r="N31" i="28" s="1"/>
  <c r="C31" i="28"/>
  <c r="L30" i="28"/>
  <c r="N30" i="28" s="1"/>
  <c r="C30" i="28"/>
  <c r="L29" i="28"/>
  <c r="N29" i="28" s="1"/>
  <c r="C29" i="28"/>
  <c r="L28" i="28"/>
  <c r="N28" i="28" s="1"/>
  <c r="C28" i="28"/>
  <c r="L27" i="28"/>
  <c r="N27" i="28" s="1"/>
  <c r="C27" i="28"/>
  <c r="L26" i="28"/>
  <c r="N26" i="28" s="1"/>
  <c r="C26" i="28"/>
  <c r="L25" i="28"/>
  <c r="N25" i="28" s="1"/>
  <c r="C25" i="28"/>
  <c r="L24" i="28"/>
  <c r="N24" i="28" s="1"/>
  <c r="C24" i="28"/>
  <c r="L23" i="28"/>
  <c r="N23" i="28" s="1"/>
  <c r="C23" i="28"/>
  <c r="L22" i="28"/>
  <c r="N22" i="28" s="1"/>
  <c r="C22" i="28"/>
  <c r="L21" i="28"/>
  <c r="N21" i="28" s="1"/>
  <c r="C21" i="28"/>
  <c r="L20" i="28"/>
  <c r="N20" i="28" s="1"/>
  <c r="C20" i="28"/>
  <c r="L19" i="28"/>
  <c r="N19" i="28" s="1"/>
  <c r="C19" i="28"/>
  <c r="L18" i="28"/>
  <c r="N18" i="28" s="1"/>
  <c r="C18" i="28"/>
  <c r="L17" i="28"/>
  <c r="N17" i="28" s="1"/>
  <c r="C17" i="28"/>
  <c r="L16" i="28"/>
  <c r="N16" i="28" s="1"/>
  <c r="C16" i="28"/>
  <c r="L15" i="28"/>
  <c r="N15" i="28" s="1"/>
  <c r="C15" i="28"/>
  <c r="L14" i="28"/>
  <c r="N14" i="28" s="1"/>
  <c r="C14" i="28"/>
  <c r="L13" i="28"/>
  <c r="N13" i="28" s="1"/>
  <c r="C13" i="28"/>
  <c r="L12" i="28"/>
  <c r="N12" i="28" s="1"/>
  <c r="C12" i="28"/>
  <c r="L10" i="28"/>
  <c r="N10" i="28" s="1"/>
  <c r="C10" i="28"/>
  <c r="L9" i="28"/>
  <c r="N9" i="28" s="1"/>
  <c r="C9" i="28"/>
  <c r="L8" i="28"/>
  <c r="N8" i="28" s="1"/>
  <c r="C8" i="28"/>
  <c r="L7" i="28"/>
  <c r="N7" i="28" s="1"/>
  <c r="C7" i="28"/>
  <c r="L6" i="28"/>
  <c r="N6" i="28" s="1"/>
  <c r="C6" i="28"/>
  <c r="L5" i="28"/>
  <c r="N5" i="28" s="1"/>
  <c r="C5" i="28"/>
  <c r="L4" i="28"/>
  <c r="N4" i="28" s="1"/>
  <c r="C4" i="28"/>
  <c r="L3" i="28"/>
  <c r="N3" i="28" s="1"/>
  <c r="C3" i="28"/>
  <c r="L2" i="28"/>
  <c r="N2" i="28" s="1"/>
  <c r="C2" i="28"/>
  <c r="C41" i="28" l="1"/>
  <c r="C74" i="28"/>
  <c r="C71" i="28"/>
  <c r="C11" i="28"/>
  <c r="C63" i="28"/>
  <c r="M18" i="24"/>
  <c r="L49" i="28"/>
  <c r="N49" i="28" s="1"/>
  <c r="C20" i="24"/>
  <c r="C15" i="24"/>
  <c r="C16" i="24"/>
  <c r="C8" i="24"/>
  <c r="C18" i="24"/>
  <c r="C14" i="24"/>
  <c r="C13" i="24"/>
  <c r="C17" i="24"/>
  <c r="C6" i="24"/>
  <c r="C10" i="24"/>
  <c r="C19" i="24"/>
  <c r="C12" i="24"/>
  <c r="C7" i="24"/>
  <c r="C9" i="24"/>
  <c r="C11" i="24"/>
  <c r="M11" i="24"/>
  <c r="R2" i="28" l="1"/>
  <c r="R4" i="28"/>
  <c r="R5" i="28"/>
  <c r="R3" i="2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<sst xmlns="http://schemas.openxmlformats.org/spreadsheetml/2006/main" count="3163" uniqueCount="411">
  <si>
    <t>attendance</t>
  </si>
  <si>
    <t>quizzes</t>
  </si>
  <si>
    <t>average over 80%</t>
  </si>
  <si>
    <t>submitted over 80%</t>
  </si>
  <si>
    <t>Cohort</t>
  </si>
  <si>
    <t>RANK</t>
  </si>
  <si>
    <t>Student</t>
  </si>
  <si>
    <t>Email</t>
  </si>
  <si>
    <t>personal</t>
  </si>
  <si>
    <t>Attendance</t>
  </si>
  <si>
    <t>A-Comp.</t>
  </si>
  <si>
    <t>Quiz Submitted</t>
  </si>
  <si>
    <t>Q-Comp.</t>
  </si>
  <si>
    <t>Score</t>
  </si>
  <si>
    <t>Compliance</t>
  </si>
  <si>
    <t>Watcher</t>
  </si>
  <si>
    <t>low</t>
  </si>
  <si>
    <t>Nebula</t>
  </si>
  <si>
    <t>Riley Davis</t>
  </si>
  <si>
    <t>riley.davis@example.org</t>
  </si>
  <si>
    <t>wamwangimathenge@gmail.com</t>
  </si>
  <si>
    <t>Jamie Smith</t>
  </si>
  <si>
    <t>jamie.smith@example.org</t>
  </si>
  <si>
    <t>adadesedom@gmail.com</t>
  </si>
  <si>
    <t>Robin White</t>
  </si>
  <si>
    <t>robin.white@example.org</t>
  </si>
  <si>
    <t>fkayitey@st.ug.edu.gh</t>
  </si>
  <si>
    <t>Quinn Wilson</t>
  </si>
  <si>
    <t>quinn.wilson@example.org</t>
  </si>
  <si>
    <t>catherineksereti@gmail.com</t>
  </si>
  <si>
    <t>Casey Martinez</t>
  </si>
  <si>
    <t>casey.martinez@example.org</t>
  </si>
  <si>
    <t>munguiisaack@gmail.com</t>
  </si>
  <si>
    <t>Taylor Brown</t>
  </si>
  <si>
    <t>taylor.brown@example.org</t>
  </si>
  <si>
    <t>audreymurimi@gmail.com</t>
  </si>
  <si>
    <t>Alex Carter</t>
  </si>
  <si>
    <t>alex.carter@example.org</t>
  </si>
  <si>
    <t>micahconsult@gmail.com</t>
  </si>
  <si>
    <t>Jesse Thomas</t>
  </si>
  <si>
    <t>jesse.thomas@example.org</t>
  </si>
  <si>
    <t>faithlihabi01@gmail.com</t>
  </si>
  <si>
    <t>Cameron Miller</t>
  </si>
  <si>
    <t>cameron.miller@example.org</t>
  </si>
  <si>
    <t>calebyeboah27@gmail.com</t>
  </si>
  <si>
    <t>Blake Anderson</t>
  </si>
  <si>
    <t>blake.anderson@example.org</t>
  </si>
  <si>
    <t>chijiokedgeek@gmail.com</t>
  </si>
  <si>
    <t>Jordan Green</t>
  </si>
  <si>
    <t>jordan.green@example.org</t>
  </si>
  <si>
    <t>higustave@gmail.com</t>
  </si>
  <si>
    <t>Casey Lee</t>
  </si>
  <si>
    <t>casey.lee@example.org</t>
  </si>
  <si>
    <t>daltonbigirimana5@gmail.com</t>
  </si>
  <si>
    <t>Alex Johnson</t>
  </si>
  <si>
    <t>alex.johnson@example.org</t>
  </si>
  <si>
    <t>adamsyezid@gmail.com</t>
  </si>
  <si>
    <t>Morgan Bailey</t>
  </si>
  <si>
    <t>morgan.bailey@example.org</t>
  </si>
  <si>
    <t>gillesadjroloh@gmail.com</t>
  </si>
  <si>
    <t>Jordan Parker</t>
  </si>
  <si>
    <t>jordan.parker@example.org</t>
  </si>
  <si>
    <t>ayubmaina2017@gmail.com</t>
  </si>
  <si>
    <t>abdul-yezid.adams@azubiafrica.org</t>
  </si>
  <si>
    <t>adade.percy@azubiafrica.org</t>
  </si>
  <si>
    <t>adjroloh.madelin@azubiafrica.org</t>
  </si>
  <si>
    <t>audrey.murimi@azubiafrica.org</t>
  </si>
  <si>
    <t>ayub.kinyua@azubiafrica.org</t>
  </si>
  <si>
    <t>bigirimana.dalton@azubiafrica.org</t>
  </si>
  <si>
    <t>brian.mathenge@azubiafrica.org</t>
  </si>
  <si>
    <t>caleb.yeboah@azubiafrica.org</t>
  </si>
  <si>
    <t>catherine.sereti@azubiafrica.org</t>
  </si>
  <si>
    <t>chijioke.edeh@azubiafrica.org</t>
  </si>
  <si>
    <t>faith.ashiono@azubiafrica.org</t>
  </si>
  <si>
    <t>frederick.ayitey@azubiafrica.org</t>
  </si>
  <si>
    <t>gustave.harintwari@azubiafrica.org</t>
  </si>
  <si>
    <t>ifemeje.micah@azubiafrica.org</t>
  </si>
  <si>
    <t>isaack.njama@azubiafrica.org</t>
  </si>
  <si>
    <t>jackline.tawiah@azubiafrica.org</t>
  </si>
  <si>
    <t>jesse.ntow@azubiafrica.org</t>
  </si>
  <si>
    <t>john.amponsah@azubiafrica.org</t>
  </si>
  <si>
    <t>john.awe@azubiafrica.org</t>
  </si>
  <si>
    <t>josphat.langat@azubiafrica.org</t>
  </si>
  <si>
    <t>kelvin.quao@azubiafrica.org</t>
  </si>
  <si>
    <t>lawoe.mawuena@azubiafrica.org</t>
  </si>
  <si>
    <t>mac.ambali@azubiafrica.org</t>
  </si>
  <si>
    <t>nabila.alhassan@azubiafrica.org</t>
  </si>
  <si>
    <t>nasir.abubakar@azubiafrica.org</t>
  </si>
  <si>
    <t>nicholas.goko@azubiafrica.org</t>
  </si>
  <si>
    <t>pauline.omondi@azubiafrica.org</t>
  </si>
  <si>
    <t>prince.frimpong@azubiafrica.org</t>
  </si>
  <si>
    <t>rahab.kihuha@azubiafrica.org</t>
  </si>
  <si>
    <t>samuel.sebbie@azubiafrica.org</t>
  </si>
  <si>
    <t>simeon.amiase@azubiafrica.org</t>
  </si>
  <si>
    <t>tse.kwame@azubiafrica.org</t>
  </si>
  <si>
    <t>umurerwa.sharon@azubiafrica.org</t>
  </si>
  <si>
    <t>zenat.kasili@azubiafrica.org</t>
  </si>
  <si>
    <t>olatunji.olayinka@azubiafrica.org</t>
  </si>
  <si>
    <t>Trainer</t>
  </si>
  <si>
    <t>overall</t>
  </si>
  <si>
    <t>Assignments</t>
  </si>
  <si>
    <t>CE_02_23</t>
  </si>
  <si>
    <t>Abdul-Yezid Bukari Adams</t>
  </si>
  <si>
    <t>William</t>
  </si>
  <si>
    <t>High</t>
  </si>
  <si>
    <t xml:space="preserve">Adade Sedom Percy </t>
  </si>
  <si>
    <t>Good</t>
  </si>
  <si>
    <t>Adjroloh Gilles Madelin Kodjo</t>
  </si>
  <si>
    <t>Medium</t>
  </si>
  <si>
    <t>Amos Nyaburi</t>
  </si>
  <si>
    <t>amos.nyaburi@azubiafrica.org</t>
  </si>
  <si>
    <t>mogaka.amo254@gmail.com</t>
  </si>
  <si>
    <t>Low</t>
  </si>
  <si>
    <t>António Sérgio Borges Gonçalves Ramos Furtado</t>
  </si>
  <si>
    <t>antónio.furtado@azubiafrica.org</t>
  </si>
  <si>
    <t>17sergio.furtado@gmail.com</t>
  </si>
  <si>
    <t>Athi Gana</t>
  </si>
  <si>
    <t>athi.gana@azubiafrica.org</t>
  </si>
  <si>
    <t>artgana0@gmail.com</t>
  </si>
  <si>
    <t xml:space="preserve">Audrey Nanzai Murimi </t>
  </si>
  <si>
    <t>Ayub Kinyua</t>
  </si>
  <si>
    <t>Bigirimana Dalton</t>
  </si>
  <si>
    <t>Brian Mathenge</t>
  </si>
  <si>
    <t>Caleb Yeboah</t>
  </si>
  <si>
    <t>Sampson</t>
  </si>
  <si>
    <t>Catherine Kemunto Sereti</t>
  </si>
  <si>
    <t>Chijioke Edeh</t>
  </si>
  <si>
    <t>Collins Amoako Ofori-Atta</t>
  </si>
  <si>
    <t>collins.ofori-atta@azubiafrica.org</t>
  </si>
  <si>
    <t>llinsactive@gmail.com</t>
  </si>
  <si>
    <t>Dan Farry Shitsimi</t>
  </si>
  <si>
    <t>dan.shitsimi@azubiafrica.org</t>
  </si>
  <si>
    <t>danshitsimi94@gmail.com</t>
  </si>
  <si>
    <t>Diawando Diawara</t>
  </si>
  <si>
    <t>diawando.diawara@azubiafrica.org</t>
  </si>
  <si>
    <t>abduldiawade777@gmail.com</t>
  </si>
  <si>
    <t>Edmund Majanga M'Matta</t>
  </si>
  <si>
    <t>edmund.m'matta@azubiafrica.org</t>
  </si>
  <si>
    <t>edmundmmatta77@gmail.com</t>
  </si>
  <si>
    <t xml:space="preserve">Eugene Pomevor Kofi </t>
  </si>
  <si>
    <t>eugene.kofi@azubiafrica.org</t>
  </si>
  <si>
    <t xml:space="preserve">Eugenepomevor@gmail.com </t>
  </si>
  <si>
    <t>Evans Kipkemoi</t>
  </si>
  <si>
    <t>evans.kipkemoi@azubiafrica.org</t>
  </si>
  <si>
    <t>ruttoevans85@gmail.com</t>
  </si>
  <si>
    <t xml:space="preserve">Evans Kwadzo Mensah </t>
  </si>
  <si>
    <t>evans.mensah@azubiafrica.org</t>
  </si>
  <si>
    <t>evmensah04@gmail.com</t>
  </si>
  <si>
    <t>Faith Ashiono</t>
  </si>
  <si>
    <t>Thelma</t>
  </si>
  <si>
    <t>Fiawornu Nobel</t>
  </si>
  <si>
    <t>fiawornu.nobel@azubiafrica.org</t>
  </si>
  <si>
    <t>fiawornunobel@gmail.com</t>
  </si>
  <si>
    <t xml:space="preserve">Francis Wandera </t>
  </si>
  <si>
    <t>francis.wandera@azubiafrica.org</t>
  </si>
  <si>
    <t>nfranciswandera@gmail.com</t>
  </si>
  <si>
    <t>Franklin Atsu-Ofori</t>
  </si>
  <si>
    <t>franklin.atsu-ofori@azubiafrica.org</t>
  </si>
  <si>
    <t>franklinkrane@gmail.com</t>
  </si>
  <si>
    <t>Frederick Kwabla Ayitey</t>
  </si>
  <si>
    <t>Gabriel Najah</t>
  </si>
  <si>
    <t>gabriel.najah@azubiafrica.org</t>
  </si>
  <si>
    <t>gabrielnajah8@gmail.com</t>
  </si>
  <si>
    <t>Gary Brako Boateng</t>
  </si>
  <si>
    <t>gary.boateng@azubiafrica.org</t>
  </si>
  <si>
    <t>gary-boat05@hotmail.com</t>
  </si>
  <si>
    <t>Godfred Nsabo</t>
  </si>
  <si>
    <t>godfred.nsabo@azubiafrica.org</t>
  </si>
  <si>
    <t>gnsabo@gmail.com</t>
  </si>
  <si>
    <t>Gustave Harintwari</t>
  </si>
  <si>
    <t>Gwara Eugene Ochieng</t>
  </si>
  <si>
    <t>eugene.gwara@azubiafrica.org</t>
  </si>
  <si>
    <t>gwaraeugene@yahoo.com</t>
  </si>
  <si>
    <t>Ifemeje Sobechukwu Micah</t>
  </si>
  <si>
    <t>Lawrence</t>
  </si>
  <si>
    <t xml:space="preserve">Innocent Tuyisingize </t>
  </si>
  <si>
    <t>innocent.tuyisingize@azubiafrica.org</t>
  </si>
  <si>
    <t>tuyisingizeinnocent@gmail.com</t>
  </si>
  <si>
    <t>Isaack Njama</t>
  </si>
  <si>
    <t>Jackline Tawiah</t>
  </si>
  <si>
    <t>ajackielanyo@hotmail.com</t>
  </si>
  <si>
    <t xml:space="preserve">James Lentawuan Basele </t>
  </si>
  <si>
    <t>james.basele@azubiafrica.org</t>
  </si>
  <si>
    <t>basellejames05@gmail.com</t>
  </si>
  <si>
    <t>Jehu-Appiah Jojo</t>
  </si>
  <si>
    <t>jehu-appiah.jojo@azubiafrica.org</t>
  </si>
  <si>
    <t>jjappiah04@gmail.com</t>
  </si>
  <si>
    <t>Jesse Owusu-Bempah</t>
  </si>
  <si>
    <t>jesse.owusu-bempah@azubiafrica.org</t>
  </si>
  <si>
    <t>jesse.owusubempah@gmail.com</t>
  </si>
  <si>
    <t>Jesse Yeboah Ntow</t>
  </si>
  <si>
    <t>Jessentow@gmail.com</t>
  </si>
  <si>
    <t>John Amponsah</t>
  </si>
  <si>
    <t>john.amponsah@st.gimpa.edu.gh</t>
  </si>
  <si>
    <t>John Awe</t>
  </si>
  <si>
    <t>aweolu19@gmail.com</t>
  </si>
  <si>
    <t>Joseph Kibira</t>
  </si>
  <si>
    <t>joseph.kibira@azubiafrica.org</t>
  </si>
  <si>
    <t>97josephkibira@gmail.com</t>
  </si>
  <si>
    <t>Esther</t>
  </si>
  <si>
    <t>Joshua Paintsil Anaman</t>
  </si>
  <si>
    <t>joshua.anaman@azubiafrica.org</t>
  </si>
  <si>
    <t>anaman13.joshua@gmail.com</t>
  </si>
  <si>
    <t>Josphat Too Langat</t>
  </si>
  <si>
    <t>alexraskip@gmail.com</t>
  </si>
  <si>
    <t>Kelvin Quao</t>
  </si>
  <si>
    <t>quaokelvin@gmail.com</t>
  </si>
  <si>
    <t>Kennedy Esau Waweru</t>
  </si>
  <si>
    <t>kennedy.waweru@azubiafrica.org</t>
  </si>
  <si>
    <t>kenesau4763@gmail.com</t>
  </si>
  <si>
    <t>Kevin Michieka Morang'A</t>
  </si>
  <si>
    <t>kevin.morang'a@azubiafrica.org</t>
  </si>
  <si>
    <t>kevinmoranga952@gmail.com</t>
  </si>
  <si>
    <t>Kirui Kipronoh</t>
  </si>
  <si>
    <t>kirui.kipronoh@azubiafrica.org</t>
  </si>
  <si>
    <t>kipronoh.kirui@gmail.com</t>
  </si>
  <si>
    <t>Lawoe Gayheart Mawuena</t>
  </si>
  <si>
    <t>mawuenalawoe@gmail.com</t>
  </si>
  <si>
    <t>Mac Donald Ambali</t>
  </si>
  <si>
    <t>ambali.my@gmail.com</t>
  </si>
  <si>
    <t xml:space="preserve">Michael Ndai </t>
  </si>
  <si>
    <t>michael.ndai@azubiafrica.org</t>
  </si>
  <si>
    <t>michaelndai7@gmail.com</t>
  </si>
  <si>
    <t>Nabila Alhassan</t>
  </si>
  <si>
    <t>nabilaalhassan70@gmail.com</t>
  </si>
  <si>
    <t>Nasir Abubakar</t>
  </si>
  <si>
    <t>abubakarnasirk2y@gmail.com</t>
  </si>
  <si>
    <t>Nicholas Goko</t>
  </si>
  <si>
    <t>nmaina44@gmail.com</t>
  </si>
  <si>
    <t>Olatunji Olayinka</t>
  </si>
  <si>
    <t>olatunji.weber@gmail.com</t>
  </si>
  <si>
    <t>Oluwaseun Ojo</t>
  </si>
  <si>
    <t>oluwaseun.ojo@azubiafrica.org</t>
  </si>
  <si>
    <t>olamideolu59@gmail.com</t>
  </si>
  <si>
    <t xml:space="preserve">Opaleke Olaide </t>
  </si>
  <si>
    <t>opaleke.olaide@azubiafrica.org</t>
  </si>
  <si>
    <t>Opalekeolaide473@gmail.com</t>
  </si>
  <si>
    <t>Pauline Andege Omondi</t>
  </si>
  <si>
    <t>paulineandege@gmail.com</t>
  </si>
  <si>
    <t>Philip Israel Amwayi</t>
  </si>
  <si>
    <t>philip.amwayi@azubiafrica.org</t>
  </si>
  <si>
    <t>philipomukaga2@gmail.com</t>
  </si>
  <si>
    <t>Pierre Celestin Nambajimana</t>
  </si>
  <si>
    <t>pierre.nambajimana@azubiafrica.org</t>
  </si>
  <si>
    <t>nambacelex@gmail.com</t>
  </si>
  <si>
    <t>Prince Frimpong</t>
  </si>
  <si>
    <t>loompesky@yahoo.com</t>
  </si>
  <si>
    <t>Prince Kwadwo Yeboah</t>
  </si>
  <si>
    <t>prince.yeboah@azubiafrica.org</t>
  </si>
  <si>
    <t>princekyeboah31@gmail.com</t>
  </si>
  <si>
    <t>Rahab Kihuha</t>
  </si>
  <si>
    <t>kihuharahab@gmail.com</t>
  </si>
  <si>
    <t>Remmy Pius Simiyu</t>
  </si>
  <si>
    <t>remmy.simiyu@azubiafrica.org</t>
  </si>
  <si>
    <t>remmyps@gmail.com</t>
  </si>
  <si>
    <t>Risper Mukami</t>
  </si>
  <si>
    <t>risper.mukami@azubiafrica.org</t>
  </si>
  <si>
    <t>mukamirisper66@gmail.com</t>
  </si>
  <si>
    <t>Samuel Sebbie</t>
  </si>
  <si>
    <t>sebsamstudio@gmail.com</t>
  </si>
  <si>
    <t>Shadrack Darku</t>
  </si>
  <si>
    <t>shadrack.darku@azubiafrica.org</t>
  </si>
  <si>
    <t>shaddydevops@gmail.com</t>
  </si>
  <si>
    <t xml:space="preserve">Simeon Amiase </t>
  </si>
  <si>
    <t>amiase97@gmail.com</t>
  </si>
  <si>
    <t>Teresa Nyangate</t>
  </si>
  <si>
    <t>teresa.nyangate@azubiafrica.org</t>
  </si>
  <si>
    <t>tkntess@gmail.com</t>
  </si>
  <si>
    <t>Tonnycard Musungu Omusonga</t>
  </si>
  <si>
    <t>tonnycard.omusonga@azubiafrica.org</t>
  </si>
  <si>
    <t>tonnycardmush@gmail.com</t>
  </si>
  <si>
    <t>Tse Joshua Kwame</t>
  </si>
  <si>
    <t>joshuaktse@gmail.com</t>
  </si>
  <si>
    <t>Udoka Anyabolu</t>
  </si>
  <si>
    <t>udoka.anyabolu@azubiafrica.org</t>
  </si>
  <si>
    <t>udonaire@gmail.com</t>
  </si>
  <si>
    <t xml:space="preserve">Umurerwa Sharon </t>
  </si>
  <si>
    <t xml:space="preserve">sharonumurewa5@gmail.com </t>
  </si>
  <si>
    <t>Zenat Ahmed Kasili</t>
  </si>
  <si>
    <t>zennate@gmail.com</t>
  </si>
  <si>
    <t>L2-3</t>
  </si>
  <si>
    <t xml:space="preserve">Bright Afedzi </t>
  </si>
  <si>
    <t>bright.afedzi@azubiafrica.org</t>
  </si>
  <si>
    <t>Dennis Ntoiti</t>
  </si>
  <si>
    <t>dennis.ntoiti@azubiafrica.org</t>
  </si>
  <si>
    <t>Thomas Nyururu Mbugua</t>
  </si>
  <si>
    <t>thomas.mbugua@azubiafrica.org</t>
  </si>
  <si>
    <t>L2-4</t>
  </si>
  <si>
    <t>Royal Guta</t>
  </si>
  <si>
    <t>royal.guta@azubiafrica.org</t>
  </si>
  <si>
    <t>Name</t>
  </si>
  <si>
    <t>E-mail</t>
  </si>
  <si>
    <t>Gender</t>
  </si>
  <si>
    <t>WhatsApp Number</t>
  </si>
  <si>
    <t>EMP. Status</t>
  </si>
  <si>
    <t>Location</t>
  </si>
  <si>
    <t>Male</t>
  </si>
  <si>
    <t>Emplowed</t>
  </si>
  <si>
    <t>Ghana</t>
  </si>
  <si>
    <t>Employed</t>
  </si>
  <si>
    <t>Unemployed</t>
  </si>
  <si>
    <t>Kenya</t>
  </si>
  <si>
    <t>Cape Verde</t>
  </si>
  <si>
    <t>South Africa</t>
  </si>
  <si>
    <t>Female</t>
  </si>
  <si>
    <t>Rwanda</t>
  </si>
  <si>
    <t>Nigeria</t>
  </si>
  <si>
    <t>Guinea</t>
  </si>
  <si>
    <t>Internship</t>
  </si>
  <si>
    <t>Malawi</t>
  </si>
  <si>
    <t>Full Name</t>
  </si>
  <si>
    <t>Azubi Email</t>
  </si>
  <si>
    <t>count:</t>
  </si>
  <si>
    <t>% AVG</t>
  </si>
  <si>
    <t>Trend</t>
  </si>
  <si>
    <t>Wk 1</t>
  </si>
  <si>
    <t>Wk 2</t>
  </si>
  <si>
    <t>Wk 3</t>
  </si>
  <si>
    <t>Wk 4</t>
  </si>
  <si>
    <t xml:space="preserve"> Wk 5</t>
  </si>
  <si>
    <t>Wk 6</t>
  </si>
  <si>
    <t>Wk 7</t>
  </si>
  <si>
    <t>Wk 8</t>
  </si>
  <si>
    <t>Wk 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</si>
  <si>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</si>
  <si>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</si>
  <si>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</si>
  <si>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</si>
  <si>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</si>
  <si>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</si>
  <si>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</si>
  <si>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</si>
  <si>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</si>
  <si>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</si>
  <si>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</si>
  <si>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</si>
  <si>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</si>
  <si>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</si>
  <si>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</si>
  <si>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CE_L2_4</t>
  </si>
  <si>
    <t>CE_01_23</t>
  </si>
  <si>
    <t>CE_L2_3</t>
  </si>
  <si>
    <t>CE_01_23/FE</t>
  </si>
  <si>
    <t>Git</t>
  </si>
  <si>
    <t>Python I</t>
  </si>
  <si>
    <t>Python II</t>
  </si>
  <si>
    <t>Linux I</t>
  </si>
  <si>
    <t>Linux II</t>
  </si>
  <si>
    <t>Linux III</t>
  </si>
  <si>
    <t>Network</t>
  </si>
  <si>
    <t>DB</t>
  </si>
  <si>
    <t>Cloud</t>
  </si>
  <si>
    <t>AWSintro</t>
  </si>
  <si>
    <t>IaC</t>
  </si>
  <si>
    <t>Docker</t>
  </si>
  <si>
    <t>EC2-vpc</t>
  </si>
  <si>
    <t>autoscaling</t>
  </si>
  <si>
    <t>containers</t>
  </si>
  <si>
    <t>EBS</t>
  </si>
  <si>
    <t>S3</t>
  </si>
  <si>
    <t xml:space="preserve">AWS DB </t>
  </si>
  <si>
    <t>SERVERLESS</t>
  </si>
  <si>
    <t>CloudFront</t>
  </si>
  <si>
    <t>Networking II</t>
  </si>
  <si>
    <t>Automation</t>
  </si>
  <si>
    <t>Backup</t>
  </si>
  <si>
    <t>submitted</t>
  </si>
  <si>
    <t>all students are okay unless you flag otherwise. + 1 or - 1 point</t>
  </si>
  <si>
    <t>RATING</t>
  </si>
  <si>
    <t>okay</t>
  </si>
  <si>
    <t>cohort start:</t>
  </si>
  <si>
    <t>Aug 07 2023 (kickoff)</t>
  </si>
  <si>
    <t>Current week</t>
  </si>
  <si>
    <t>from</t>
  </si>
  <si>
    <t>to</t>
  </si>
  <si>
    <t>week 1</t>
  </si>
  <si>
    <t>month 1</t>
  </si>
  <si>
    <t>Python</t>
  </si>
  <si>
    <t>week 2</t>
  </si>
  <si>
    <t>week 3</t>
  </si>
  <si>
    <t>Linux</t>
  </si>
  <si>
    <t>week 4</t>
  </si>
  <si>
    <t>week 5</t>
  </si>
  <si>
    <t>month 2</t>
  </si>
  <si>
    <t>week 6</t>
  </si>
  <si>
    <t>Networking</t>
  </si>
  <si>
    <t>week 7</t>
  </si>
  <si>
    <t>Cloud Fnd</t>
  </si>
  <si>
    <t>week 8</t>
  </si>
  <si>
    <t>week 9</t>
  </si>
  <si>
    <t>month 3</t>
  </si>
  <si>
    <t>week 10</t>
  </si>
  <si>
    <t>K8s</t>
  </si>
  <si>
    <t>week 11</t>
  </si>
  <si>
    <t>AWS</t>
  </si>
  <si>
    <t>week 12</t>
  </si>
  <si>
    <t>week 13</t>
  </si>
  <si>
    <t>month 4</t>
  </si>
  <si>
    <t>week 14</t>
  </si>
  <si>
    <t>week 15</t>
  </si>
  <si>
    <t>week 16</t>
  </si>
  <si>
    <t>week 17</t>
  </si>
  <si>
    <t>month 5</t>
  </si>
  <si>
    <t>week 18</t>
  </si>
  <si>
    <t>week 19</t>
  </si>
  <si>
    <t>week 20</t>
  </si>
  <si>
    <t>week 21</t>
  </si>
  <si>
    <t>month 6</t>
  </si>
  <si>
    <t>week 22</t>
  </si>
  <si>
    <t>week 23</t>
  </si>
  <si>
    <t>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</si>
</sst>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0.000"/>
    <numFmt numFmtId="166" formatCode="0.0"/>
    <numFmt numFmtId="167" formatCode="0.000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2"/>
      <color theme="9" tint="-0.499984740745262"/>
      <name val="Calibri"/>
      <family val="2"/>
      <scheme val="minor"/>
    </font>
    <font>
      <b/>
      <sz val="12"/>
      <color rgb="FF000000"/>
      <name val="Calibri"/>
      <family val="2"/>
    </font>
    <font>
      <i/>
      <sz val="11"/>
      <color theme="5" tint="0.3999755851924192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11"/>
      <color theme="0"/>
      <name val="Calibri"/>
      <family val="2"/>
    </font>
    <font>
      <i/>
      <sz val="10"/>
      <color rgb="FF002060"/>
      <name val="Calibri"/>
      <family val="2"/>
      <scheme val="minor"/>
    </font>
    <font>
      <b/>
      <sz val="12"/>
      <color rgb="FF002060"/>
      <name val="Calibri"/>
      <family val="2"/>
    </font>
    <font>
      <i/>
      <sz val="11"/>
      <color theme="0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b/>
      <sz val="12"/>
      <color rgb="FFFFFFFF"/>
      <name val="Calibri Light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465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4D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rgb="FFDDEBF7"/>
      </patternFill>
    </fill>
    <fill>
      <patternFill patternType="solid">
        <fgColor rgb="FF44546A"/>
        <bgColor rgb="FF000000"/>
      </patternFill>
    </fill>
    <fill>
      <patternFill patternType="solid">
        <fgColor rgb="FF8497B0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D9D9E3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D9D9E3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D9D9E3"/>
      </left>
      <right/>
      <top style="thin">
        <color rgb="FFD9D9E3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D9D9E3"/>
      </left>
      <right style="thin">
        <color rgb="FFD9D9E3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7" borderId="1" xfId="0" applyFont="1" applyFill="1" applyBorder="1"/>
    <xf numFmtId="0" fontId="8" fillId="7" borderId="2" xfId="0" applyFont="1" applyFill="1" applyBorder="1"/>
    <xf numFmtId="0" fontId="0" fillId="5" borderId="3" xfId="0" applyFill="1" applyBorder="1"/>
    <xf numFmtId="0" fontId="7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3" fillId="0" borderId="4" xfId="0" applyFont="1" applyBorder="1" applyAlignment="1">
      <alignment horizontal="center"/>
    </xf>
    <xf numFmtId="0" fontId="0" fillId="13" borderId="6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8" fillId="7" borderId="1" xfId="0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12" borderId="0" xfId="0" applyNumberFormat="1" applyFill="1" applyAlignment="1">
      <alignment horizontal="center"/>
    </xf>
    <xf numFmtId="0" fontId="9" fillId="14" borderId="0" xfId="0" applyFont="1" applyFill="1"/>
    <xf numFmtId="0" fontId="19" fillId="0" borderId="0" xfId="0" applyFont="1"/>
    <xf numFmtId="0" fontId="18" fillId="10" borderId="11" xfId="0" applyFont="1" applyFill="1" applyBorder="1" applyAlignment="1">
      <alignment horizontal="center"/>
    </xf>
    <xf numFmtId="0" fontId="18" fillId="11" borderId="9" xfId="0" applyFont="1" applyFill="1" applyBorder="1"/>
    <xf numFmtId="0" fontId="20" fillId="8" borderId="11" xfId="0" applyFont="1" applyFill="1" applyBorder="1" applyAlignment="1">
      <alignment horizontal="center"/>
    </xf>
    <xf numFmtId="167" fontId="17" fillId="15" borderId="9" xfId="0" applyNumberFormat="1" applyFont="1" applyFill="1" applyBorder="1" applyAlignment="1">
      <alignment horizontal="left"/>
    </xf>
    <xf numFmtId="0" fontId="0" fillId="15" borderId="9" xfId="0" applyFill="1" applyBorder="1" applyAlignment="1">
      <alignment horizontal="center"/>
    </xf>
    <xf numFmtId="167" fontId="17" fillId="0" borderId="12" xfId="0" applyNumberFormat="1" applyFont="1" applyBorder="1" applyAlignment="1">
      <alignment horizontal="left"/>
    </xf>
    <xf numFmtId="167" fontId="17" fillId="15" borderId="12" xfId="0" applyNumberFormat="1" applyFont="1" applyFill="1" applyBorder="1" applyAlignment="1">
      <alignment horizontal="left"/>
    </xf>
    <xf numFmtId="2" fontId="0" fillId="0" borderId="10" xfId="0" applyNumberFormat="1" applyBorder="1" applyAlignment="1">
      <alignment horizontal="center"/>
    </xf>
    <xf numFmtId="167" fontId="17" fillId="0" borderId="10" xfId="0" applyNumberFormat="1" applyFont="1" applyBorder="1" applyAlignment="1">
      <alignment horizontal="left"/>
    </xf>
    <xf numFmtId="0" fontId="21" fillId="0" borderId="0" xfId="0" applyFont="1" applyAlignment="1">
      <alignment horizontal="center"/>
    </xf>
    <xf numFmtId="0" fontId="0" fillId="0" borderId="7" xfId="0" applyBorder="1"/>
    <xf numFmtId="0" fontId="13" fillId="0" borderId="0" xfId="0" applyFont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13" borderId="0" xfId="0" applyFill="1" applyAlignment="1">
      <alignment horizontal="center"/>
    </xf>
    <xf numFmtId="0" fontId="18" fillId="10" borderId="13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1" fontId="0" fillId="0" borderId="0" xfId="0" applyNumberFormat="1"/>
    <xf numFmtId="0" fontId="16" fillId="0" borderId="4" xfId="0" applyFont="1" applyBorder="1" applyAlignment="1">
      <alignment horizontal="right" vertical="center"/>
    </xf>
    <xf numFmtId="0" fontId="0" fillId="0" borderId="12" xfId="0" applyBorder="1"/>
    <xf numFmtId="2" fontId="0" fillId="0" borderId="1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15" borderId="9" xfId="0" applyNumberFormat="1" applyFill="1" applyBorder="1" applyAlignment="1">
      <alignment horizontal="center"/>
    </xf>
    <xf numFmtId="1" fontId="0" fillId="15" borderId="0" xfId="0" applyNumberFormat="1" applyFill="1" applyAlignment="1">
      <alignment horizontal="center"/>
    </xf>
    <xf numFmtId="167" fontId="17" fillId="0" borderId="0" xfId="0" applyNumberFormat="1" applyFont="1" applyAlignment="1">
      <alignment horizontal="left"/>
    </xf>
    <xf numFmtId="0" fontId="0" fillId="0" borderId="12" xfId="0" applyBorder="1" applyAlignment="1">
      <alignment horizontal="center"/>
    </xf>
    <xf numFmtId="0" fontId="1" fillId="13" borderId="0" xfId="0" applyFont="1" applyFill="1" applyAlignment="1">
      <alignment horizontal="center"/>
    </xf>
    <xf numFmtId="0" fontId="5" fillId="7" borderId="0" xfId="1" applyFill="1"/>
    <xf numFmtId="0" fontId="0" fillId="7" borderId="0" xfId="0" applyFill="1"/>
    <xf numFmtId="0" fontId="4" fillId="7" borderId="0" xfId="0" applyFont="1" applyFill="1"/>
    <xf numFmtId="0" fontId="4" fillId="7" borderId="0" xfId="1" applyFont="1" applyFill="1"/>
    <xf numFmtId="0" fontId="0" fillId="5" borderId="14" xfId="0" applyFill="1" applyBorder="1"/>
    <xf numFmtId="0" fontId="4" fillId="0" borderId="12" xfId="0" applyFont="1" applyBorder="1"/>
    <xf numFmtId="0" fontId="3" fillId="4" borderId="0" xfId="0" applyFont="1" applyFill="1" applyAlignment="1">
      <alignment horizontal="left"/>
    </xf>
    <xf numFmtId="0" fontId="0" fillId="4" borderId="12" xfId="0" applyFill="1" applyBorder="1"/>
    <xf numFmtId="0" fontId="4" fillId="4" borderId="12" xfId="0" applyFont="1" applyFill="1" applyBorder="1" applyAlignment="1">
      <alignment horizontal="left"/>
    </xf>
    <xf numFmtId="0" fontId="1" fillId="6" borderId="0" xfId="0" applyFont="1" applyFill="1" applyAlignment="1">
      <alignment horizontal="center"/>
    </xf>
    <xf numFmtId="0" fontId="22" fillId="16" borderId="0" xfId="0" applyFont="1" applyFill="1"/>
    <xf numFmtId="12" fontId="4" fillId="7" borderId="0" xfId="0" applyNumberFormat="1" applyFont="1" applyFill="1"/>
    <xf numFmtId="0" fontId="3" fillId="7" borderId="0" xfId="0" applyFont="1" applyFill="1"/>
    <xf numFmtId="1" fontId="0" fillId="7" borderId="0" xfId="0" applyNumberFormat="1" applyFill="1"/>
    <xf numFmtId="12" fontId="0" fillId="7" borderId="0" xfId="0" applyNumberFormat="1" applyFill="1"/>
    <xf numFmtId="12" fontId="4" fillId="7" borderId="0" xfId="1" applyNumberFormat="1" applyFont="1" applyFill="1"/>
    <xf numFmtId="0" fontId="3" fillId="17" borderId="0" xfId="0" applyFont="1" applyFill="1"/>
    <xf numFmtId="2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24" fillId="18" borderId="0" xfId="0" applyFont="1" applyFill="1"/>
    <xf numFmtId="0" fontId="25" fillId="0" borderId="0" xfId="0" applyFont="1"/>
    <xf numFmtId="0" fontId="26" fillId="0" borderId="0" xfId="0" applyFont="1"/>
    <xf numFmtId="0" fontId="25" fillId="19" borderId="0" xfId="0" applyFont="1" applyFill="1"/>
    <xf numFmtId="0" fontId="14" fillId="0" borderId="8" xfId="0" applyFont="1" applyBorder="1" applyAlignment="1">
      <alignment horizontal="center"/>
    </xf>
    <xf numFmtId="0" fontId="12" fillId="0" borderId="0" xfId="0" applyFont="1"/>
    <xf numFmtId="0" fontId="15" fillId="0" borderId="0" xfId="0" applyFont="1"/>
    <xf numFmtId="0" fontId="5" fillId="0" borderId="0" xfId="1" applyAlignment="1"/>
    <xf numFmtId="0" fontId="5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3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77111117893"/>
      </font>
      <fill>
        <patternFill patternType="solid">
          <bgColor theme="4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 tint="-0.499984740745262"/>
        <name val="Calibri"/>
        <family val="2"/>
        <scheme val="minor"/>
      </font>
      <numFmt numFmtId="167" formatCode="0.00000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D9D9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44465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D9D9E3"/>
        </left>
        <right style="thin">
          <color rgb="FFD9D9E3"/>
        </right>
        <top/>
        <bottom/>
      </border>
    </dxf>
    <dxf>
      <font>
        <color rgb="FFC00000"/>
      </font>
      <fill>
        <patternFill patternType="solid">
          <bgColor theme="7" tint="0.399975585192419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 patternType="solid">
          <bgColor theme="4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D9D9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44465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D9D9E3"/>
        </left>
        <right style="thin">
          <color rgb="FFD9D9E3"/>
        </right>
        <top/>
        <bottom/>
      </border>
    </dxf>
    <dxf>
      <font>
        <color rgb="FFC00000"/>
      </font>
      <fill>
        <patternFill patternType="solid">
          <bgColor theme="7" tint="0.399975585192419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 patternType="solid">
          <bgColor theme="4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B3D1"/>
      <color rgb="FFFFC4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Attendance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Present Students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Attendance!$F$3:$AA$3</c:f>
              <c:strCache>
                <c:ptCount val="22"/>
                <c:pt idx="0">
                  <c:v>Wk 1</c:v>
                </c:pt>
                <c:pt idx="1">
                  <c:v>Wk 2</c:v>
                </c:pt>
                <c:pt idx="2">
                  <c:v>Wk 3</c:v>
                </c:pt>
                <c:pt idx="3">
                  <c:v>Wk 4</c:v>
                </c:pt>
                <c:pt idx="4">
                  <c:v> Wk 5</c:v>
                </c:pt>
                <c:pt idx="5">
                  <c:v>Wk 6</c:v>
                </c:pt>
                <c:pt idx="6">
                  <c:v>Wk 7</c:v>
                </c:pt>
                <c:pt idx="7">
                  <c:v>Wk 8</c:v>
                </c:pt>
                <c:pt idx="8">
                  <c:v>Wk 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WK22</c:v>
                </c:pt>
              </c:strCache>
            </c:strRef>
          </c:cat>
          <c:val>
            <c:numRef>
              <c:f>Attendance!$F$2:$AA$2</c:f>
              <c:numCache>
                <c:formatCode>General</c:formatCode>
                <c:ptCount val="22"/>
                <c:pt idx="0">
                  <c:v>16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1-4DE4-94D1-099111057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2748023"/>
        <c:axId val="1992742743"/>
      </c:lineChart>
      <c:catAx>
        <c:axId val="1992748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42743"/>
        <c:crosses val="autoZero"/>
        <c:auto val="1"/>
        <c:lblAlgn val="ctr"/>
        <c:lblOffset val="100"/>
        <c:noMultiLvlLbl val="0"/>
      </c:catAx>
      <c:valAx>
        <c:axId val="1992742743"/>
        <c:scaling>
          <c:orientation val="minMax"/>
        </c:scaling>
        <c:delete val="1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high"/>
        <c:crossAx val="1992748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24</xdr:row>
      <xdr:rowOff>0</xdr:rowOff>
    </xdr:from>
    <xdr:to>
      <xdr:col>9</xdr:col>
      <xdr:colOff>371475</xdr:colOff>
      <xdr:row>37</xdr:row>
      <xdr:rowOff>76200</xdr:rowOff>
    </xdr:to>
    <xdr:graphicFrame macro="">
      <xdr:nvGraphicFramePr>
        <xdr:cNvPr id="2" name="Chart 1" descr="Chart type: Line. 'Field1'&#10;&#10;Description automatically generated">
          <a:extLst>
            <a:ext uri="{FF2B5EF4-FFF2-40B4-BE49-F238E27FC236}">
              <a16:creationId xmlns:a16="http://schemas.microsoft.com/office/drawing/2014/main" id="{100A1BBD-EB7B-4E45-B092-9B9FE036DE4B}"/>
            </a:ext>
            <a:ext uri="{147F2762-F138-4A5C-976F-8EAC2B608ADB}">
              <a16:predDERef xmlns:a16="http://schemas.microsoft.com/office/drawing/2014/main" pred="{182E3BAB-E812-5327-4776-95B646B62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F6903-17CB-4F5B-8A21-E0E32E459B8F}" name="Table2" displayName="Table2" ref="B5:M20" totalsRowShown="0" headerRowDxfId="279" dataDxfId="278" tableBorderDxfId="277">
  <autoFilter ref="B5:M20" xr:uid="{18BF6903-17CB-4F5B-8A21-E0E32E459B8F}"/>
  <sortState xmlns:xlrd2="http://schemas.microsoft.com/office/spreadsheetml/2017/richdata2" ref="B6:M20">
    <sortCondition ref="C5:C20"/>
  </sortState>
  <tableColumns count="12">
    <tableColumn id="1" xr3:uid="{24DDEF86-4D80-4D51-9D76-8A9E865C189C}" name="Cohort" dataDxfId="276"/>
    <tableColumn id="10" xr3:uid="{1832EB8C-6996-4C93-A8D7-460AD701C9A0}" name="RANK" dataDxfId="275">
      <calculatedColumnFormula>RANK(K6,$K$6:$K$20,0)</calculatedColumnFormula>
    </tableColumn>
    <tableColumn id="2" xr3:uid="{3977B5EC-A7B3-4108-A9A2-08F07469A0BD}" name="Student" dataDxfId="274"/>
    <tableColumn id="3" xr3:uid="{1B82708D-27C0-4C71-91EC-92FD245FF175}" name="Email" dataDxfId="273"/>
    <tableColumn id="6" xr3:uid="{2A44642B-F435-49C5-A9DA-142A268B4291}" name="personal" dataDxfId="272"/>
    <tableColumn id="4" xr3:uid="{A29F567F-32F2-4E86-A4D1-6D8908C979C2}" name="Attendance" dataDxfId="271">
      <calculatedColumnFormula>VLOOKUP(E6,Attendance!$C$4:$D$37,2,0)</calculatedColumnFormula>
    </tableColumn>
    <tableColumn id="13" xr3:uid="{1658AE6E-000E-4993-918A-FCF760D76E72}" name="A-Comp." dataDxfId="270">
      <calculatedColumnFormula>IF(G6&lt;40, "Low", IF(G6&lt;60, "Medium", IF(G6&lt;80, "Good", "High")))</calculatedColumnFormula>
    </tableColumn>
    <tableColumn id="5" xr3:uid="{BF5785B6-18EE-4883-A1EA-C1E733A615BE}" name="Quiz Submitted" dataDxfId="269">
      <calculatedColumnFormula>VLOOKUP(E6,Assignments!$B$4:$C$37,2,0)</calculatedColumnFormula>
    </tableColumn>
    <tableColumn id="12" xr3:uid="{75EAA70B-9DBD-4AC4-A6DE-93B69EDAA51C}" name="Q-Comp." dataDxfId="268">
      <calculatedColumnFormula>IF((I6*100/$G$2)&lt;40, "Low", IF((I6*100/$G$2)&lt;60, "Medium", IF((I6*100/$G$2)&lt;80, "Good", "High")))</calculatedColumnFormula>
    </tableColumn>
    <tableColumn id="14" xr3:uid="{E5FA99DD-E7DA-464B-BE67-CEE93A5364B4}" name="Score" dataDxfId="267">
      <calculatedColumnFormula>(G6*70 + (VLOOKUP(E6,Assignments!$B$4:$B$37,2,0))*30)/100</calculatedColumnFormula>
    </tableColumn>
    <tableColumn id="11" xr3:uid="{F2C291C8-05F2-4219-AD6C-44E352662AF3}" name="Compliance" dataDxfId="266">
      <calculatedColumnFormula>IF(K6 &gt; 80,"High Compliance",IF(K6&gt;=60,"Good Compliance", IF(K6&gt;=30,"Medium Compliance","Low Compliance")))</calculatedColumnFormula>
    </tableColumn>
    <tableColumn id="8" xr3:uid="{0DF9AD9A-DC54-47EC-9643-7A4FDEE15619}" name="Watcher" dataDxfId="265">
      <calculatedColumnFormula>IF(OR(L6="Low compliance"),"Intervene","")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F7536-5C47-40C5-A537-0D2767842338}" name="Table22" displayName="Table22" ref="B1:N78" totalsRowShown="0" headerRowDxfId="205" dataDxfId="204" tableBorderDxfId="203">
  <autoFilter ref="B1:N78" xr:uid="{953F7536-5C47-40C5-A537-0D2767842338}"/>
  <sortState xmlns:xlrd2="http://schemas.microsoft.com/office/spreadsheetml/2017/richdata2" ref="B2:N39">
    <sortCondition ref="D5:D43"/>
  </sortState>
  <tableColumns count="13">
    <tableColumn id="1" xr3:uid="{56E896CF-53FA-406E-8A02-AAF8507C61AC}" name="Cohort" dataDxfId="202"/>
    <tableColumn id="10" xr3:uid="{DAC700D4-0462-4C01-98D7-1134B82A7268}" name="RANK" dataDxfId="201">
      <calculatedColumnFormula>RANK(K2,$K$6:$K$100,0)</calculatedColumnFormula>
    </tableColumn>
    <tableColumn id="2" xr3:uid="{01CE5B71-2F98-40F1-9642-1B8309741B8C}" name="Student" dataDxfId="200"/>
    <tableColumn id="3" xr3:uid="{942304AF-E58B-4425-94E4-0FF6516EF94B}" name="Email" dataDxfId="199"/>
    <tableColumn id="6" xr3:uid="{FCF5A98F-90AE-4C4B-8277-1691EF10BB1F}" name="personal" dataDxfId="198"/>
    <tableColumn id="4" xr3:uid="{A73CBB5A-184E-48DD-A904-D10B5C412FB4}" name="Attendance" dataDxfId="197">
      <calculatedColumnFormula>VLOOKUP(E2,Attendance!$C$4:$D$37,2,0)</calculatedColumnFormula>
    </tableColumn>
    <tableColumn id="13" xr3:uid="{02ECFD5A-A206-4494-B096-CB240134A0EF}" name="A-Comp." dataDxfId="196">
      <calculatedColumnFormula>IF(G2&lt;40, "Low", IF(G2&lt;60, "Medium", IF(G2&lt;80, "Good", "High")))</calculatedColumnFormula>
    </tableColumn>
    <tableColumn id="5" xr3:uid="{762ED20D-DB9C-4B2F-A1A8-21EBD168840D}" name="Quiz Submitted" dataDxfId="195">
      <calculatedColumnFormula>VLOOKUP(E2,Assignments!$B$4:$C$37,4,0)</calculatedColumnFormula>
    </tableColumn>
    <tableColumn id="12" xr3:uid="{59FFF44B-6E88-4131-8814-FB2BD8DC040F}" name="Q-Comp." dataDxfId="194">
      <calculatedColumnFormula>IF((I2*100/$G$2)&lt;40, "Low", IF((I2*100/$G$2)&lt;60, "Medium", IF((I2*100/$G$2)&lt;80, "Good", "High")))</calculatedColumnFormula>
    </tableColumn>
    <tableColumn id="14" xr3:uid="{43D39F20-871C-4ADD-A4B8-775332AEE978}" name="Score" dataDxfId="193">
      <calculatedColumnFormula>(G2*70 + ((I2/$G$2)*100)*30)/100</calculatedColumnFormula>
    </tableColumn>
    <tableColumn id="11" xr3:uid="{AD514447-3F73-4E53-BE73-D57732E4FB3F}" name="Compliance" dataDxfId="192">
      <calculatedColumnFormula>IF(K2 &gt; 80,"High Compliance",IF(K2&gt;=60,"Good Compliance", IF(K2&gt;=30,"Medium Compliance","Low Compliance")))</calculatedColumnFormula>
    </tableColumn>
    <tableColumn id="7" xr3:uid="{7B194743-1888-47B2-95D4-C68AA63A80E1}" name="Trainer" dataDxfId="191"/>
    <tableColumn id="8" xr3:uid="{E427DA4F-E1D3-4DFA-AA14-4E13209A1B9A}" name="Watcher" dataDxfId="190">
      <calculatedColumnFormula>IF(OR(L2="Low compliance"),"Intervene","")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alex.carter@example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onnycardmush@gmail.com" TargetMode="External"/><Relationship Id="rId3" Type="http://schemas.openxmlformats.org/officeDocument/2006/relationships/hyperlink" Target="mailto:artgana0@gmail.com" TargetMode="External"/><Relationship Id="rId7" Type="http://schemas.openxmlformats.org/officeDocument/2006/relationships/hyperlink" Target="mailto:kihuharahab@gmail.com" TargetMode="External"/><Relationship Id="rId2" Type="http://schemas.openxmlformats.org/officeDocument/2006/relationships/hyperlink" Target="mailto:audreymurimi@gmail.com" TargetMode="External"/><Relationship Id="rId1" Type="http://schemas.openxmlformats.org/officeDocument/2006/relationships/hyperlink" Target="mailto:adamsyezid@gmail.com" TargetMode="External"/><Relationship Id="rId6" Type="http://schemas.openxmlformats.org/officeDocument/2006/relationships/hyperlink" Target="mailto:loompesky@yahoo.com" TargetMode="External"/><Relationship Id="rId5" Type="http://schemas.openxmlformats.org/officeDocument/2006/relationships/hyperlink" Target="mailto:paulineandege@gmail.com" TargetMode="External"/><Relationship Id="rId10" Type="http://schemas.openxmlformats.org/officeDocument/2006/relationships/hyperlink" Target="mailto:zennate@gmail.com" TargetMode="External"/><Relationship Id="rId4" Type="http://schemas.openxmlformats.org/officeDocument/2006/relationships/hyperlink" Target="mailto:ruttoevans85@gmail.com" TargetMode="External"/><Relationship Id="rId9" Type="http://schemas.openxmlformats.org/officeDocument/2006/relationships/hyperlink" Target="mailto:sharonumurewa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drey.Murimi@azubiafrica.org" TargetMode="External"/><Relationship Id="rId2" Type="http://schemas.openxmlformats.org/officeDocument/2006/relationships/hyperlink" Target="mailto:Adjroloh.Madelin@azubiafrica.org" TargetMode="External"/><Relationship Id="rId1" Type="http://schemas.openxmlformats.org/officeDocument/2006/relationships/hyperlink" Target="mailto:adade.percy@azubiafric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DC2E-729C-4663-9F22-AD4C81EB8576}">
  <dimension ref="A1:N25"/>
  <sheetViews>
    <sheetView tabSelected="1" workbookViewId="0">
      <pane ySplit="5" topLeftCell="B36" activePane="bottomLeft" state="frozen"/>
      <selection pane="bottomLeft" activeCell="E12" sqref="E12"/>
      <selection activeCell="I1" sqref="I1"/>
    </sheetView>
  </sheetViews>
  <sheetFormatPr defaultRowHeight="15" customHeight="1"/>
  <cols>
    <col min="1" max="1" width="3.28515625" customWidth="1"/>
    <col min="2" max="2" width="10.5703125" customWidth="1"/>
    <col min="3" max="3" width="15.7109375" style="5" customWidth="1"/>
    <col min="4" max="4" width="37" customWidth="1"/>
    <col min="5" max="5" width="37.42578125" customWidth="1"/>
    <col min="6" max="6" width="40.42578125" customWidth="1"/>
    <col min="7" max="7" width="13.42578125" style="5" customWidth="1"/>
    <col min="8" max="8" width="14.85546875" style="5" customWidth="1"/>
    <col min="9" max="9" width="13.5703125" style="5" customWidth="1"/>
    <col min="10" max="10" width="13.28515625" style="5" customWidth="1"/>
    <col min="11" max="11" width="12.85546875" customWidth="1"/>
    <col min="12" max="12" width="25.140625" style="5" customWidth="1"/>
    <col min="13" max="13" width="13.42578125" style="5" customWidth="1"/>
    <col min="14" max="14" width="4.5703125" customWidth="1"/>
  </cols>
  <sheetData>
    <row r="1" spans="1:14" ht="12" customHeight="1"/>
    <row r="2" spans="1:14">
      <c r="D2" s="54" t="s">
        <v>0</v>
      </c>
      <c r="E2" s="54" t="s">
        <v>1</v>
      </c>
      <c r="F2" s="65"/>
      <c r="G2" s="52">
        <v>16</v>
      </c>
      <c r="J2" s="50"/>
      <c r="L2"/>
    </row>
    <row r="3" spans="1:14" ht="18" customHeight="1">
      <c r="D3" s="21" t="s">
        <v>2</v>
      </c>
      <c r="E3" s="21" t="s">
        <v>3</v>
      </c>
      <c r="F3" s="50"/>
      <c r="J3" s="50"/>
      <c r="L3"/>
      <c r="M3" s="90"/>
    </row>
    <row r="4" spans="1:14" ht="11.25" customHeight="1">
      <c r="C4" s="46"/>
      <c r="D4" s="46"/>
      <c r="E4" s="46"/>
      <c r="F4" s="46"/>
      <c r="G4" s="46"/>
      <c r="H4" s="46"/>
      <c r="I4" s="46"/>
      <c r="J4" s="46"/>
      <c r="L4" s="46"/>
      <c r="M4" s="46"/>
    </row>
    <row r="5" spans="1:14" s="18" customFormat="1" ht="15.75">
      <c r="A5" s="17"/>
      <c r="B5" s="45" t="s">
        <v>4</v>
      </c>
      <c r="C5" s="36" t="s">
        <v>5</v>
      </c>
      <c r="D5" s="36" t="s">
        <v>6</v>
      </c>
      <c r="E5" s="36" t="s">
        <v>7</v>
      </c>
      <c r="F5" s="36" t="s">
        <v>8</v>
      </c>
      <c r="G5" s="36" t="s">
        <v>9</v>
      </c>
      <c r="H5" s="36" t="s">
        <v>10</v>
      </c>
      <c r="I5" s="36" t="s">
        <v>11</v>
      </c>
      <c r="J5" s="36" t="s">
        <v>12</v>
      </c>
      <c r="K5" s="51" t="s">
        <v>13</v>
      </c>
      <c r="L5" s="36" t="s">
        <v>14</v>
      </c>
      <c r="M5" s="38" t="s">
        <v>15</v>
      </c>
      <c r="N5" s="18" t="s">
        <v>16</v>
      </c>
    </row>
    <row r="6" spans="1:14">
      <c r="B6" s="70" t="s">
        <v>17</v>
      </c>
      <c r="C6" s="85">
        <f>RANK(K6,$K$6:$K$20,0)</f>
        <v>1</v>
      </c>
      <c r="D6" s="8" t="s">
        <v>18</v>
      </c>
      <c r="E6" t="s">
        <v>19</v>
      </c>
      <c r="F6" t="s">
        <v>20</v>
      </c>
      <c r="G6" s="83">
        <f>VLOOKUP(E6,Attendance!$C$4:$D$37,2,0)</f>
        <v>97.222222222222229</v>
      </c>
      <c r="H6" s="84" t="str">
        <f>IF(G6&lt;40, "Low", IF(G6&lt;60, "Medium", IF(G6&lt;80, "Good", "High")))</f>
        <v>High</v>
      </c>
      <c r="I6" s="84">
        <f>VLOOKUP(E6,Assignments!$B$4:$C$37,2,0)</f>
        <v>17</v>
      </c>
      <c r="J6" s="84" t="str">
        <f>IF((I6*100/$G$2)&lt;40, "Low", IF((I6*100/$G$2)&lt;60, "Medium", IF((I6*100/$G$2)&lt;80, "Good", "High")))</f>
        <v>High</v>
      </c>
      <c r="K6" s="24">
        <f>(G6*70 + ((I6/$G$2)*100)*30)/100</f>
        <v>99.930555555555543</v>
      </c>
      <c r="L6" s="40" t="str">
        <f>IF(K6 &gt; 80,"High Compliance",IF(K6&gt;=60,"Good Compliance", IF(K6&gt;=30,"Medium Compliance","Low Compliance")))</f>
        <v>High Compliance</v>
      </c>
      <c r="M6" s="53" t="str">
        <f>IF(OR(L6="Low compliance"),"Intervene","")</f>
        <v/>
      </c>
    </row>
    <row r="7" spans="1:14">
      <c r="B7" s="70" t="s">
        <v>17</v>
      </c>
      <c r="C7" s="85">
        <f>RANK(K7,$K$6:$K$20,0)</f>
        <v>2</v>
      </c>
      <c r="D7" t="s">
        <v>21</v>
      </c>
      <c r="E7" t="s">
        <v>22</v>
      </c>
      <c r="F7" s="94" t="s">
        <v>23</v>
      </c>
      <c r="G7" s="58">
        <f>VLOOKUP(E7,Attendance!$C$4:$D$37,2,0)</f>
        <v>94.907407407407405</v>
      </c>
      <c r="H7" s="48" t="str">
        <f>IF(G7&lt;40, "Low", IF(G7&lt;60, "Medium", IF(G7&lt;80, "Good", "High")))</f>
        <v>High</v>
      </c>
      <c r="I7" s="48">
        <f>VLOOKUP(E7,Assignments!$B$4:$C$37,2,0)</f>
        <v>16</v>
      </c>
      <c r="J7" s="48" t="str">
        <f>IF((I7*100/$G$2)&lt;40, "Low", IF((I7*100/$G$2)&lt;60, "Medium", IF((I7*100/$G$2)&lt;80, "Good", "High")))</f>
        <v>High</v>
      </c>
      <c r="K7" s="24">
        <f>(G7*70 + ((I7/$G$2)*100)*30)/100</f>
        <v>96.435185185185176</v>
      </c>
      <c r="L7" s="40" t="str">
        <f>IF(K7 &gt; 80,"High Compliance",IF(K7&gt;=60,"Good Compliance", IF(K7&gt;=30,"Medium Compliance","Low Compliance")))</f>
        <v>High Compliance</v>
      </c>
      <c r="M7" s="53" t="str">
        <f>IF(OR(L7="Low compliance"),"Intervene","")</f>
        <v/>
      </c>
    </row>
    <row r="8" spans="1:14">
      <c r="B8" s="70" t="s">
        <v>17</v>
      </c>
      <c r="C8" s="85">
        <f>RANK(K8,$K$6:$K$20,0)</f>
        <v>3</v>
      </c>
      <c r="D8" s="8" t="s">
        <v>24</v>
      </c>
      <c r="E8" t="s">
        <v>25</v>
      </c>
      <c r="F8" t="s">
        <v>26</v>
      </c>
      <c r="G8" s="58">
        <f>VLOOKUP(E8,Attendance!$C$4:$D$37,2,0)</f>
        <v>85.648148147962957</v>
      </c>
      <c r="H8" s="48" t="str">
        <f>IF(G8&lt;40, "Low", IF(G8&lt;60, "Medium", IF(G8&lt;80, "Good", "High")))</f>
        <v>High</v>
      </c>
      <c r="I8" s="48">
        <f>VLOOKUP(E8,Assignments!$B$4:$C$37,2,0)</f>
        <v>16</v>
      </c>
      <c r="J8" s="48" t="str">
        <f>IF((I8*100/$G$2)&lt;40, "Low", IF((I8*100/$G$2)&lt;60, "Medium", IF((I8*100/$G$2)&lt;80, "Good", "High")))</f>
        <v>High</v>
      </c>
      <c r="K8" s="24">
        <f>(G8*70 + ((I8/$G$2)*100)*30)/100</f>
        <v>89.953703703574064</v>
      </c>
      <c r="L8" s="40" t="str">
        <f>IF(K8 &gt; 80,"High Compliance",IF(K8&gt;=60,"Good Compliance", IF(K8&gt;=30,"Medium Compliance","Low Compliance")))</f>
        <v>High Compliance</v>
      </c>
      <c r="M8" s="53" t="str">
        <f>IF(OR(L8="Low compliance"),"Intervene","")</f>
        <v/>
      </c>
    </row>
    <row r="9" spans="1:14">
      <c r="B9" s="70" t="s">
        <v>17</v>
      </c>
      <c r="C9" s="85">
        <f>RANK(K9,$K$6:$K$20,0)</f>
        <v>4</v>
      </c>
      <c r="D9" s="8" t="s">
        <v>27</v>
      </c>
      <c r="E9" t="s">
        <v>28</v>
      </c>
      <c r="F9" t="s">
        <v>29</v>
      </c>
      <c r="G9" s="58">
        <f>VLOOKUP(E9,Attendance!$C$4:$D$37,2,0)</f>
        <v>84.72222222240741</v>
      </c>
      <c r="H9" s="48" t="str">
        <f>IF(G9&lt;40, "Low", IF(G9&lt;60, "Medium", IF(G9&lt;80, "Good", "High")))</f>
        <v>High</v>
      </c>
      <c r="I9" s="48">
        <f>VLOOKUP(E9,Assignments!$B$4:$C$37,2,0)</f>
        <v>16</v>
      </c>
      <c r="J9" s="48" t="str">
        <f>IF((I9*100/$G$2)&lt;40, "Low", IF((I9*100/$G$2)&lt;60, "Medium", IF((I9*100/$G$2)&lt;80, "Good", "High")))</f>
        <v>High</v>
      </c>
      <c r="K9" s="24">
        <f>(G9*70 + ((I9/$G$2)*100)*30)/100</f>
        <v>89.305555555685189</v>
      </c>
      <c r="L9" s="40" t="str">
        <f>IF(K9 &gt; 80,"High Compliance",IF(K9&gt;=60,"Good Compliance", IF(K9&gt;=30,"Medium Compliance","Low Compliance")))</f>
        <v>High Compliance</v>
      </c>
      <c r="M9" s="53" t="str">
        <f>IF(OR(L9="Low compliance"),"Intervene","")</f>
        <v/>
      </c>
    </row>
    <row r="10" spans="1:14">
      <c r="B10" s="70" t="s">
        <v>17</v>
      </c>
      <c r="C10" s="85">
        <f>RANK(K10,$K$6:$K$20,0)</f>
        <v>5</v>
      </c>
      <c r="D10" s="8" t="s">
        <v>30</v>
      </c>
      <c r="E10" t="s">
        <v>31</v>
      </c>
      <c r="F10" t="s">
        <v>32</v>
      </c>
      <c r="G10" s="58">
        <f>VLOOKUP(E10,Attendance!$C$4:$D$37,2,0)</f>
        <v>76.388888889074067</v>
      </c>
      <c r="H10" s="48" t="str">
        <f>IF(G10&lt;40, "Low", IF(G10&lt;60, "Medium", IF(G10&lt;80, "Good", "High")))</f>
        <v>Good</v>
      </c>
      <c r="I10" s="48">
        <f>VLOOKUP(E10,Assignments!$B$4:$C$37,2,0)</f>
        <v>17</v>
      </c>
      <c r="J10" s="48" t="str">
        <f>IF((I10*100/$G$2)&lt;40, "Low", IF((I10*100/$G$2)&lt;60, "Medium", IF((I10*100/$G$2)&lt;80, "Good", "High")))</f>
        <v>High</v>
      </c>
      <c r="K10" s="24">
        <f>(G10*70 + ((I10/$G$2)*100)*30)/100</f>
        <v>85.347222222351846</v>
      </c>
      <c r="L10" s="40" t="str">
        <f>IF(K10 &gt; 80,"High Compliance",IF(K10&gt;=60,"Good Compliance", IF(K10&gt;=30,"Medium Compliance","Low Compliance")))</f>
        <v>High Compliance</v>
      </c>
      <c r="M10" s="53" t="str">
        <f>IF(OR(L10="Low compliance"),"Intervene","")</f>
        <v/>
      </c>
      <c r="N10" s="23"/>
    </row>
    <row r="11" spans="1:14">
      <c r="B11" s="70" t="s">
        <v>17</v>
      </c>
      <c r="C11" s="85">
        <f>RANK(K11,$K$6:$K$20,0)</f>
        <v>6</v>
      </c>
      <c r="D11" s="8" t="s">
        <v>33</v>
      </c>
      <c r="E11" t="s">
        <v>34</v>
      </c>
      <c r="F11" s="94" t="s">
        <v>35</v>
      </c>
      <c r="G11" s="58">
        <f>VLOOKUP(E11,Attendance!$C$4:$D$37,2,0)</f>
        <v>72.222222222222214</v>
      </c>
      <c r="H11" s="48" t="str">
        <f>IF(G11&lt;40, "Low", IF(G11&lt;60, "Medium", IF(G11&lt;80, "Good", "High")))</f>
        <v>Good</v>
      </c>
      <c r="I11" s="48">
        <f>VLOOKUP(E11,Assignments!$B$4:$C$37,2,0)</f>
        <v>17</v>
      </c>
      <c r="J11" s="48" t="str">
        <f>IF((I11*100/$G$2)&lt;40, "Low", IF((I11*100/$G$2)&lt;60, "Medium", IF((I11*100/$G$2)&lt;80, "Good", "High")))</f>
        <v>High</v>
      </c>
      <c r="K11" s="24">
        <f>(G11*70 + ((I11/$G$2)*100)*30)/100</f>
        <v>82.430555555555543</v>
      </c>
      <c r="L11" s="40" t="str">
        <f>IF(K11 &gt; 80,"High Compliance",IF(K11&gt;=60,"Good Compliance", IF(K11&gt;=30,"Medium Compliance","Low Compliance")))</f>
        <v>High Compliance</v>
      </c>
      <c r="M11" s="53" t="str">
        <f>IF(OR(L11="Low compliance"),"Intervene","")</f>
        <v/>
      </c>
    </row>
    <row r="12" spans="1:14">
      <c r="B12" s="70" t="s">
        <v>17</v>
      </c>
      <c r="C12" s="85">
        <f>RANK(K12,$K$6:$K$20,0)</f>
        <v>7</v>
      </c>
      <c r="D12" t="s">
        <v>36</v>
      </c>
      <c r="E12" s="94" t="s">
        <v>37</v>
      </c>
      <c r="F12" t="s">
        <v>38</v>
      </c>
      <c r="G12" s="58">
        <f>VLOOKUP(E12,Attendance!$C$4:$D$37,2,0)</f>
        <v>85.648148148148152</v>
      </c>
      <c r="H12" s="48" t="str">
        <f>IF(G12&lt;40, "Low", IF(G12&lt;60, "Medium", IF(G12&lt;80, "Good", "High")))</f>
        <v>High</v>
      </c>
      <c r="I12" s="48">
        <f>VLOOKUP(E12,Assignments!$B$4:$C$37,2,0)</f>
        <v>10</v>
      </c>
      <c r="J12" s="48" t="str">
        <f>IF((I12*100/$G$2)&lt;40, "Low", IF((I12*100/$G$2)&lt;60, "Medium", IF((I12*100/$G$2)&lt;80, "Good", "High")))</f>
        <v>Good</v>
      </c>
      <c r="K12" s="24">
        <f>(G12*70 + ((I12/$G$2)*100)*30)/100</f>
        <v>78.703703703703709</v>
      </c>
      <c r="L12" s="40" t="str">
        <f>IF(K12 &gt; 80,"High Compliance",IF(K12&gt;=60,"Good Compliance", IF(K12&gt;=30,"Medium Compliance","Low Compliance")))</f>
        <v>Good Compliance</v>
      </c>
      <c r="M12" s="53" t="str">
        <f>IF(OR(L12="Low compliance"),"Intervene","")</f>
        <v/>
      </c>
    </row>
    <row r="13" spans="1:14">
      <c r="B13" s="70" t="s">
        <v>17</v>
      </c>
      <c r="C13" s="85">
        <f>RANK(K13,$K$6:$K$20,0)</f>
        <v>8</v>
      </c>
      <c r="D13" t="s">
        <v>39</v>
      </c>
      <c r="E13" t="s">
        <v>40</v>
      </c>
      <c r="F13" t="s">
        <v>41</v>
      </c>
      <c r="G13" s="58">
        <f>VLOOKUP(E13,Attendance!$C$4:$D$37,2,0)</f>
        <v>63.888888889074074</v>
      </c>
      <c r="H13" s="48" t="str">
        <f>IF(G13&lt;40, "Low", IF(G13&lt;60, "Medium", IF(G13&lt;80, "Good", "High")))</f>
        <v>Good</v>
      </c>
      <c r="I13" s="48">
        <f>VLOOKUP(E13,Assignments!$B$4:$C$37,2,0)</f>
        <v>18</v>
      </c>
      <c r="J13" s="48" t="str">
        <f>IF((I13*100/$G$2)&lt;40, "Low", IF((I13*100/$G$2)&lt;60, "Medium", IF((I13*100/$G$2)&lt;80, "Good", "High")))</f>
        <v>High</v>
      </c>
      <c r="K13" s="24">
        <f>(G13*70 + ((I13/$G$2)*100)*30)/100</f>
        <v>78.47222222235186</v>
      </c>
      <c r="L13" s="40" t="str">
        <f>IF(K13 &gt; 80,"High Compliance",IF(K13&gt;=60,"Good Compliance", IF(K13&gt;=30,"Medium Compliance","Low Compliance")))</f>
        <v>Good Compliance</v>
      </c>
      <c r="M13" s="53" t="str">
        <f>IF(OR(L13="Low compliance"),"Intervene","")</f>
        <v/>
      </c>
    </row>
    <row r="14" spans="1:14">
      <c r="B14" s="70" t="s">
        <v>17</v>
      </c>
      <c r="C14" s="85">
        <f>RANK(K14,$K$6:$K$20,0)</f>
        <v>9</v>
      </c>
      <c r="D14" s="8" t="s">
        <v>42</v>
      </c>
      <c r="E14" t="s">
        <v>43</v>
      </c>
      <c r="F14" t="s">
        <v>44</v>
      </c>
      <c r="G14" s="58">
        <f>VLOOKUP(E14,Attendance!$C$4:$D$37,2,0)</f>
        <v>74.074074074074076</v>
      </c>
      <c r="H14" s="48" t="str">
        <f>IF(G14&lt;40, "Low", IF(G14&lt;60, "Medium", IF(G14&lt;80, "Good", "High")))</f>
        <v>Good</v>
      </c>
      <c r="I14" s="48">
        <f>VLOOKUP(E14,Assignments!$B$4:$C$37,2,0)</f>
        <v>14</v>
      </c>
      <c r="J14" s="48" t="str">
        <f>IF((I14*100/$G$2)&lt;40, "Low", IF((I14*100/$G$2)&lt;60, "Medium", IF((I14*100/$G$2)&lt;80, "Good", "High")))</f>
        <v>High</v>
      </c>
      <c r="K14" s="24">
        <f>(G14*70 + ((I14/$G$2)*100)*30)/100</f>
        <v>78.101851851851848</v>
      </c>
      <c r="L14" s="40" t="str">
        <f>IF(K14 &gt; 80,"High Compliance",IF(K14&gt;=60,"Good Compliance", IF(K14&gt;=30,"Medium Compliance","Low Compliance")))</f>
        <v>Good Compliance</v>
      </c>
      <c r="M14" s="53" t="str">
        <f>IF(OR(L14="Low compliance"),"Intervene","")</f>
        <v/>
      </c>
    </row>
    <row r="15" spans="1:14">
      <c r="B15" s="70" t="s">
        <v>17</v>
      </c>
      <c r="C15" s="85">
        <f>RANK(K15,$K$6:$K$20,0)</f>
        <v>10</v>
      </c>
      <c r="D15" t="s">
        <v>45</v>
      </c>
      <c r="E15" t="s">
        <v>46</v>
      </c>
      <c r="F15" t="s">
        <v>47</v>
      </c>
      <c r="G15" s="58">
        <f>VLOOKUP(E15,Attendance!$C$4:$D$37,2,0)</f>
        <v>60.185185184999995</v>
      </c>
      <c r="H15" s="48" t="str">
        <f>IF(G15&lt;40, "Low", IF(G15&lt;60, "Medium", IF(G15&lt;80, "Good", "High")))</f>
        <v>Good</v>
      </c>
      <c r="I15" s="48">
        <f>VLOOKUP(E15,Assignments!$B$4:$C$37,2,0)</f>
        <v>13</v>
      </c>
      <c r="J15" s="48" t="str">
        <f>IF((I15*100/$G$2)&lt;40, "Low", IF((I15*100/$G$2)&lt;60, "Medium", IF((I15*100/$G$2)&lt;80, "Good", "High")))</f>
        <v>High</v>
      </c>
      <c r="K15" s="24">
        <f>(G15*70 + ((I15/$G$2)*100)*30)/100</f>
        <v>66.504629629500002</v>
      </c>
      <c r="L15" s="40" t="str">
        <f>IF(K15 &gt; 80,"High Compliance",IF(K15&gt;=60,"Good Compliance", IF(K15&gt;=30,"Medium Compliance","Low Compliance")))</f>
        <v>Good Compliance</v>
      </c>
      <c r="M15" s="53" t="str">
        <f>IF(OR(L15="Low compliance"),"Intervene","")</f>
        <v/>
      </c>
    </row>
    <row r="16" spans="1:14">
      <c r="B16" s="70" t="s">
        <v>17</v>
      </c>
      <c r="C16" s="85">
        <f>RANK(K16,$K$6:$K$20,0)</f>
        <v>11</v>
      </c>
      <c r="D16" s="8" t="s">
        <v>48</v>
      </c>
      <c r="E16" t="s">
        <v>49</v>
      </c>
      <c r="F16" t="s">
        <v>50</v>
      </c>
      <c r="G16" s="58">
        <f>VLOOKUP(E16,Attendance!$C$4:$D$37,2,0)</f>
        <v>55.092592592592588</v>
      </c>
      <c r="H16" s="48" t="str">
        <f>IF(G16&lt;40, "Low", IF(G16&lt;60, "Medium", IF(G16&lt;80, "Good", "High")))</f>
        <v>Medium</v>
      </c>
      <c r="I16" s="48">
        <f>VLOOKUP(E16,Assignments!$B$4:$C$37,2,0)</f>
        <v>13</v>
      </c>
      <c r="J16" s="48" t="str">
        <f>IF((I16*100/$G$2)&lt;40, "Low", IF((I16*100/$G$2)&lt;60, "Medium", IF((I16*100/$G$2)&lt;80, "Good", "High")))</f>
        <v>High</v>
      </c>
      <c r="K16" s="24">
        <f>(G16*70 + ((I16/$G$2)*100)*30)/100</f>
        <v>62.939814814814817</v>
      </c>
      <c r="L16" s="40" t="str">
        <f>IF(K16 &gt; 80,"High Compliance",IF(K16&gt;=60,"Good Compliance", IF(K16&gt;=30,"Medium Compliance","Low Compliance")))</f>
        <v>Good Compliance</v>
      </c>
      <c r="M16" s="53" t="str">
        <f>IF(OR(L16="Low compliance"),"Intervene","")</f>
        <v/>
      </c>
    </row>
    <row r="17" spans="2:13">
      <c r="B17" s="70" t="s">
        <v>17</v>
      </c>
      <c r="C17" s="85">
        <f>RANK(K17,$K$6:$K$20,0)</f>
        <v>12</v>
      </c>
      <c r="D17" s="8" t="s">
        <v>51</v>
      </c>
      <c r="E17" t="s">
        <v>52</v>
      </c>
      <c r="F17" t="s">
        <v>53</v>
      </c>
      <c r="G17" s="58">
        <f>VLOOKUP(E17,Attendance!$C$4:$D$37,2,0)</f>
        <v>46.759259259074071</v>
      </c>
      <c r="H17" s="48" t="str">
        <f>IF(G17&lt;40, "Low", IF(G17&lt;60, "Medium", IF(G17&lt;80, "Good", "High")))</f>
        <v>Medium</v>
      </c>
      <c r="I17" s="48">
        <f>VLOOKUP(E17,Assignments!$B$4:$C$37,2,0)</f>
        <v>12</v>
      </c>
      <c r="J17" s="48" t="str">
        <f>IF((I17*100/$G$2)&lt;40, "Low", IF((I17*100/$G$2)&lt;60, "Medium", IF((I17*100/$G$2)&lt;80, "Good", "High")))</f>
        <v>Good</v>
      </c>
      <c r="K17" s="24">
        <f>(G17*70 + ((I17/$G$2)*100)*30)/100</f>
        <v>55.23148148135185</v>
      </c>
      <c r="L17" s="40" t="str">
        <f>IF(K17 &gt; 80,"High Compliance",IF(K17&gt;=60,"Good Compliance", IF(K17&gt;=30,"Medium Compliance","Low Compliance")))</f>
        <v>Medium Compliance</v>
      </c>
      <c r="M17" s="53" t="str">
        <f>IF(OR(L17="Low compliance"),"Intervene","")</f>
        <v/>
      </c>
    </row>
    <row r="18" spans="2:13">
      <c r="B18" s="70" t="s">
        <v>17</v>
      </c>
      <c r="C18" s="85">
        <f>RANK(K18,$K$6:$K$20,0)</f>
        <v>13</v>
      </c>
      <c r="D18" s="8" t="s">
        <v>54</v>
      </c>
      <c r="E18" t="s">
        <v>55</v>
      </c>
      <c r="F18" t="s">
        <v>56</v>
      </c>
      <c r="G18" s="58">
        <f>VLOOKUP(E18,Attendance!$C$4:$D$37,2,0)</f>
        <v>60.185185184999995</v>
      </c>
      <c r="H18" s="48" t="str">
        <f>IF(G18&lt;40, "Low", IF(G18&lt;60, "Medium", IF(G18&lt;80, "Good", "High")))</f>
        <v>Good</v>
      </c>
      <c r="I18" s="48">
        <f>VLOOKUP(E18,Assignments!$B$4:$C$37,2,0)</f>
        <v>4</v>
      </c>
      <c r="J18" s="48" t="str">
        <f>IF((I18*100/$G$2)&lt;40, "Low", IF((I18*100/$G$2)&lt;60, "Medium", IF((I18*100/$G$2)&lt;80, "Good", "High")))</f>
        <v>Low</v>
      </c>
      <c r="K18" s="24">
        <f>(G18*70 + ((I18/$G$2)*100)*30)/100</f>
        <v>49.629629629499995</v>
      </c>
      <c r="L18" s="40" t="str">
        <f>IF(K18 &gt; 80,"High Compliance",IF(K18&gt;=60,"Good Compliance", IF(K18&gt;=30,"Medium Compliance","Low Compliance")))</f>
        <v>Medium Compliance</v>
      </c>
      <c r="M18" s="53" t="str">
        <f>IF(OR(L18="Low compliance"),"Intervene","")</f>
        <v/>
      </c>
    </row>
    <row r="19" spans="2:13">
      <c r="B19" s="70" t="s">
        <v>17</v>
      </c>
      <c r="C19" s="85">
        <f>RANK(K19,$K$6:$K$20,0)</f>
        <v>14</v>
      </c>
      <c r="D19" s="8" t="s">
        <v>57</v>
      </c>
      <c r="E19" t="s">
        <v>58</v>
      </c>
      <c r="F19" s="94" t="s">
        <v>59</v>
      </c>
      <c r="G19" s="58">
        <f>VLOOKUP(E19,Attendance!$C$4:$D$37,2,0)</f>
        <v>37.962962962962962</v>
      </c>
      <c r="H19" s="48" t="str">
        <f>IF(G19&lt;40, "Low", IF(G19&lt;60, "Medium", IF(G19&lt;80, "Good", "High")))</f>
        <v>Low</v>
      </c>
      <c r="I19" s="48">
        <f>VLOOKUP(E19,Assignments!$B$4:$C$37,2,0)</f>
        <v>7</v>
      </c>
      <c r="J19" s="48" t="str">
        <f>IF((I19*100/$G$2)&lt;40, "Low", IF((I19*100/$G$2)&lt;60, "Medium", IF((I19*100/$G$2)&lt;80, "Good", "High")))</f>
        <v>Medium</v>
      </c>
      <c r="K19" s="24">
        <f>(G19*70 + ((I19/$G$2)*100)*30)/100</f>
        <v>39.699074074074076</v>
      </c>
      <c r="L19" s="40" t="str">
        <f>IF(K19 &gt; 80,"High Compliance",IF(K19&gt;=60,"Good Compliance", IF(K19&gt;=30,"Medium Compliance","Low Compliance")))</f>
        <v>Medium Compliance</v>
      </c>
      <c r="M19" s="53" t="str">
        <f>IF(OR(L19="Low compliance"),"Intervene","")</f>
        <v/>
      </c>
    </row>
    <row r="20" spans="2:13">
      <c r="B20" s="70" t="s">
        <v>17</v>
      </c>
      <c r="C20" s="85">
        <f>RANK(K20,$K$6:$K$20,0)</f>
        <v>15</v>
      </c>
      <c r="D20" s="8" t="s">
        <v>60</v>
      </c>
      <c r="E20" t="s">
        <v>61</v>
      </c>
      <c r="F20" t="s">
        <v>62</v>
      </c>
      <c r="G20" s="58">
        <f>VLOOKUP(E20,Attendance!$C$4:$D$37,2,0)</f>
        <v>31.018518518703704</v>
      </c>
      <c r="H20" s="48" t="str">
        <f>IF(G20&lt;40, "Low", IF(G20&lt;60, "Medium", IF(G20&lt;80, "Good", "High")))</f>
        <v>Low</v>
      </c>
      <c r="I20" s="48">
        <f>VLOOKUP(E20,Assignments!$B$4:$C$37,2,0)</f>
        <v>6</v>
      </c>
      <c r="J20" s="48" t="str">
        <f>IF((I20*100/$G$2)&lt;40, "Low", IF((I20*100/$G$2)&lt;60, "Medium", IF((I20*100/$G$2)&lt;80, "Good", "High")))</f>
        <v>Low</v>
      </c>
      <c r="K20" s="24">
        <f>(G20*70 + ((I20/$G$2)*100)*30)/100</f>
        <v>32.962962963092593</v>
      </c>
      <c r="L20" s="40" t="str">
        <f>IF(K20 &gt; 80,"High Compliance",IF(K20&gt;=60,"Good Compliance", IF(K20&gt;=30,"Medium Compliance","Low Compliance")))</f>
        <v>Medium Compliance</v>
      </c>
      <c r="M20" s="53" t="str">
        <f>IF(OR(L20="Low compliance"),"Intervene","")</f>
        <v/>
      </c>
    </row>
    <row r="25" spans="2:13" ht="15.6" customHeight="1"/>
  </sheetData>
  <conditionalFormatting sqref="D6:D8">
    <cfRule type="duplicateValues" dxfId="307" priority="48"/>
    <cfRule type="duplicateValues" dxfId="306" priority="49"/>
    <cfRule type="duplicateValues" dxfId="305" priority="253"/>
  </conditionalFormatting>
  <conditionalFormatting sqref="D6:D13">
    <cfRule type="duplicateValues" dxfId="304" priority="254"/>
    <cfRule type="duplicateValues" dxfId="303" priority="255"/>
    <cfRule type="duplicateValues" dxfId="302" priority="256"/>
    <cfRule type="duplicateValues" dxfId="301" priority="257"/>
    <cfRule type="duplicateValues" dxfId="300" priority="258"/>
    <cfRule type="duplicateValues" dxfId="299" priority="259"/>
    <cfRule type="duplicateValues" dxfId="298" priority="260"/>
  </conditionalFormatting>
  <conditionalFormatting sqref="D14">
    <cfRule type="duplicateValues" dxfId="297" priority="265"/>
    <cfRule type="duplicateValues" dxfId="296" priority="266"/>
  </conditionalFormatting>
  <conditionalFormatting sqref="D14:D15">
    <cfRule type="duplicateValues" dxfId="295" priority="41"/>
    <cfRule type="duplicateValues" dxfId="294" priority="261"/>
    <cfRule type="duplicateValues" dxfId="293" priority="262"/>
    <cfRule type="duplicateValues" dxfId="292" priority="263"/>
    <cfRule type="duplicateValues" dxfId="291" priority="264"/>
  </conditionalFormatting>
  <conditionalFormatting sqref="D15">
    <cfRule type="duplicateValues" dxfId="290" priority="39"/>
    <cfRule type="duplicateValues" dxfId="289" priority="40"/>
  </conditionalFormatting>
  <conditionalFormatting sqref="D16:D17">
    <cfRule type="duplicateValues" dxfId="288" priority="600"/>
    <cfRule type="duplicateValues" dxfId="287" priority="601"/>
    <cfRule type="duplicateValues" dxfId="286" priority="602"/>
    <cfRule type="duplicateValues" dxfId="285" priority="603"/>
  </conditionalFormatting>
  <conditionalFormatting sqref="L6:L37">
    <cfRule type="cellIs" dxfId="284" priority="59" operator="equal">
      <formula>"High Compliance"</formula>
    </cfRule>
    <cfRule type="cellIs" dxfId="283" priority="60" operator="equal">
      <formula>"Low Compliance"</formula>
    </cfRule>
    <cfRule type="cellIs" dxfId="282" priority="61" operator="equal">
      <formula>"Good Compliance"</formula>
    </cfRule>
    <cfRule type="cellIs" dxfId="281" priority="62" operator="equal">
      <formula>"Medium Compliance"</formula>
    </cfRule>
  </conditionalFormatting>
  <conditionalFormatting sqref="M1 M4:M1048576">
    <cfRule type="cellIs" dxfId="280" priority="58" operator="equal">
      <formula>"Intervene"</formula>
    </cfRule>
  </conditionalFormatting>
  <hyperlinks>
    <hyperlink ref="E12" r:id="rId1" xr:uid="{2FA5126C-55AD-4D78-9103-77AF75D63633}"/>
  </hyperlinks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8AFC-775D-4761-B0BB-43C57D33E2D9}">
  <dimension ref="A1:A35"/>
  <sheetViews>
    <sheetView topLeftCell="A28" workbookViewId="0">
      <selection sqref="A1:A35"/>
    </sheetView>
  </sheetViews>
  <sheetFormatPr defaultRowHeight="14.4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A42D-3B1A-4EA3-99AC-9F38A7C1EB0A}">
  <dimension ref="A1:X82"/>
  <sheetViews>
    <sheetView topLeftCell="A50" workbookViewId="0">
      <selection activeCell="D59" sqref="D59:F59"/>
    </sheetView>
  </sheetViews>
  <sheetFormatPr defaultRowHeight="14.45"/>
  <sheetData>
    <row r="1" spans="1:24" s="18" customFormat="1" ht="15.6">
      <c r="A1" s="17"/>
      <c r="B1" s="45" t="s">
        <v>4</v>
      </c>
      <c r="C1" s="36" t="s">
        <v>5</v>
      </c>
      <c r="D1" s="36" t="s">
        <v>6</v>
      </c>
      <c r="E1" s="36" t="s">
        <v>7</v>
      </c>
      <c r="F1" s="36" t="s">
        <v>8</v>
      </c>
      <c r="G1" s="36" t="s">
        <v>9</v>
      </c>
      <c r="H1" s="36" t="s">
        <v>10</v>
      </c>
      <c r="I1" s="36" t="s">
        <v>11</v>
      </c>
      <c r="J1" s="36" t="s">
        <v>12</v>
      </c>
      <c r="K1" s="51" t="s">
        <v>13</v>
      </c>
      <c r="L1" s="36" t="s">
        <v>14</v>
      </c>
      <c r="M1" s="37" t="s">
        <v>98</v>
      </c>
      <c r="N1" s="38" t="s">
        <v>15</v>
      </c>
      <c r="O1" s="18" t="s">
        <v>16</v>
      </c>
      <c r="Q1" s="95" t="s">
        <v>99</v>
      </c>
      <c r="R1" s="95"/>
      <c r="T1" s="95" t="s">
        <v>9</v>
      </c>
      <c r="U1" s="95"/>
      <c r="W1" s="95" t="s">
        <v>100</v>
      </c>
      <c r="X1" s="95"/>
    </row>
    <row r="2" spans="1:24">
      <c r="B2" s="70" t="s">
        <v>101</v>
      </c>
      <c r="C2" s="85" t="e">
        <f t="shared" ref="C2:C65" si="0">RANK(K2,$K$6:$K$100,0)</f>
        <v>#N/A</v>
      </c>
      <c r="D2" s="8" t="s">
        <v>102</v>
      </c>
      <c r="E2" t="s">
        <v>63</v>
      </c>
      <c r="F2" t="s">
        <v>56</v>
      </c>
      <c r="G2" s="83" t="e">
        <f>VLOOKUP(E2,Attendance!$C$4:$D$37,2,0)</f>
        <v>#N/A</v>
      </c>
      <c r="H2" s="84" t="e">
        <f t="shared" ref="H2:H65" si="1">IF(G2&lt;40, "Low", IF(G2&lt;60, "Medium", IF(G2&lt;80, "Good", "High")))</f>
        <v>#N/A</v>
      </c>
      <c r="I2" s="84" t="e">
        <f>VLOOKUP(E2,Assignments!$B$4:$C$37,4,0)</f>
        <v>#N/A</v>
      </c>
      <c r="J2" s="84" t="e">
        <f t="shared" ref="J2:J65" si="2">IF((I2*100/$G$2)&lt;40, "Low", IF((I2*100/$G$2)&lt;60, "Medium", IF((I2*100/$G$2)&lt;80, "Good", "High")))</f>
        <v>#N/A</v>
      </c>
      <c r="K2" s="24" t="e">
        <f>(G2*70 + ((I2/$G$2)*100)*30)/100</f>
        <v>#N/A</v>
      </c>
      <c r="L2" s="40" t="e">
        <f>IF(K2 &gt; 80,"High Compliance",IF(K2&gt;=60,"Good Compliance", IF(K2&gt;=30,"Medium Compliance","Low Compliance")))</f>
        <v>#N/A</v>
      </c>
      <c r="M2" s="39" t="s">
        <v>103</v>
      </c>
      <c r="N2" s="53" t="e">
        <f t="shared" ref="N2:N65" si="3">IF(OR(L2="Low compliance"),"Intervene","")</f>
        <v>#N/A</v>
      </c>
      <c r="Q2" s="23" t="s">
        <v>104</v>
      </c>
      <c r="R2" s="1">
        <f>COUNTIF(Summary!$L$6:$L$37,"High Compliance")</f>
        <v>6</v>
      </c>
      <c r="T2" s="23" t="s">
        <v>104</v>
      </c>
      <c r="U2" s="1">
        <f>COUNTIF(Summary!$H$6:$H$37,"High")</f>
        <v>5</v>
      </c>
      <c r="W2" s="23" t="s">
        <v>104</v>
      </c>
      <c r="X2" s="1">
        <f>COUNTIF(Summary!$J$6:$J$37,"High")</f>
        <v>10</v>
      </c>
    </row>
    <row r="3" spans="1:24">
      <c r="B3" s="70" t="s">
        <v>101</v>
      </c>
      <c r="C3" s="85" t="e">
        <f t="shared" si="0"/>
        <v>#N/A</v>
      </c>
      <c r="D3" t="s">
        <v>105</v>
      </c>
      <c r="E3" t="s">
        <v>64</v>
      </c>
      <c r="F3" s="94" t="s">
        <v>23</v>
      </c>
      <c r="G3" s="58" t="e">
        <f>VLOOKUP(E3,Attendance!$C$4:$D$37,2,0)</f>
        <v>#N/A</v>
      </c>
      <c r="H3" s="48" t="e">
        <f t="shared" si="1"/>
        <v>#N/A</v>
      </c>
      <c r="I3" s="48" t="e">
        <f>VLOOKUP(E3,Assignments!$B$4:$C$37,4,0)</f>
        <v>#N/A</v>
      </c>
      <c r="J3" s="48" t="e">
        <f t="shared" si="2"/>
        <v>#N/A</v>
      </c>
      <c r="K3" s="24" t="e">
        <f t="shared" ref="K3:K21" si="4">(G3*70 + ((I3/$G$2)*100)*30)/100</f>
        <v>#N/A</v>
      </c>
      <c r="L3" s="40" t="e">
        <f t="shared" ref="L3:L66" si="5">IF(K3 &gt; 80,"High Compliance",IF(K3&gt;=60,"Good Compliance", IF(K3&gt;=30,"Medium Compliance","Low Compliance")))</f>
        <v>#N/A</v>
      </c>
      <c r="M3" s="41" t="s">
        <v>103</v>
      </c>
      <c r="N3" s="53" t="e">
        <f t="shared" si="3"/>
        <v>#N/A</v>
      </c>
      <c r="Q3" s="23" t="s">
        <v>106</v>
      </c>
      <c r="R3" s="1">
        <f>COUNTIF(Summary!$L$6:$L$37,"Good Compliance")</f>
        <v>5</v>
      </c>
      <c r="T3" s="23" t="s">
        <v>106</v>
      </c>
      <c r="U3" s="1">
        <f>COUNTIF(Summary!$H$6:$H$37,"Good")</f>
        <v>6</v>
      </c>
      <c r="W3" s="23" t="s">
        <v>106</v>
      </c>
      <c r="X3" s="1">
        <f>COUNTIF(Summary!$J$6:$J$37,"Good")</f>
        <v>2</v>
      </c>
    </row>
    <row r="4" spans="1:24">
      <c r="B4" s="70" t="s">
        <v>101</v>
      </c>
      <c r="C4" s="85" t="e">
        <f t="shared" si="0"/>
        <v>#N/A</v>
      </c>
      <c r="D4" s="8" t="s">
        <v>107</v>
      </c>
      <c r="E4" t="s">
        <v>65</v>
      </c>
      <c r="F4" s="94" t="s">
        <v>59</v>
      </c>
      <c r="G4" s="58" t="e">
        <f>VLOOKUP(E4,Attendance!$C$4:$D$37,2,0)</f>
        <v>#N/A</v>
      </c>
      <c r="H4" s="48" t="e">
        <f t="shared" si="1"/>
        <v>#N/A</v>
      </c>
      <c r="I4" s="48" t="e">
        <f>VLOOKUP(E4,Assignments!$B$4:$C$37,4,0)</f>
        <v>#N/A</v>
      </c>
      <c r="J4" s="48" t="e">
        <f t="shared" si="2"/>
        <v>#N/A</v>
      </c>
      <c r="K4" s="24" t="e">
        <f t="shared" si="4"/>
        <v>#N/A</v>
      </c>
      <c r="L4" s="40" t="e">
        <f t="shared" si="5"/>
        <v>#N/A</v>
      </c>
      <c r="M4" s="42" t="s">
        <v>103</v>
      </c>
      <c r="N4" s="53" t="e">
        <f t="shared" si="3"/>
        <v>#N/A</v>
      </c>
      <c r="Q4" s="23" t="s">
        <v>108</v>
      </c>
      <c r="R4" s="1">
        <f>COUNTIF(Summary!$L$6:$L$37,"Medium Compliance")</f>
        <v>4</v>
      </c>
      <c r="T4" s="23" t="s">
        <v>108</v>
      </c>
      <c r="U4" s="1">
        <f>COUNTIF(Summary!$H$6:$H$37,"Medium")</f>
        <v>2</v>
      </c>
      <c r="W4" s="23" t="s">
        <v>108</v>
      </c>
      <c r="X4" s="1">
        <f>COUNTIF(Summary!$J$6:$J$37,"Medium")</f>
        <v>1</v>
      </c>
    </row>
    <row r="5" spans="1:24">
      <c r="B5" s="70" t="s">
        <v>101</v>
      </c>
      <c r="C5" s="85" t="e">
        <f t="shared" si="0"/>
        <v>#N/A</v>
      </c>
      <c r="D5" t="s">
        <v>109</v>
      </c>
      <c r="E5" t="s">
        <v>110</v>
      </c>
      <c r="F5" t="s">
        <v>111</v>
      </c>
      <c r="G5" s="58" t="e">
        <f>VLOOKUP(E5,Attendance!$C$4:$D$37,2,0)</f>
        <v>#N/A</v>
      </c>
      <c r="H5" s="48" t="e">
        <f t="shared" si="1"/>
        <v>#N/A</v>
      </c>
      <c r="I5" s="48" t="e">
        <f>VLOOKUP(E5,Assignments!$B$4:$C$37,4,0)</f>
        <v>#N/A</v>
      </c>
      <c r="J5" s="48" t="e">
        <f t="shared" si="2"/>
        <v>#N/A</v>
      </c>
      <c r="K5" s="24" t="e">
        <f t="shared" si="4"/>
        <v>#N/A</v>
      </c>
      <c r="L5" s="40" t="e">
        <f t="shared" si="5"/>
        <v>#N/A</v>
      </c>
      <c r="M5" s="41" t="s">
        <v>103</v>
      </c>
      <c r="N5" s="53" t="e">
        <f t="shared" si="3"/>
        <v>#N/A</v>
      </c>
      <c r="Q5" s="23" t="s">
        <v>112</v>
      </c>
      <c r="R5" s="1">
        <f>COUNTIF(Summary!$L$6:$L$37,"Low Compliance")</f>
        <v>0</v>
      </c>
      <c r="T5" s="23" t="s">
        <v>112</v>
      </c>
      <c r="U5" s="1">
        <f>COUNTIF(Summary!$H$6:$H$37,"Low")</f>
        <v>2</v>
      </c>
      <c r="W5" s="23" t="s">
        <v>112</v>
      </c>
      <c r="X5" s="1">
        <f>COUNTIF(Summary!$J$6:$J$37,"Low")</f>
        <v>2</v>
      </c>
    </row>
    <row r="6" spans="1:24">
      <c r="B6" s="70" t="s">
        <v>101</v>
      </c>
      <c r="C6" s="85" t="e">
        <f t="shared" si="0"/>
        <v>#N/A</v>
      </c>
      <c r="D6" s="8" t="s">
        <v>113</v>
      </c>
      <c r="E6" t="s">
        <v>114</v>
      </c>
      <c r="F6" s="94" t="s">
        <v>115</v>
      </c>
      <c r="G6" s="58" t="e">
        <f>VLOOKUP(E6,Attendance!$C$4:$D$37,2,0)</f>
        <v>#N/A</v>
      </c>
      <c r="H6" s="48" t="e">
        <f t="shared" si="1"/>
        <v>#N/A</v>
      </c>
      <c r="I6" s="48" t="e">
        <f>VLOOKUP(E6,Assignments!$B$4:$C$37,4,0)</f>
        <v>#N/A</v>
      </c>
      <c r="J6" s="48" t="e">
        <f t="shared" si="2"/>
        <v>#N/A</v>
      </c>
      <c r="K6" s="24" t="e">
        <f t="shared" si="4"/>
        <v>#N/A</v>
      </c>
      <c r="L6" s="40" t="e">
        <f t="shared" si="5"/>
        <v>#N/A</v>
      </c>
      <c r="M6" s="42" t="s">
        <v>103</v>
      </c>
      <c r="N6" s="53" t="e">
        <f t="shared" si="3"/>
        <v>#N/A</v>
      </c>
      <c r="O6" s="23"/>
    </row>
    <row r="7" spans="1:24">
      <c r="B7" s="70" t="s">
        <v>101</v>
      </c>
      <c r="C7" s="85" t="e">
        <f t="shared" si="0"/>
        <v>#N/A</v>
      </c>
      <c r="D7" s="8" t="s">
        <v>116</v>
      </c>
      <c r="E7" t="s">
        <v>117</v>
      </c>
      <c r="F7" t="s">
        <v>118</v>
      </c>
      <c r="G7" s="58" t="e">
        <f>VLOOKUP(E7,Attendance!$C$4:$D$37,2,0)</f>
        <v>#N/A</v>
      </c>
      <c r="H7" s="48" t="e">
        <f t="shared" si="1"/>
        <v>#N/A</v>
      </c>
      <c r="I7" s="48" t="e">
        <f>VLOOKUP(E7,Assignments!$B$4:$C$37,4,0)</f>
        <v>#N/A</v>
      </c>
      <c r="J7" s="48" t="e">
        <f t="shared" si="2"/>
        <v>#N/A</v>
      </c>
      <c r="K7" s="24" t="e">
        <f t="shared" si="4"/>
        <v>#N/A</v>
      </c>
      <c r="L7" s="40" t="e">
        <f t="shared" si="5"/>
        <v>#N/A</v>
      </c>
      <c r="M7" s="41" t="s">
        <v>103</v>
      </c>
      <c r="N7" s="53" t="e">
        <f t="shared" si="3"/>
        <v>#N/A</v>
      </c>
    </row>
    <row r="8" spans="1:24">
      <c r="B8" s="70" t="s">
        <v>101</v>
      </c>
      <c r="C8" s="85" t="e">
        <f t="shared" si="0"/>
        <v>#N/A</v>
      </c>
      <c r="D8" s="8" t="s">
        <v>119</v>
      </c>
      <c r="E8" t="s">
        <v>66</v>
      </c>
      <c r="F8" s="94" t="s">
        <v>35</v>
      </c>
      <c r="G8" s="58" t="e">
        <f>VLOOKUP(E8,Attendance!$C$4:$D$37,2,0)</f>
        <v>#N/A</v>
      </c>
      <c r="H8" s="48" t="e">
        <f t="shared" si="1"/>
        <v>#N/A</v>
      </c>
      <c r="I8" s="48" t="e">
        <f>VLOOKUP(E8,Assignments!$B$4:$C$37,4,0)</f>
        <v>#N/A</v>
      </c>
      <c r="J8" s="48" t="e">
        <f t="shared" si="2"/>
        <v>#N/A</v>
      </c>
      <c r="K8" s="24" t="e">
        <f t="shared" si="4"/>
        <v>#N/A</v>
      </c>
      <c r="L8" s="40" t="e">
        <f t="shared" si="5"/>
        <v>#N/A</v>
      </c>
      <c r="M8" s="42" t="s">
        <v>103</v>
      </c>
      <c r="N8" s="53" t="e">
        <f t="shared" si="3"/>
        <v>#N/A</v>
      </c>
    </row>
    <row r="9" spans="1:24">
      <c r="B9" s="70" t="s">
        <v>101</v>
      </c>
      <c r="C9" s="85" t="e">
        <f t="shared" si="0"/>
        <v>#N/A</v>
      </c>
      <c r="D9" s="8" t="s">
        <v>120</v>
      </c>
      <c r="E9" t="s">
        <v>67</v>
      </c>
      <c r="F9" t="s">
        <v>62</v>
      </c>
      <c r="G9" s="58" t="e">
        <f>VLOOKUP(E9,Attendance!$C$4:$D$37,2,0)</f>
        <v>#N/A</v>
      </c>
      <c r="H9" s="48" t="e">
        <f t="shared" si="1"/>
        <v>#N/A</v>
      </c>
      <c r="I9" s="48" t="e">
        <f>VLOOKUP(E9,Assignments!$B$4:$C$37,4,0)</f>
        <v>#N/A</v>
      </c>
      <c r="J9" s="48" t="e">
        <f t="shared" si="2"/>
        <v>#N/A</v>
      </c>
      <c r="K9" s="24" t="e">
        <f t="shared" si="4"/>
        <v>#N/A</v>
      </c>
      <c r="L9" s="40" t="e">
        <f t="shared" si="5"/>
        <v>#N/A</v>
      </c>
      <c r="M9" s="41" t="s">
        <v>103</v>
      </c>
      <c r="N9" s="53" t="e">
        <f t="shared" si="3"/>
        <v>#N/A</v>
      </c>
    </row>
    <row r="10" spans="1:24">
      <c r="B10" s="70" t="s">
        <v>101</v>
      </c>
      <c r="C10" s="85" t="e">
        <f t="shared" si="0"/>
        <v>#N/A</v>
      </c>
      <c r="D10" s="8" t="s">
        <v>121</v>
      </c>
      <c r="E10" t="s">
        <v>68</v>
      </c>
      <c r="F10" t="s">
        <v>53</v>
      </c>
      <c r="G10" s="58" t="e">
        <f>VLOOKUP(E10,Attendance!$C$4:$D$37,2,0)</f>
        <v>#N/A</v>
      </c>
      <c r="H10" s="48" t="e">
        <f t="shared" si="1"/>
        <v>#N/A</v>
      </c>
      <c r="I10" s="48" t="e">
        <f>VLOOKUP(E10,Assignments!$B$4:$C$37,4,0)</f>
        <v>#N/A</v>
      </c>
      <c r="J10" s="48" t="e">
        <f t="shared" si="2"/>
        <v>#N/A</v>
      </c>
      <c r="K10" s="24" t="e">
        <f t="shared" si="4"/>
        <v>#N/A</v>
      </c>
      <c r="L10" s="40" t="e">
        <f t="shared" si="5"/>
        <v>#N/A</v>
      </c>
      <c r="M10" s="41" t="s">
        <v>103</v>
      </c>
      <c r="N10" s="53" t="e">
        <f t="shared" si="3"/>
        <v>#N/A</v>
      </c>
    </row>
    <row r="11" spans="1:24">
      <c r="B11" s="70" t="s">
        <v>101</v>
      </c>
      <c r="C11" s="85" t="e">
        <f t="shared" si="0"/>
        <v>#N/A</v>
      </c>
      <c r="D11" s="8" t="s">
        <v>122</v>
      </c>
      <c r="E11" t="s">
        <v>69</v>
      </c>
      <c r="F11" t="s">
        <v>20</v>
      </c>
      <c r="G11" s="58" t="e">
        <f>VLOOKUP(E11,Attendance!$C$4:$D$37,2,0)</f>
        <v>#N/A</v>
      </c>
      <c r="H11" s="48" t="e">
        <f t="shared" si="1"/>
        <v>#N/A</v>
      </c>
      <c r="I11" s="48" t="e">
        <f>VLOOKUP(E11,Assignments!$B$4:$C$37,4,0)</f>
        <v>#N/A</v>
      </c>
      <c r="J11" s="48" t="e">
        <f t="shared" si="2"/>
        <v>#N/A</v>
      </c>
      <c r="K11" s="24" t="e">
        <f t="shared" si="4"/>
        <v>#N/A</v>
      </c>
      <c r="L11" s="40" t="e">
        <f t="shared" si="5"/>
        <v>#N/A</v>
      </c>
      <c r="M11" s="42" t="s">
        <v>103</v>
      </c>
      <c r="N11" s="53" t="e">
        <f t="shared" si="3"/>
        <v>#N/A</v>
      </c>
    </row>
    <row r="12" spans="1:24">
      <c r="B12" s="70" t="s">
        <v>101</v>
      </c>
      <c r="C12" s="85" t="e">
        <f t="shared" si="0"/>
        <v>#N/A</v>
      </c>
      <c r="D12" s="8" t="s">
        <v>123</v>
      </c>
      <c r="E12" t="s">
        <v>70</v>
      </c>
      <c r="F12" t="s">
        <v>44</v>
      </c>
      <c r="G12" s="58" t="e">
        <f>VLOOKUP(E12,Attendance!$C$4:$D$37,2,0)</f>
        <v>#N/A</v>
      </c>
      <c r="H12" s="48" t="e">
        <f t="shared" si="1"/>
        <v>#N/A</v>
      </c>
      <c r="I12" s="48" t="e">
        <f>VLOOKUP(E12,Assignments!$B$4:$C$37,4,0)</f>
        <v>#N/A</v>
      </c>
      <c r="J12" s="48" t="e">
        <f t="shared" si="2"/>
        <v>#N/A</v>
      </c>
      <c r="K12" s="24" t="e">
        <f t="shared" si="4"/>
        <v>#N/A</v>
      </c>
      <c r="L12" s="40" t="e">
        <f t="shared" si="5"/>
        <v>#N/A</v>
      </c>
      <c r="M12" s="41" t="s">
        <v>124</v>
      </c>
      <c r="N12" s="53" t="e">
        <f t="shared" si="3"/>
        <v>#N/A</v>
      </c>
    </row>
    <row r="13" spans="1:24">
      <c r="B13" s="70" t="s">
        <v>101</v>
      </c>
      <c r="C13" s="85" t="e">
        <f t="shared" si="0"/>
        <v>#N/A</v>
      </c>
      <c r="D13" s="8" t="s">
        <v>125</v>
      </c>
      <c r="E13" t="s">
        <v>71</v>
      </c>
      <c r="F13" t="s">
        <v>29</v>
      </c>
      <c r="G13" s="58" t="e">
        <f>VLOOKUP(E13,Attendance!$C$4:$D$37,2,0)</f>
        <v>#N/A</v>
      </c>
      <c r="H13" s="48" t="e">
        <f t="shared" si="1"/>
        <v>#N/A</v>
      </c>
      <c r="I13" s="48" t="e">
        <f>VLOOKUP(E13,Assignments!$B$4:$C$37,4,0)</f>
        <v>#N/A</v>
      </c>
      <c r="J13" s="48" t="e">
        <f t="shared" si="2"/>
        <v>#N/A</v>
      </c>
      <c r="K13" s="24" t="e">
        <f t="shared" si="4"/>
        <v>#N/A</v>
      </c>
      <c r="L13" s="40" t="e">
        <f t="shared" si="5"/>
        <v>#N/A</v>
      </c>
      <c r="M13" s="42" t="s">
        <v>124</v>
      </c>
      <c r="N13" s="53" t="e">
        <f t="shared" si="3"/>
        <v>#N/A</v>
      </c>
    </row>
    <row r="14" spans="1:24">
      <c r="B14" s="70" t="s">
        <v>101</v>
      </c>
      <c r="C14" s="85" t="e">
        <f t="shared" si="0"/>
        <v>#N/A</v>
      </c>
      <c r="D14" t="s">
        <v>126</v>
      </c>
      <c r="E14" t="s">
        <v>72</v>
      </c>
      <c r="F14" t="s">
        <v>47</v>
      </c>
      <c r="G14" s="58" t="e">
        <f>VLOOKUP(E14,Attendance!$C$4:$D$37,2,0)</f>
        <v>#N/A</v>
      </c>
      <c r="H14" s="48" t="e">
        <f t="shared" si="1"/>
        <v>#N/A</v>
      </c>
      <c r="I14" s="48" t="e">
        <f>VLOOKUP(E14,Assignments!$B$4:$C$37,4,0)</f>
        <v>#N/A</v>
      </c>
      <c r="J14" s="48" t="e">
        <f t="shared" si="2"/>
        <v>#N/A</v>
      </c>
      <c r="K14" s="24" t="e">
        <f t="shared" si="4"/>
        <v>#N/A</v>
      </c>
      <c r="L14" s="40" t="e">
        <f t="shared" si="5"/>
        <v>#N/A</v>
      </c>
      <c r="M14" s="41" t="s">
        <v>124</v>
      </c>
      <c r="N14" s="53" t="e">
        <f t="shared" si="3"/>
        <v>#N/A</v>
      </c>
    </row>
    <row r="15" spans="1:24">
      <c r="B15" s="70" t="s">
        <v>101</v>
      </c>
      <c r="C15" s="85" t="e">
        <f t="shared" si="0"/>
        <v>#N/A</v>
      </c>
      <c r="D15" s="8" t="s">
        <v>127</v>
      </c>
      <c r="E15" t="s">
        <v>128</v>
      </c>
      <c r="F15" t="s">
        <v>129</v>
      </c>
      <c r="G15" s="58" t="e">
        <f>VLOOKUP(E15,Attendance!$C$4:$D$37,2,0)</f>
        <v>#N/A</v>
      </c>
      <c r="H15" s="48" t="e">
        <f t="shared" si="1"/>
        <v>#N/A</v>
      </c>
      <c r="I15" s="48" t="e">
        <f>VLOOKUP(E15,Assignments!$B$4:$C$37,4,0)</f>
        <v>#N/A</v>
      </c>
      <c r="J15" s="48" t="e">
        <f t="shared" si="2"/>
        <v>#N/A</v>
      </c>
      <c r="K15" s="24" t="e">
        <f t="shared" si="4"/>
        <v>#N/A</v>
      </c>
      <c r="L15" s="40" t="e">
        <f t="shared" si="5"/>
        <v>#N/A</v>
      </c>
      <c r="M15" s="42" t="s">
        <v>124</v>
      </c>
      <c r="N15" s="53" t="e">
        <f t="shared" si="3"/>
        <v>#N/A</v>
      </c>
    </row>
    <row r="16" spans="1:24">
      <c r="B16" s="70" t="s">
        <v>101</v>
      </c>
      <c r="C16" s="85" t="e">
        <f t="shared" si="0"/>
        <v>#N/A</v>
      </c>
      <c r="D16" s="8" t="s">
        <v>130</v>
      </c>
      <c r="E16" t="s">
        <v>131</v>
      </c>
      <c r="F16" t="s">
        <v>132</v>
      </c>
      <c r="G16" s="58" t="e">
        <f>VLOOKUP(E16,Attendance!$C$4:$D$37,2,0)</f>
        <v>#N/A</v>
      </c>
      <c r="H16" s="48" t="e">
        <f t="shared" si="1"/>
        <v>#N/A</v>
      </c>
      <c r="I16" s="48" t="e">
        <f>VLOOKUP(E16,Assignments!$B$4:$C$37,4,0)</f>
        <v>#N/A</v>
      </c>
      <c r="J16" s="48" t="e">
        <f t="shared" si="2"/>
        <v>#N/A</v>
      </c>
      <c r="K16" s="24" t="e">
        <f t="shared" si="4"/>
        <v>#N/A</v>
      </c>
      <c r="L16" s="40" t="e">
        <f t="shared" si="5"/>
        <v>#N/A</v>
      </c>
      <c r="M16" s="41" t="s">
        <v>124</v>
      </c>
      <c r="N16" s="53" t="e">
        <f t="shared" si="3"/>
        <v>#N/A</v>
      </c>
    </row>
    <row r="17" spans="2:17">
      <c r="B17" s="70" t="s">
        <v>101</v>
      </c>
      <c r="C17" s="85" t="e">
        <f t="shared" si="0"/>
        <v>#N/A</v>
      </c>
      <c r="D17" t="s">
        <v>133</v>
      </c>
      <c r="E17" t="s">
        <v>134</v>
      </c>
      <c r="F17" t="s">
        <v>135</v>
      </c>
      <c r="G17" s="58" t="e">
        <f>VLOOKUP(E17,Attendance!$C$4:$D$37,2,0)</f>
        <v>#N/A</v>
      </c>
      <c r="H17" s="48" t="e">
        <f t="shared" si="1"/>
        <v>#N/A</v>
      </c>
      <c r="I17" s="48" t="e">
        <f>VLOOKUP(E17,Assignments!$B$4:$C$37,4,0)</f>
        <v>#N/A</v>
      </c>
      <c r="J17" s="48" t="e">
        <f t="shared" si="2"/>
        <v>#N/A</v>
      </c>
      <c r="K17" s="24" t="e">
        <f t="shared" si="4"/>
        <v>#N/A</v>
      </c>
      <c r="L17" s="40" t="e">
        <f t="shared" si="5"/>
        <v>#N/A</v>
      </c>
      <c r="M17" s="42" t="s">
        <v>124</v>
      </c>
      <c r="N17" s="53" t="e">
        <f t="shared" si="3"/>
        <v>#N/A</v>
      </c>
    </row>
    <row r="18" spans="2:17">
      <c r="B18" s="70" t="s">
        <v>101</v>
      </c>
      <c r="C18" s="85" t="e">
        <f t="shared" si="0"/>
        <v>#N/A</v>
      </c>
      <c r="D18" t="s">
        <v>136</v>
      </c>
      <c r="E18" t="s">
        <v>137</v>
      </c>
      <c r="F18" t="s">
        <v>138</v>
      </c>
      <c r="G18" s="58" t="e">
        <f>VLOOKUP(E18,Attendance!$C$4:$D$37,2,0)</f>
        <v>#N/A</v>
      </c>
      <c r="H18" s="48" t="e">
        <f t="shared" si="1"/>
        <v>#N/A</v>
      </c>
      <c r="I18" s="48" t="e">
        <f>VLOOKUP(E18,Assignments!$B$4:$C$37,4,0)</f>
        <v>#N/A</v>
      </c>
      <c r="J18" s="48" t="e">
        <f t="shared" si="2"/>
        <v>#N/A</v>
      </c>
      <c r="K18" s="24" t="e">
        <f t="shared" si="4"/>
        <v>#N/A</v>
      </c>
      <c r="L18" s="40" t="e">
        <f t="shared" si="5"/>
        <v>#N/A</v>
      </c>
      <c r="M18" s="41" t="s">
        <v>124</v>
      </c>
      <c r="N18" s="53" t="e">
        <f t="shared" si="3"/>
        <v>#N/A</v>
      </c>
    </row>
    <row r="19" spans="2:17">
      <c r="B19" s="70" t="s">
        <v>101</v>
      </c>
      <c r="C19" s="85" t="e">
        <f t="shared" si="0"/>
        <v>#N/A</v>
      </c>
      <c r="D19" s="8" t="s">
        <v>139</v>
      </c>
      <c r="E19" t="s">
        <v>140</v>
      </c>
      <c r="F19" s="94" t="s">
        <v>141</v>
      </c>
      <c r="G19" s="58" t="e">
        <f>VLOOKUP(E19,Attendance!$C$4:$D$37,2,0)</f>
        <v>#N/A</v>
      </c>
      <c r="H19" s="48" t="e">
        <f t="shared" si="1"/>
        <v>#N/A</v>
      </c>
      <c r="I19" s="48" t="e">
        <f>VLOOKUP(E19,Assignments!$B$4:$C$37,4,0)</f>
        <v>#N/A</v>
      </c>
      <c r="J19" s="48" t="e">
        <f t="shared" si="2"/>
        <v>#N/A</v>
      </c>
      <c r="K19" s="24" t="e">
        <f t="shared" si="4"/>
        <v>#N/A</v>
      </c>
      <c r="L19" s="40" t="e">
        <f t="shared" si="5"/>
        <v>#N/A</v>
      </c>
      <c r="M19" s="42" t="s">
        <v>124</v>
      </c>
      <c r="N19" s="53" t="e">
        <f t="shared" si="3"/>
        <v>#N/A</v>
      </c>
    </row>
    <row r="20" spans="2:17">
      <c r="B20" s="70" t="s">
        <v>101</v>
      </c>
      <c r="C20" s="85" t="e">
        <f t="shared" si="0"/>
        <v>#N/A</v>
      </c>
      <c r="D20" s="8" t="s">
        <v>142</v>
      </c>
      <c r="E20" t="s">
        <v>143</v>
      </c>
      <c r="F20" t="s">
        <v>144</v>
      </c>
      <c r="G20" s="58" t="e">
        <f>VLOOKUP(E20,Attendance!$C$4:$D$37,2,0)</f>
        <v>#N/A</v>
      </c>
      <c r="H20" s="48" t="e">
        <f t="shared" si="1"/>
        <v>#N/A</v>
      </c>
      <c r="I20" s="48" t="e">
        <f>VLOOKUP(E20,Assignments!$B$4:$C$37,4,0)</f>
        <v>#N/A</v>
      </c>
      <c r="J20" s="48" t="e">
        <f t="shared" si="2"/>
        <v>#N/A</v>
      </c>
      <c r="K20" s="24" t="e">
        <f t="shared" si="4"/>
        <v>#N/A</v>
      </c>
      <c r="L20" s="40" t="e">
        <f t="shared" si="5"/>
        <v>#N/A</v>
      </c>
      <c r="M20" s="41" t="s">
        <v>124</v>
      </c>
      <c r="N20" s="53" t="e">
        <f t="shared" si="3"/>
        <v>#N/A</v>
      </c>
    </row>
    <row r="21" spans="2:17">
      <c r="B21" s="70" t="s">
        <v>101</v>
      </c>
      <c r="C21" s="85" t="e">
        <f t="shared" si="0"/>
        <v>#N/A</v>
      </c>
      <c r="D21" t="s">
        <v>145</v>
      </c>
      <c r="E21" t="s">
        <v>146</v>
      </c>
      <c r="F21" s="94" t="s">
        <v>147</v>
      </c>
      <c r="G21" s="58" t="e">
        <f>VLOOKUP(E21,Attendance!$C$4:$D$37,2,0)</f>
        <v>#N/A</v>
      </c>
      <c r="H21" s="48" t="e">
        <f t="shared" si="1"/>
        <v>#N/A</v>
      </c>
      <c r="I21" s="48" t="e">
        <f>VLOOKUP(E21,Assignments!$B$4:$C$37,4,0)</f>
        <v>#N/A</v>
      </c>
      <c r="J21" s="48" t="e">
        <f t="shared" si="2"/>
        <v>#N/A</v>
      </c>
      <c r="K21" s="24" t="e">
        <f t="shared" si="4"/>
        <v>#N/A</v>
      </c>
      <c r="L21" s="40" t="e">
        <f t="shared" si="5"/>
        <v>#N/A</v>
      </c>
      <c r="M21" s="42" t="s">
        <v>124</v>
      </c>
      <c r="N21" s="53" t="e">
        <f t="shared" si="3"/>
        <v>#N/A</v>
      </c>
      <c r="Q21" t="e">
        <f>I22/#REF!</f>
        <v>#N/A</v>
      </c>
    </row>
    <row r="22" spans="2:17">
      <c r="B22" s="70" t="s">
        <v>101</v>
      </c>
      <c r="C22" s="85" t="e">
        <f t="shared" si="0"/>
        <v>#N/A</v>
      </c>
      <c r="D22" t="s">
        <v>148</v>
      </c>
      <c r="E22" t="s">
        <v>73</v>
      </c>
      <c r="F22" t="s">
        <v>41</v>
      </c>
      <c r="G22" s="58" t="e">
        <f>VLOOKUP(E22,Attendance!$C$4:$D$37,2,0)</f>
        <v>#N/A</v>
      </c>
      <c r="H22" s="48" t="e">
        <f t="shared" si="1"/>
        <v>#N/A</v>
      </c>
      <c r="I22" s="48" t="e">
        <f>VLOOKUP(E22,Assignments!$B$4:$C$37,4,0)</f>
        <v>#N/A</v>
      </c>
      <c r="J22" s="48" t="e">
        <f t="shared" si="2"/>
        <v>#N/A</v>
      </c>
      <c r="K22" s="24" t="e">
        <f>(G22*70 + ((I22/$G$2)*100)*30)/100</f>
        <v>#N/A</v>
      </c>
      <c r="L22" s="40" t="e">
        <f t="shared" si="5"/>
        <v>#N/A</v>
      </c>
      <c r="M22" s="41" t="s">
        <v>149</v>
      </c>
      <c r="N22" s="53" t="e">
        <f t="shared" si="3"/>
        <v>#N/A</v>
      </c>
    </row>
    <row r="23" spans="2:17">
      <c r="B23" s="70" t="s">
        <v>101</v>
      </c>
      <c r="C23" s="85" t="e">
        <f t="shared" si="0"/>
        <v>#N/A</v>
      </c>
      <c r="D23" s="8" t="s">
        <v>150</v>
      </c>
      <c r="E23" t="s">
        <v>151</v>
      </c>
      <c r="F23" t="s">
        <v>152</v>
      </c>
      <c r="G23" s="58" t="e">
        <f>VLOOKUP(E23,Attendance!$C$4:$D$37,2,0)</f>
        <v>#N/A</v>
      </c>
      <c r="H23" s="48" t="e">
        <f t="shared" si="1"/>
        <v>#N/A</v>
      </c>
      <c r="I23" s="48" t="e">
        <f>VLOOKUP(E23,Assignments!$B$4:$C$37,4,0)</f>
        <v>#N/A</v>
      </c>
      <c r="J23" s="48" t="e">
        <f t="shared" si="2"/>
        <v>#N/A</v>
      </c>
      <c r="K23" s="24" t="e">
        <f t="shared" ref="K23:K78" si="6">(G23*70 + ((I23/$G$2)*100)*30)/100</f>
        <v>#N/A</v>
      </c>
      <c r="L23" s="40" t="e">
        <f t="shared" si="5"/>
        <v>#N/A</v>
      </c>
      <c r="M23" s="42" t="s">
        <v>149</v>
      </c>
      <c r="N23" s="53" t="e">
        <f t="shared" si="3"/>
        <v>#N/A</v>
      </c>
    </row>
    <row r="24" spans="2:17">
      <c r="B24" s="70" t="s">
        <v>101</v>
      </c>
      <c r="C24" s="85" t="e">
        <f t="shared" si="0"/>
        <v>#N/A</v>
      </c>
      <c r="D24" s="8" t="s">
        <v>153</v>
      </c>
      <c r="E24" t="s">
        <v>154</v>
      </c>
      <c r="F24" t="s">
        <v>155</v>
      </c>
      <c r="G24" s="58" t="e">
        <f>VLOOKUP(E24,Attendance!$C$4:$D$37,2,0)</f>
        <v>#N/A</v>
      </c>
      <c r="H24" s="48" t="e">
        <f t="shared" si="1"/>
        <v>#N/A</v>
      </c>
      <c r="I24" s="48" t="e">
        <f>VLOOKUP(E24,Assignments!$B$4:$C$37,4,0)</f>
        <v>#N/A</v>
      </c>
      <c r="J24" s="48" t="e">
        <f t="shared" si="2"/>
        <v>#N/A</v>
      </c>
      <c r="K24" s="24" t="e">
        <f t="shared" si="6"/>
        <v>#N/A</v>
      </c>
      <c r="L24" s="40" t="e">
        <f t="shared" si="5"/>
        <v>#N/A</v>
      </c>
      <c r="M24" s="41" t="s">
        <v>149</v>
      </c>
      <c r="N24" s="53" t="e">
        <f t="shared" si="3"/>
        <v>#N/A</v>
      </c>
    </row>
    <row r="25" spans="2:17">
      <c r="B25" s="70" t="s">
        <v>101</v>
      </c>
      <c r="C25" s="85" t="e">
        <f t="shared" si="0"/>
        <v>#N/A</v>
      </c>
      <c r="D25" s="8" t="s">
        <v>156</v>
      </c>
      <c r="E25" t="s">
        <v>157</v>
      </c>
      <c r="F25" t="s">
        <v>158</v>
      </c>
      <c r="G25" s="58" t="e">
        <f>VLOOKUP(E25,Attendance!$C$4:$D$37,2,0)</f>
        <v>#N/A</v>
      </c>
      <c r="H25" s="48" t="e">
        <f t="shared" si="1"/>
        <v>#N/A</v>
      </c>
      <c r="I25" s="48" t="e">
        <f>VLOOKUP(E25,Assignments!$B$4:$C$37,4,0)</f>
        <v>#N/A</v>
      </c>
      <c r="J25" s="48" t="e">
        <f t="shared" si="2"/>
        <v>#N/A</v>
      </c>
      <c r="K25" s="24" t="e">
        <f t="shared" si="6"/>
        <v>#N/A</v>
      </c>
      <c r="L25" s="40" t="e">
        <f t="shared" si="5"/>
        <v>#N/A</v>
      </c>
      <c r="M25" s="42" t="s">
        <v>149</v>
      </c>
      <c r="N25" s="53" t="e">
        <f t="shared" si="3"/>
        <v>#N/A</v>
      </c>
    </row>
    <row r="26" spans="2:17">
      <c r="B26" s="70" t="s">
        <v>101</v>
      </c>
      <c r="C26" s="85" t="e">
        <f t="shared" si="0"/>
        <v>#N/A</v>
      </c>
      <c r="D26" s="8" t="s">
        <v>159</v>
      </c>
      <c r="E26" t="s">
        <v>74</v>
      </c>
      <c r="F26" t="s">
        <v>26</v>
      </c>
      <c r="G26" s="58" t="e">
        <f>VLOOKUP(E26,Attendance!$C$4:$D$37,2,0)</f>
        <v>#N/A</v>
      </c>
      <c r="H26" s="48" t="e">
        <f t="shared" si="1"/>
        <v>#N/A</v>
      </c>
      <c r="I26" s="48" t="e">
        <f>VLOOKUP(E26,Assignments!$B$4:$C$37,4,0)</f>
        <v>#N/A</v>
      </c>
      <c r="J26" s="48" t="e">
        <f t="shared" si="2"/>
        <v>#N/A</v>
      </c>
      <c r="K26" s="24" t="e">
        <f t="shared" si="6"/>
        <v>#N/A</v>
      </c>
      <c r="L26" s="40" t="e">
        <f t="shared" si="5"/>
        <v>#N/A</v>
      </c>
      <c r="M26" s="41" t="s">
        <v>149</v>
      </c>
      <c r="N26" s="53" t="e">
        <f t="shared" si="3"/>
        <v>#N/A</v>
      </c>
    </row>
    <row r="27" spans="2:17">
      <c r="B27" s="70" t="s">
        <v>101</v>
      </c>
      <c r="C27" s="85" t="e">
        <f t="shared" si="0"/>
        <v>#N/A</v>
      </c>
      <c r="D27" s="8" t="s">
        <v>160</v>
      </c>
      <c r="E27" t="s">
        <v>161</v>
      </c>
      <c r="F27" t="s">
        <v>162</v>
      </c>
      <c r="G27" s="58" t="e">
        <f>VLOOKUP(E27,Attendance!$C$4:$D$37,2,0)</f>
        <v>#N/A</v>
      </c>
      <c r="H27" s="48" t="e">
        <f t="shared" si="1"/>
        <v>#N/A</v>
      </c>
      <c r="I27" s="48" t="e">
        <f>VLOOKUP(E27,Assignments!$B$4:$C$37,4,0)</f>
        <v>#N/A</v>
      </c>
      <c r="J27" s="48" t="e">
        <f t="shared" si="2"/>
        <v>#N/A</v>
      </c>
      <c r="K27" s="24" t="e">
        <f t="shared" si="6"/>
        <v>#N/A</v>
      </c>
      <c r="L27" s="40" t="e">
        <f t="shared" si="5"/>
        <v>#N/A</v>
      </c>
      <c r="M27" s="42" t="s">
        <v>149</v>
      </c>
      <c r="N27" s="53" t="e">
        <f t="shared" si="3"/>
        <v>#N/A</v>
      </c>
    </row>
    <row r="28" spans="2:17">
      <c r="B28" s="70" t="s">
        <v>101</v>
      </c>
      <c r="C28" s="85" t="e">
        <f t="shared" si="0"/>
        <v>#N/A</v>
      </c>
      <c r="D28" s="8" t="s">
        <v>163</v>
      </c>
      <c r="E28" t="s">
        <v>164</v>
      </c>
      <c r="F28" t="s">
        <v>165</v>
      </c>
      <c r="G28" s="58" t="e">
        <f>VLOOKUP(E28,Attendance!$C$4:$D$37,2,0)</f>
        <v>#N/A</v>
      </c>
      <c r="H28" s="48" t="e">
        <f t="shared" si="1"/>
        <v>#N/A</v>
      </c>
      <c r="I28" s="48" t="e">
        <f>VLOOKUP(E28,Assignments!$B$4:$C$37,4,0)</f>
        <v>#N/A</v>
      </c>
      <c r="J28" s="48" t="e">
        <f t="shared" si="2"/>
        <v>#N/A</v>
      </c>
      <c r="K28" s="24" t="e">
        <f t="shared" si="6"/>
        <v>#N/A</v>
      </c>
      <c r="L28" s="40" t="e">
        <f t="shared" si="5"/>
        <v>#N/A</v>
      </c>
      <c r="M28" s="41" t="s">
        <v>149</v>
      </c>
      <c r="N28" s="53" t="e">
        <f t="shared" si="3"/>
        <v>#N/A</v>
      </c>
    </row>
    <row r="29" spans="2:17">
      <c r="B29" s="70" t="s">
        <v>101</v>
      </c>
      <c r="C29" s="85" t="e">
        <f t="shared" si="0"/>
        <v>#N/A</v>
      </c>
      <c r="D29" s="8" t="s">
        <v>166</v>
      </c>
      <c r="E29" t="s">
        <v>167</v>
      </c>
      <c r="F29" t="s">
        <v>168</v>
      </c>
      <c r="G29" s="58" t="e">
        <f>VLOOKUP(E29,Attendance!$C$4:$D$37,2,0)</f>
        <v>#N/A</v>
      </c>
      <c r="H29" s="48" t="e">
        <f t="shared" si="1"/>
        <v>#N/A</v>
      </c>
      <c r="I29" s="48" t="e">
        <f>VLOOKUP(E29,Assignments!$B$4:$C$37,4,0)</f>
        <v>#N/A</v>
      </c>
      <c r="J29" s="48" t="e">
        <f t="shared" si="2"/>
        <v>#N/A</v>
      </c>
      <c r="K29" s="24" t="e">
        <f t="shared" si="6"/>
        <v>#N/A</v>
      </c>
      <c r="L29" s="40" t="e">
        <f t="shared" si="5"/>
        <v>#N/A</v>
      </c>
      <c r="M29" s="42" t="s">
        <v>149</v>
      </c>
      <c r="N29" s="53" t="e">
        <f t="shared" si="3"/>
        <v>#N/A</v>
      </c>
    </row>
    <row r="30" spans="2:17">
      <c r="B30" s="70" t="s">
        <v>101</v>
      </c>
      <c r="C30" s="85" t="e">
        <f t="shared" si="0"/>
        <v>#N/A</v>
      </c>
      <c r="D30" s="8" t="s">
        <v>169</v>
      </c>
      <c r="E30" t="s">
        <v>75</v>
      </c>
      <c r="F30" t="s">
        <v>50</v>
      </c>
      <c r="G30" s="58" t="e">
        <f>VLOOKUP(E30,Attendance!$C$4:$D$37,2,0)</f>
        <v>#N/A</v>
      </c>
      <c r="H30" s="48" t="e">
        <f t="shared" si="1"/>
        <v>#N/A</v>
      </c>
      <c r="I30" s="48" t="e">
        <f>VLOOKUP(E30,Assignments!$B$4:$C$37,4,0)</f>
        <v>#N/A</v>
      </c>
      <c r="J30" s="48" t="e">
        <f t="shared" si="2"/>
        <v>#N/A</v>
      </c>
      <c r="K30" s="24" t="e">
        <f t="shared" si="6"/>
        <v>#N/A</v>
      </c>
      <c r="L30" s="40" t="e">
        <f t="shared" si="5"/>
        <v>#N/A</v>
      </c>
      <c r="M30" s="41" t="s">
        <v>149</v>
      </c>
      <c r="N30" s="53" t="e">
        <f t="shared" si="3"/>
        <v>#N/A</v>
      </c>
    </row>
    <row r="31" spans="2:17">
      <c r="B31" s="70" t="s">
        <v>101</v>
      </c>
      <c r="C31" s="85" t="e">
        <f t="shared" si="0"/>
        <v>#N/A</v>
      </c>
      <c r="D31" t="s">
        <v>170</v>
      </c>
      <c r="E31" t="s">
        <v>171</v>
      </c>
      <c r="F31" s="94" t="s">
        <v>172</v>
      </c>
      <c r="G31" s="58" t="e">
        <f>VLOOKUP(E31,Attendance!$C$4:$D$37,2,0)</f>
        <v>#N/A</v>
      </c>
      <c r="H31" s="48" t="e">
        <f t="shared" si="1"/>
        <v>#N/A</v>
      </c>
      <c r="I31" s="48" t="e">
        <f>VLOOKUP(E31,Assignments!$B$4:$C$37,4,0)</f>
        <v>#N/A</v>
      </c>
      <c r="J31" s="48" t="e">
        <f t="shared" si="2"/>
        <v>#N/A</v>
      </c>
      <c r="K31" s="24" t="e">
        <f t="shared" si="6"/>
        <v>#N/A</v>
      </c>
      <c r="L31" s="40" t="e">
        <f t="shared" si="5"/>
        <v>#N/A</v>
      </c>
      <c r="M31" s="42" t="s">
        <v>149</v>
      </c>
      <c r="N31" s="53" t="e">
        <f t="shared" si="3"/>
        <v>#N/A</v>
      </c>
    </row>
    <row r="32" spans="2:17">
      <c r="B32" s="70" t="s">
        <v>101</v>
      </c>
      <c r="C32" s="85" t="e">
        <f t="shared" si="0"/>
        <v>#N/A</v>
      </c>
      <c r="D32" t="s">
        <v>173</v>
      </c>
      <c r="E32" t="s">
        <v>76</v>
      </c>
      <c r="F32" t="s">
        <v>38</v>
      </c>
      <c r="G32" s="58" t="e">
        <f>VLOOKUP(E32,Attendance!$C$4:$D$37,2,0)</f>
        <v>#N/A</v>
      </c>
      <c r="H32" s="48" t="e">
        <f t="shared" si="1"/>
        <v>#N/A</v>
      </c>
      <c r="I32" s="48" t="e">
        <f>VLOOKUP(E32,Assignments!$B$4:$C$37,4,0)</f>
        <v>#N/A</v>
      </c>
      <c r="J32" s="48" t="e">
        <f t="shared" si="2"/>
        <v>#N/A</v>
      </c>
      <c r="K32" s="24" t="e">
        <f t="shared" si="6"/>
        <v>#N/A</v>
      </c>
      <c r="L32" s="40" t="e">
        <f t="shared" si="5"/>
        <v>#N/A</v>
      </c>
      <c r="M32" s="41" t="s">
        <v>174</v>
      </c>
      <c r="N32" s="53" t="e">
        <f t="shared" si="3"/>
        <v>#N/A</v>
      </c>
    </row>
    <row r="33" spans="2:14">
      <c r="B33" s="70" t="s">
        <v>101</v>
      </c>
      <c r="C33" s="85" t="e">
        <f t="shared" si="0"/>
        <v>#N/A</v>
      </c>
      <c r="D33" s="8" t="s">
        <v>175</v>
      </c>
      <c r="E33" t="s">
        <v>176</v>
      </c>
      <c r="F33" s="94" t="s">
        <v>177</v>
      </c>
      <c r="G33" s="58" t="e">
        <f>VLOOKUP(E33,Attendance!$C$4:$D$37,2,0)</f>
        <v>#N/A</v>
      </c>
      <c r="H33" s="48" t="e">
        <f t="shared" si="1"/>
        <v>#N/A</v>
      </c>
      <c r="I33" s="48" t="e">
        <f>VLOOKUP(E33,Assignments!$B$4:$C$37,4,0)</f>
        <v>#N/A</v>
      </c>
      <c r="J33" s="48" t="e">
        <f t="shared" si="2"/>
        <v>#N/A</v>
      </c>
      <c r="K33" s="24" t="e">
        <f t="shared" si="6"/>
        <v>#N/A</v>
      </c>
      <c r="L33" s="40" t="e">
        <f t="shared" si="5"/>
        <v>#N/A</v>
      </c>
      <c r="M33" s="42" t="s">
        <v>174</v>
      </c>
      <c r="N33" s="53" t="e">
        <f t="shared" si="3"/>
        <v>#N/A</v>
      </c>
    </row>
    <row r="34" spans="2:14">
      <c r="B34" s="70" t="s">
        <v>101</v>
      </c>
      <c r="C34" s="85" t="e">
        <f t="shared" si="0"/>
        <v>#N/A</v>
      </c>
      <c r="D34" s="8" t="s">
        <v>178</v>
      </c>
      <c r="E34" t="s">
        <v>77</v>
      </c>
      <c r="F34" t="s">
        <v>32</v>
      </c>
      <c r="G34" s="58" t="e">
        <f>VLOOKUP(E34,Attendance!$C$4:$D$37,2,0)</f>
        <v>#N/A</v>
      </c>
      <c r="H34" s="48" t="e">
        <f t="shared" si="1"/>
        <v>#N/A</v>
      </c>
      <c r="I34" s="48" t="e">
        <f>VLOOKUP(E34,Assignments!$B$4:$C$37,4,0)</f>
        <v>#N/A</v>
      </c>
      <c r="J34" s="48" t="e">
        <f t="shared" si="2"/>
        <v>#N/A</v>
      </c>
      <c r="K34" s="24" t="e">
        <f t="shared" si="6"/>
        <v>#N/A</v>
      </c>
      <c r="L34" s="40" t="e">
        <f t="shared" si="5"/>
        <v>#N/A</v>
      </c>
      <c r="M34" s="42" t="s">
        <v>174</v>
      </c>
      <c r="N34" s="53" t="e">
        <f t="shared" si="3"/>
        <v>#N/A</v>
      </c>
    </row>
    <row r="35" spans="2:14">
      <c r="B35" s="70" t="s">
        <v>101</v>
      </c>
      <c r="C35" s="85" t="e">
        <f t="shared" si="0"/>
        <v>#N/A</v>
      </c>
      <c r="D35" s="8" t="s">
        <v>179</v>
      </c>
      <c r="E35" t="s">
        <v>78</v>
      </c>
      <c r="F35" t="s">
        <v>180</v>
      </c>
      <c r="G35" s="58" t="e">
        <f>VLOOKUP(E35,Attendance!$C$4:$D$37,2,0)</f>
        <v>#N/A</v>
      </c>
      <c r="H35" s="48" t="e">
        <f t="shared" si="1"/>
        <v>#N/A</v>
      </c>
      <c r="I35" s="48" t="e">
        <f>VLOOKUP(E35,Assignments!$B$4:$C$37,4,0)</f>
        <v>#N/A</v>
      </c>
      <c r="J35" s="48" t="e">
        <f t="shared" si="2"/>
        <v>#N/A</v>
      </c>
      <c r="K35" s="24" t="e">
        <f t="shared" si="6"/>
        <v>#N/A</v>
      </c>
      <c r="L35" s="40" t="e">
        <f t="shared" si="5"/>
        <v>#N/A</v>
      </c>
      <c r="M35" s="41" t="s">
        <v>174</v>
      </c>
      <c r="N35" s="53" t="e">
        <f t="shared" si="3"/>
        <v>#N/A</v>
      </c>
    </row>
    <row r="36" spans="2:14">
      <c r="B36" s="70" t="s">
        <v>101</v>
      </c>
      <c r="C36" s="85" t="e">
        <f t="shared" si="0"/>
        <v>#N/A</v>
      </c>
      <c r="D36" s="8" t="s">
        <v>181</v>
      </c>
      <c r="E36" t="s">
        <v>182</v>
      </c>
      <c r="F36" s="94" t="s">
        <v>183</v>
      </c>
      <c r="G36" s="58" t="e">
        <f>VLOOKUP(E36,Attendance!$C$4:$D$37,2,0)</f>
        <v>#N/A</v>
      </c>
      <c r="H36" s="48" t="e">
        <f t="shared" si="1"/>
        <v>#N/A</v>
      </c>
      <c r="I36" s="48" t="e">
        <f>VLOOKUP(E36,Assignments!$B$4:$C$37,4,0)</f>
        <v>#N/A</v>
      </c>
      <c r="J36" s="48" t="e">
        <f t="shared" si="2"/>
        <v>#N/A</v>
      </c>
      <c r="K36" s="24" t="e">
        <f t="shared" si="6"/>
        <v>#N/A</v>
      </c>
      <c r="L36" s="40" t="e">
        <f t="shared" si="5"/>
        <v>#N/A</v>
      </c>
      <c r="M36" s="42" t="s">
        <v>174</v>
      </c>
      <c r="N36" s="53" t="e">
        <f t="shared" si="3"/>
        <v>#N/A</v>
      </c>
    </row>
    <row r="37" spans="2:14">
      <c r="B37" s="70" t="s">
        <v>101</v>
      </c>
      <c r="C37" s="85" t="e">
        <f t="shared" si="0"/>
        <v>#N/A</v>
      </c>
      <c r="D37" s="8" t="s">
        <v>184</v>
      </c>
      <c r="E37" t="s">
        <v>185</v>
      </c>
      <c r="F37" t="s">
        <v>186</v>
      </c>
      <c r="G37" s="58" t="e">
        <f>VLOOKUP(E37,Attendance!$C$4:$D$37,2,0)</f>
        <v>#N/A</v>
      </c>
      <c r="H37" s="48" t="e">
        <f t="shared" si="1"/>
        <v>#N/A</v>
      </c>
      <c r="I37" s="48" t="e">
        <f>VLOOKUP(E37,Assignments!$B$4:$C$37,4,0)</f>
        <v>#N/A</v>
      </c>
      <c r="J37" s="48" t="e">
        <f t="shared" si="2"/>
        <v>#N/A</v>
      </c>
      <c r="K37" s="24" t="e">
        <f t="shared" si="6"/>
        <v>#N/A</v>
      </c>
      <c r="L37" s="40" t="e">
        <f t="shared" si="5"/>
        <v>#N/A</v>
      </c>
      <c r="M37" s="41" t="s">
        <v>174</v>
      </c>
      <c r="N37" s="53" t="e">
        <f t="shared" si="3"/>
        <v>#N/A</v>
      </c>
    </row>
    <row r="38" spans="2:14">
      <c r="B38" s="70" t="s">
        <v>101</v>
      </c>
      <c r="C38" s="85" t="e">
        <f t="shared" si="0"/>
        <v>#N/A</v>
      </c>
      <c r="D38" t="s">
        <v>187</v>
      </c>
      <c r="E38" t="s">
        <v>188</v>
      </c>
      <c r="F38" t="s">
        <v>189</v>
      </c>
      <c r="G38" s="58" t="e">
        <f>VLOOKUP(E38,Attendance!$C$4:$D$37,2,0)</f>
        <v>#N/A</v>
      </c>
      <c r="H38" s="48" t="e">
        <f t="shared" si="1"/>
        <v>#N/A</v>
      </c>
      <c r="I38" s="48" t="e">
        <f>VLOOKUP(E38,Assignments!$B$4:$C$37,4,0)</f>
        <v>#N/A</v>
      </c>
      <c r="J38" s="48" t="e">
        <f t="shared" si="2"/>
        <v>#N/A</v>
      </c>
      <c r="K38" s="24" t="e">
        <f t="shared" si="6"/>
        <v>#N/A</v>
      </c>
      <c r="L38" s="40" t="e">
        <f t="shared" si="5"/>
        <v>#N/A</v>
      </c>
      <c r="M38" s="42" t="s">
        <v>174</v>
      </c>
      <c r="N38" s="53" t="e">
        <f t="shared" si="3"/>
        <v>#N/A</v>
      </c>
    </row>
    <row r="39" spans="2:14">
      <c r="B39" s="70" t="s">
        <v>101</v>
      </c>
      <c r="C39" s="85" t="e">
        <f t="shared" si="0"/>
        <v>#N/A</v>
      </c>
      <c r="D39" s="8" t="s">
        <v>190</v>
      </c>
      <c r="E39" t="s">
        <v>79</v>
      </c>
      <c r="F39" t="s">
        <v>191</v>
      </c>
      <c r="G39" s="43" t="e">
        <f>VLOOKUP(E39,Attendance!$C$4:$D$37,2,0)</f>
        <v>#N/A</v>
      </c>
      <c r="H39" s="49" t="e">
        <f t="shared" si="1"/>
        <v>#N/A</v>
      </c>
      <c r="I39" s="49" t="e">
        <f>VLOOKUP(E39,Assignments!$B$4:$C$37,4,0)</f>
        <v>#N/A</v>
      </c>
      <c r="J39" s="49" t="e">
        <f t="shared" si="2"/>
        <v>#N/A</v>
      </c>
      <c r="K39" s="24" t="e">
        <f t="shared" si="6"/>
        <v>#N/A</v>
      </c>
      <c r="L39" s="40" t="e">
        <f t="shared" si="5"/>
        <v>#N/A</v>
      </c>
      <c r="M39" s="44" t="s">
        <v>174</v>
      </c>
      <c r="N39" s="53" t="e">
        <f t="shared" si="3"/>
        <v>#N/A</v>
      </c>
    </row>
    <row r="40" spans="2:14">
      <c r="B40" s="70" t="s">
        <v>101</v>
      </c>
      <c r="C40" s="85" t="e">
        <f t="shared" si="0"/>
        <v>#N/A</v>
      </c>
      <c r="D40" s="71" t="s">
        <v>192</v>
      </c>
      <c r="E40" s="57" t="s">
        <v>80</v>
      </c>
      <c r="F40" s="57" t="s">
        <v>193</v>
      </c>
      <c r="G40" s="58" t="e">
        <f>VLOOKUP(E40,Attendance!$C$4:$D$37,2,0)</f>
        <v>#N/A</v>
      </c>
      <c r="H40" s="48" t="e">
        <f t="shared" si="1"/>
        <v>#N/A</v>
      </c>
      <c r="I40" s="48" t="e">
        <f>VLOOKUP(E40,Assignments!$B$4:$C$37,4,0)</f>
        <v>#N/A</v>
      </c>
      <c r="J40" s="48" t="e">
        <f t="shared" si="2"/>
        <v>#N/A</v>
      </c>
      <c r="K40" s="24" t="e">
        <f t="shared" si="6"/>
        <v>#N/A</v>
      </c>
      <c r="L40" s="61" t="e">
        <f t="shared" si="5"/>
        <v>#N/A</v>
      </c>
      <c r="M40" s="41" t="s">
        <v>174</v>
      </c>
      <c r="N40" s="64" t="e">
        <f t="shared" si="3"/>
        <v>#N/A</v>
      </c>
    </row>
    <row r="41" spans="2:14">
      <c r="B41" s="70" t="s">
        <v>101</v>
      </c>
      <c r="C41" s="85" t="e">
        <f t="shared" si="0"/>
        <v>#N/A</v>
      </c>
      <c r="D41" s="71" t="s">
        <v>194</v>
      </c>
      <c r="E41" t="s">
        <v>81</v>
      </c>
      <c r="F41" t="s">
        <v>195</v>
      </c>
      <c r="G41" s="59" t="e">
        <f>VLOOKUP(E41,Attendance!$C$4:$D$37,2,0)</f>
        <v>#N/A</v>
      </c>
      <c r="H41" s="60" t="e">
        <f t="shared" si="1"/>
        <v>#N/A</v>
      </c>
      <c r="I41" s="60" t="e">
        <f>VLOOKUP(E41,Assignments!$B$4:$C$37,4,0)</f>
        <v>#N/A</v>
      </c>
      <c r="J41" s="60" t="e">
        <f t="shared" si="2"/>
        <v>#N/A</v>
      </c>
      <c r="K41" s="24" t="e">
        <f t="shared" si="6"/>
        <v>#N/A</v>
      </c>
      <c r="L41" s="62" t="e">
        <f t="shared" si="5"/>
        <v>#N/A</v>
      </c>
      <c r="M41" s="63" t="s">
        <v>174</v>
      </c>
      <c r="N41" s="5" t="e">
        <f t="shared" si="3"/>
        <v>#N/A</v>
      </c>
    </row>
    <row r="42" spans="2:14">
      <c r="B42" s="70" t="s">
        <v>101</v>
      </c>
      <c r="C42" s="85" t="e">
        <f t="shared" si="0"/>
        <v>#N/A</v>
      </c>
      <c r="D42" s="71" t="s">
        <v>196</v>
      </c>
      <c r="E42" t="s">
        <v>197</v>
      </c>
      <c r="F42" t="s">
        <v>198</v>
      </c>
      <c r="G42" s="59" t="e">
        <f>VLOOKUP(E42,Attendance!$C$4:$D$37,2,0)</f>
        <v>#N/A</v>
      </c>
      <c r="H42" s="60" t="e">
        <f t="shared" si="1"/>
        <v>#N/A</v>
      </c>
      <c r="I42" s="60" t="e">
        <f>VLOOKUP(E42,Assignments!$B$4:$C$37,4,0)</f>
        <v>#N/A</v>
      </c>
      <c r="J42" s="60" t="e">
        <f t="shared" si="2"/>
        <v>#N/A</v>
      </c>
      <c r="K42" s="24" t="e">
        <f t="shared" si="6"/>
        <v>#N/A</v>
      </c>
      <c r="L42" s="62" t="e">
        <f t="shared" si="5"/>
        <v>#N/A</v>
      </c>
      <c r="M42" s="63" t="s">
        <v>199</v>
      </c>
      <c r="N42" s="5" t="e">
        <f t="shared" si="3"/>
        <v>#N/A</v>
      </c>
    </row>
    <row r="43" spans="2:14">
      <c r="B43" s="70" t="s">
        <v>101</v>
      </c>
      <c r="C43" s="85" t="e">
        <f t="shared" si="0"/>
        <v>#N/A</v>
      </c>
      <c r="D43" s="71" t="s">
        <v>200</v>
      </c>
      <c r="E43" t="s">
        <v>201</v>
      </c>
      <c r="F43" t="s">
        <v>202</v>
      </c>
      <c r="G43" s="59" t="e">
        <f>VLOOKUP(E43,Attendance!$C$4:$D$37,2,0)</f>
        <v>#N/A</v>
      </c>
      <c r="H43" s="60" t="e">
        <f t="shared" si="1"/>
        <v>#N/A</v>
      </c>
      <c r="I43" s="60" t="e">
        <f>VLOOKUP(E43,Assignments!$B$4:$C$37,4,0)</f>
        <v>#N/A</v>
      </c>
      <c r="J43" s="60" t="e">
        <f t="shared" si="2"/>
        <v>#N/A</v>
      </c>
      <c r="K43" s="24" t="e">
        <f t="shared" si="6"/>
        <v>#N/A</v>
      </c>
      <c r="L43" s="62" t="e">
        <f t="shared" si="5"/>
        <v>#N/A</v>
      </c>
      <c r="M43" s="63" t="s">
        <v>199</v>
      </c>
      <c r="N43" s="5" t="e">
        <f t="shared" si="3"/>
        <v>#N/A</v>
      </c>
    </row>
    <row r="44" spans="2:14">
      <c r="B44" s="70" t="s">
        <v>101</v>
      </c>
      <c r="C44" s="85" t="e">
        <f t="shared" si="0"/>
        <v>#N/A</v>
      </c>
      <c r="D44" s="71" t="s">
        <v>203</v>
      </c>
      <c r="E44" t="s">
        <v>82</v>
      </c>
      <c r="F44" t="s">
        <v>204</v>
      </c>
      <c r="G44" s="59" t="e">
        <f>VLOOKUP(E44,Attendance!$C$4:$D$37,2,0)</f>
        <v>#N/A</v>
      </c>
      <c r="H44" s="60" t="e">
        <f t="shared" si="1"/>
        <v>#N/A</v>
      </c>
      <c r="I44" s="60" t="e">
        <f>VLOOKUP(E44,Assignments!$B$4:$C$37,4,0)</f>
        <v>#N/A</v>
      </c>
      <c r="J44" s="60" t="e">
        <f t="shared" si="2"/>
        <v>#N/A</v>
      </c>
      <c r="K44" s="24" t="e">
        <f t="shared" si="6"/>
        <v>#N/A</v>
      </c>
      <c r="L44" s="62" t="e">
        <f t="shared" si="5"/>
        <v>#N/A</v>
      </c>
      <c r="M44" s="63" t="s">
        <v>199</v>
      </c>
      <c r="N44" s="5" t="e">
        <f t="shared" si="3"/>
        <v>#N/A</v>
      </c>
    </row>
    <row r="45" spans="2:14">
      <c r="B45" s="70" t="s">
        <v>101</v>
      </c>
      <c r="C45" s="85" t="e">
        <f t="shared" si="0"/>
        <v>#N/A</v>
      </c>
      <c r="D45" s="71" t="s">
        <v>205</v>
      </c>
      <c r="E45" t="s">
        <v>83</v>
      </c>
      <c r="F45" t="s">
        <v>206</v>
      </c>
      <c r="G45" s="59">
        <f>VLOOKUP(E45,Attendance!$C$4:$D$37,2,0)</f>
        <v>3.2407407405555557</v>
      </c>
      <c r="H45" s="60" t="str">
        <f t="shared" si="1"/>
        <v>Low</v>
      </c>
      <c r="I45" s="60" t="e">
        <f>VLOOKUP(E45,Assignments!$B$4:$C$37,4,0)</f>
        <v>#N/A</v>
      </c>
      <c r="J45" s="60" t="e">
        <f t="shared" si="2"/>
        <v>#N/A</v>
      </c>
      <c r="K45" s="24" t="e">
        <f t="shared" si="6"/>
        <v>#N/A</v>
      </c>
      <c r="L45" s="62" t="e">
        <f t="shared" si="5"/>
        <v>#N/A</v>
      </c>
      <c r="M45" s="63" t="s">
        <v>199</v>
      </c>
      <c r="N45" s="5" t="e">
        <f t="shared" si="3"/>
        <v>#N/A</v>
      </c>
    </row>
    <row r="46" spans="2:14">
      <c r="B46" s="70" t="s">
        <v>101</v>
      </c>
      <c r="C46" s="85" t="e">
        <f t="shared" si="0"/>
        <v>#N/A</v>
      </c>
      <c r="D46" s="71" t="s">
        <v>207</v>
      </c>
      <c r="E46" t="s">
        <v>208</v>
      </c>
      <c r="F46" t="s">
        <v>209</v>
      </c>
      <c r="G46" s="59" t="e">
        <f>VLOOKUP(E46,Attendance!$C$4:$D$37,2,0)</f>
        <v>#N/A</v>
      </c>
      <c r="H46" s="60" t="e">
        <f t="shared" si="1"/>
        <v>#N/A</v>
      </c>
      <c r="I46" s="60" t="e">
        <f>VLOOKUP(E46,Assignments!$B$4:$C$37,4,0)</f>
        <v>#N/A</v>
      </c>
      <c r="J46" s="60" t="e">
        <f t="shared" si="2"/>
        <v>#N/A</v>
      </c>
      <c r="K46" s="24" t="e">
        <f t="shared" si="6"/>
        <v>#N/A</v>
      </c>
      <c r="L46" s="62" t="e">
        <f t="shared" si="5"/>
        <v>#N/A</v>
      </c>
      <c r="M46" s="63" t="s">
        <v>199</v>
      </c>
      <c r="N46" s="5" t="e">
        <f t="shared" si="3"/>
        <v>#N/A</v>
      </c>
    </row>
    <row r="47" spans="2:14">
      <c r="B47" s="70" t="s">
        <v>101</v>
      </c>
      <c r="C47" s="85" t="e">
        <f t="shared" si="0"/>
        <v>#N/A</v>
      </c>
      <c r="D47" s="71" t="s">
        <v>210</v>
      </c>
      <c r="E47" t="s">
        <v>211</v>
      </c>
      <c r="F47" t="s">
        <v>212</v>
      </c>
      <c r="G47" s="59" t="e">
        <f>VLOOKUP(E47,Attendance!$C$4:$D$37,2,0)</f>
        <v>#N/A</v>
      </c>
      <c r="H47" s="60" t="e">
        <f t="shared" si="1"/>
        <v>#N/A</v>
      </c>
      <c r="I47" s="60" t="e">
        <f>VLOOKUP(E47,Assignments!$B$4:$C$37,4,0)</f>
        <v>#N/A</v>
      </c>
      <c r="J47" s="60" t="e">
        <f t="shared" si="2"/>
        <v>#N/A</v>
      </c>
      <c r="K47" s="24" t="e">
        <f t="shared" si="6"/>
        <v>#N/A</v>
      </c>
      <c r="L47" s="62" t="e">
        <f t="shared" si="5"/>
        <v>#N/A</v>
      </c>
      <c r="M47" s="63" t="s">
        <v>199</v>
      </c>
      <c r="N47" s="5" t="e">
        <f t="shared" si="3"/>
        <v>#N/A</v>
      </c>
    </row>
    <row r="48" spans="2:14">
      <c r="B48" s="70" t="s">
        <v>101</v>
      </c>
      <c r="C48" s="85" t="e">
        <f t="shared" si="0"/>
        <v>#N/A</v>
      </c>
      <c r="D48" s="71" t="s">
        <v>213</v>
      </c>
      <c r="E48" t="s">
        <v>214</v>
      </c>
      <c r="F48" t="s">
        <v>215</v>
      </c>
      <c r="G48" s="59" t="e">
        <f>VLOOKUP(E48,Attendance!$C$4:$D$37,2,0)</f>
        <v>#N/A</v>
      </c>
      <c r="H48" s="60" t="e">
        <f t="shared" si="1"/>
        <v>#N/A</v>
      </c>
      <c r="I48" s="60" t="e">
        <f>VLOOKUP(E48,Assignments!$B$4:$C$37,4,0)</f>
        <v>#N/A</v>
      </c>
      <c r="J48" s="60" t="e">
        <f t="shared" si="2"/>
        <v>#N/A</v>
      </c>
      <c r="K48" s="24" t="e">
        <f t="shared" si="6"/>
        <v>#N/A</v>
      </c>
      <c r="L48" s="62" t="e">
        <f t="shared" si="5"/>
        <v>#N/A</v>
      </c>
      <c r="M48" s="63" t="s">
        <v>199</v>
      </c>
      <c r="N48" s="5" t="e">
        <f t="shared" si="3"/>
        <v>#N/A</v>
      </c>
    </row>
    <row r="49" spans="2:14">
      <c r="B49" s="70" t="s">
        <v>101</v>
      </c>
      <c r="C49" s="85" t="e">
        <f t="shared" si="0"/>
        <v>#N/A</v>
      </c>
      <c r="D49" s="71" t="s">
        <v>216</v>
      </c>
      <c r="E49" t="s">
        <v>84</v>
      </c>
      <c r="F49" t="s">
        <v>217</v>
      </c>
      <c r="G49" s="59" t="e">
        <f>VLOOKUP(E49,Attendance!$C$4:$D$37,2,0)</f>
        <v>#N/A</v>
      </c>
      <c r="H49" s="60" t="e">
        <f t="shared" si="1"/>
        <v>#N/A</v>
      </c>
      <c r="I49" s="60" t="e">
        <f>VLOOKUP(E49,Assignments!$B$4:$C$37,4,0)</f>
        <v>#N/A</v>
      </c>
      <c r="J49" s="60" t="e">
        <f t="shared" si="2"/>
        <v>#N/A</v>
      </c>
      <c r="K49" s="24" t="e">
        <f t="shared" si="6"/>
        <v>#N/A</v>
      </c>
      <c r="L49" s="62" t="e">
        <f t="shared" si="5"/>
        <v>#N/A</v>
      </c>
      <c r="M49" s="63" t="s">
        <v>199</v>
      </c>
      <c r="N49" s="5" t="e">
        <f t="shared" si="3"/>
        <v>#N/A</v>
      </c>
    </row>
    <row r="50" spans="2:14">
      <c r="B50" s="70" t="s">
        <v>101</v>
      </c>
      <c r="C50" s="85" t="e">
        <f t="shared" si="0"/>
        <v>#N/A</v>
      </c>
      <c r="D50" s="71" t="s">
        <v>218</v>
      </c>
      <c r="E50" t="s">
        <v>85</v>
      </c>
      <c r="F50" t="s">
        <v>219</v>
      </c>
      <c r="G50" s="59" t="e">
        <f>VLOOKUP(E50,Attendance!$C$4:$D$37,2,0)</f>
        <v>#N/A</v>
      </c>
      <c r="H50" s="60" t="e">
        <f t="shared" si="1"/>
        <v>#N/A</v>
      </c>
      <c r="I50" s="60" t="e">
        <f>VLOOKUP(E50,Assignments!$B$4:$C$37,4,0)</f>
        <v>#N/A</v>
      </c>
      <c r="J50" s="60" t="e">
        <f t="shared" si="2"/>
        <v>#N/A</v>
      </c>
      <c r="K50" s="24" t="e">
        <f t="shared" si="6"/>
        <v>#N/A</v>
      </c>
      <c r="L50" s="62" t="e">
        <f t="shared" si="5"/>
        <v>#N/A</v>
      </c>
      <c r="M50" s="63" t="s">
        <v>199</v>
      </c>
      <c r="N50" s="5" t="e">
        <f t="shared" si="3"/>
        <v>#N/A</v>
      </c>
    </row>
    <row r="51" spans="2:14">
      <c r="B51" s="70" t="s">
        <v>101</v>
      </c>
      <c r="C51" s="85" t="e">
        <f t="shared" si="0"/>
        <v>#N/A</v>
      </c>
      <c r="D51" s="71" t="s">
        <v>220</v>
      </c>
      <c r="E51" t="s">
        <v>221</v>
      </c>
      <c r="F51" t="s">
        <v>222</v>
      </c>
      <c r="G51" s="59" t="e">
        <f>VLOOKUP(E51,Attendance!$C$4:$D$37,2,0)</f>
        <v>#N/A</v>
      </c>
      <c r="H51" s="60" t="e">
        <f t="shared" si="1"/>
        <v>#N/A</v>
      </c>
      <c r="I51" s="60" t="e">
        <f>VLOOKUP(E51,Assignments!$B$4:$C$37,4,0)</f>
        <v>#N/A</v>
      </c>
      <c r="J51" s="60" t="e">
        <f t="shared" si="2"/>
        <v>#N/A</v>
      </c>
      <c r="K51" s="24" t="e">
        <f t="shared" si="6"/>
        <v>#N/A</v>
      </c>
      <c r="L51" s="62" t="e">
        <f t="shared" si="5"/>
        <v>#N/A</v>
      </c>
      <c r="M51" s="63" t="s">
        <v>199</v>
      </c>
      <c r="N51" s="5" t="e">
        <f t="shared" si="3"/>
        <v>#N/A</v>
      </c>
    </row>
    <row r="52" spans="2:14">
      <c r="B52" s="70" t="s">
        <v>101</v>
      </c>
      <c r="C52" s="85" t="e">
        <f t="shared" si="0"/>
        <v>#N/A</v>
      </c>
      <c r="D52" s="71" t="s">
        <v>223</v>
      </c>
      <c r="E52" t="s">
        <v>86</v>
      </c>
      <c r="F52" t="s">
        <v>224</v>
      </c>
      <c r="G52" s="59" t="e">
        <f>VLOOKUP(E52,Attendance!$C$4:$D$37,2,0)</f>
        <v>#N/A</v>
      </c>
      <c r="H52" s="60" t="e">
        <f t="shared" si="1"/>
        <v>#N/A</v>
      </c>
      <c r="I52" s="60" t="e">
        <f>VLOOKUP(E52,Assignments!$B$4:$C$37,4,0)</f>
        <v>#N/A</v>
      </c>
      <c r="J52" s="60" t="e">
        <f t="shared" si="2"/>
        <v>#N/A</v>
      </c>
      <c r="K52" s="24" t="e">
        <f t="shared" si="6"/>
        <v>#N/A</v>
      </c>
      <c r="L52" s="62" t="e">
        <f t="shared" si="5"/>
        <v>#N/A</v>
      </c>
      <c r="M52" s="63" t="s">
        <v>199</v>
      </c>
      <c r="N52" s="5" t="e">
        <f t="shared" si="3"/>
        <v>#N/A</v>
      </c>
    </row>
    <row r="53" spans="2:14">
      <c r="B53" s="70" t="s">
        <v>101</v>
      </c>
      <c r="C53" s="85" t="e">
        <f t="shared" si="0"/>
        <v>#N/A</v>
      </c>
      <c r="D53" s="71" t="s">
        <v>225</v>
      </c>
      <c r="E53" t="s">
        <v>87</v>
      </c>
      <c r="F53" t="s">
        <v>226</v>
      </c>
      <c r="G53" s="59" t="e">
        <f>VLOOKUP(E53,Attendance!$C$4:$D$37,2,0)</f>
        <v>#N/A</v>
      </c>
      <c r="H53" s="60" t="e">
        <f t="shared" si="1"/>
        <v>#N/A</v>
      </c>
      <c r="I53" s="60" t="e">
        <f>VLOOKUP(E53,Assignments!$B$4:$C$37,4,0)</f>
        <v>#N/A</v>
      </c>
      <c r="J53" s="60" t="e">
        <f t="shared" si="2"/>
        <v>#N/A</v>
      </c>
      <c r="K53" s="24" t="e">
        <f t="shared" si="6"/>
        <v>#N/A</v>
      </c>
      <c r="L53" s="62" t="e">
        <f t="shared" si="5"/>
        <v>#N/A</v>
      </c>
      <c r="M53" s="63" t="s">
        <v>199</v>
      </c>
      <c r="N53" s="5" t="e">
        <f t="shared" si="3"/>
        <v>#N/A</v>
      </c>
    </row>
    <row r="54" spans="2:14">
      <c r="B54" s="70" t="s">
        <v>101</v>
      </c>
      <c r="C54" s="85" t="e">
        <f t="shared" si="0"/>
        <v>#N/A</v>
      </c>
      <c r="D54" s="71" t="s">
        <v>227</v>
      </c>
      <c r="E54" t="s">
        <v>88</v>
      </c>
      <c r="F54" t="s">
        <v>228</v>
      </c>
      <c r="G54" s="59" t="e">
        <f>VLOOKUP(E54,Attendance!$C$4:$D$37,2,0)</f>
        <v>#N/A</v>
      </c>
      <c r="H54" s="60" t="e">
        <f t="shared" si="1"/>
        <v>#N/A</v>
      </c>
      <c r="I54" s="60" t="e">
        <f>VLOOKUP(E54,Assignments!$B$4:$C$37,4,0)</f>
        <v>#N/A</v>
      </c>
      <c r="J54" s="60" t="e">
        <f t="shared" si="2"/>
        <v>#N/A</v>
      </c>
      <c r="K54" s="24" t="e">
        <f t="shared" si="6"/>
        <v>#N/A</v>
      </c>
      <c r="L54" s="62" t="e">
        <f t="shared" si="5"/>
        <v>#N/A</v>
      </c>
      <c r="M54" s="63" t="s">
        <v>199</v>
      </c>
      <c r="N54" s="5" t="e">
        <f t="shared" si="3"/>
        <v>#N/A</v>
      </c>
    </row>
    <row r="55" spans="2:14">
      <c r="B55" s="70" t="s">
        <v>101</v>
      </c>
      <c r="C55" s="85" t="e">
        <f t="shared" si="0"/>
        <v>#N/A</v>
      </c>
      <c r="D55" s="71" t="s">
        <v>229</v>
      </c>
      <c r="E55" t="s">
        <v>97</v>
      </c>
      <c r="F55" t="s">
        <v>230</v>
      </c>
      <c r="G55" s="59" t="e">
        <f>VLOOKUP(E55,Attendance!$C$4:$D$37,2,0)</f>
        <v>#N/A</v>
      </c>
      <c r="H55" s="60" t="e">
        <f t="shared" si="1"/>
        <v>#N/A</v>
      </c>
      <c r="I55" s="60" t="e">
        <f>VLOOKUP(E55,Assignments!$B$4:$C$37,4,0)</f>
        <v>#N/A</v>
      </c>
      <c r="J55" s="60" t="e">
        <f t="shared" si="2"/>
        <v>#N/A</v>
      </c>
      <c r="K55" s="24" t="e">
        <f t="shared" si="6"/>
        <v>#N/A</v>
      </c>
      <c r="L55" s="62" t="e">
        <f t="shared" si="5"/>
        <v>#N/A</v>
      </c>
      <c r="M55" s="63" t="s">
        <v>199</v>
      </c>
      <c r="N55" s="5" t="e">
        <f t="shared" si="3"/>
        <v>#N/A</v>
      </c>
    </row>
    <row r="56" spans="2:14">
      <c r="B56" s="70" t="s">
        <v>101</v>
      </c>
      <c r="C56" s="85" t="e">
        <f t="shared" si="0"/>
        <v>#N/A</v>
      </c>
      <c r="D56" s="71" t="s">
        <v>231</v>
      </c>
      <c r="E56" t="s">
        <v>232</v>
      </c>
      <c r="F56" t="s">
        <v>233</v>
      </c>
      <c r="G56" s="59" t="e">
        <f>VLOOKUP(E56,Attendance!$C$4:$D$37,2,0)</f>
        <v>#N/A</v>
      </c>
      <c r="H56" s="60" t="e">
        <f t="shared" si="1"/>
        <v>#N/A</v>
      </c>
      <c r="I56" s="60" t="e">
        <f>VLOOKUP(E56,Assignments!$B$4:$C$37,4,0)</f>
        <v>#N/A</v>
      </c>
      <c r="J56" s="60" t="e">
        <f t="shared" si="2"/>
        <v>#N/A</v>
      </c>
      <c r="K56" s="24" t="e">
        <f t="shared" si="6"/>
        <v>#N/A</v>
      </c>
      <c r="L56" s="62" t="e">
        <f t="shared" si="5"/>
        <v>#N/A</v>
      </c>
      <c r="M56" s="63" t="s">
        <v>103</v>
      </c>
      <c r="N56" s="5" t="e">
        <f t="shared" si="3"/>
        <v>#N/A</v>
      </c>
    </row>
    <row r="57" spans="2:14">
      <c r="B57" s="70" t="s">
        <v>101</v>
      </c>
      <c r="C57" s="85" t="e">
        <f t="shared" si="0"/>
        <v>#N/A</v>
      </c>
      <c r="D57" s="71" t="s">
        <v>234</v>
      </c>
      <c r="E57" t="s">
        <v>235</v>
      </c>
      <c r="F57" t="s">
        <v>236</v>
      </c>
      <c r="G57" s="59" t="e">
        <f>VLOOKUP(E57,Attendance!$C$4:$D$37,2,0)</f>
        <v>#N/A</v>
      </c>
      <c r="H57" s="60" t="e">
        <f t="shared" si="1"/>
        <v>#N/A</v>
      </c>
      <c r="I57" s="60" t="e">
        <f>VLOOKUP(E57,Assignments!$B$4:$C$37,4,0)</f>
        <v>#N/A</v>
      </c>
      <c r="J57" s="60" t="e">
        <f t="shared" si="2"/>
        <v>#N/A</v>
      </c>
      <c r="K57" s="24" t="e">
        <f t="shared" si="6"/>
        <v>#N/A</v>
      </c>
      <c r="L57" s="62" t="e">
        <f t="shared" si="5"/>
        <v>#N/A</v>
      </c>
      <c r="M57" s="63" t="s">
        <v>174</v>
      </c>
      <c r="N57" s="5" t="e">
        <f t="shared" si="3"/>
        <v>#N/A</v>
      </c>
    </row>
    <row r="58" spans="2:14">
      <c r="B58" s="70" t="s">
        <v>101</v>
      </c>
      <c r="C58" s="85" t="e">
        <f t="shared" si="0"/>
        <v>#N/A</v>
      </c>
      <c r="D58" s="71" t="s">
        <v>237</v>
      </c>
      <c r="E58" t="s">
        <v>89</v>
      </c>
      <c r="F58" t="s">
        <v>238</v>
      </c>
      <c r="G58" s="59" t="e">
        <f>VLOOKUP(E58,Attendance!$C$4:$D$37,2,0)</f>
        <v>#N/A</v>
      </c>
      <c r="H58" s="60" t="e">
        <f t="shared" si="1"/>
        <v>#N/A</v>
      </c>
      <c r="I58" s="60" t="e">
        <f>VLOOKUP(E58,Assignments!$B$4:$C$37,4,0)</f>
        <v>#N/A</v>
      </c>
      <c r="J58" s="60" t="e">
        <f t="shared" si="2"/>
        <v>#N/A</v>
      </c>
      <c r="K58" s="24" t="e">
        <f t="shared" si="6"/>
        <v>#N/A</v>
      </c>
      <c r="L58" s="62" t="e">
        <f t="shared" si="5"/>
        <v>#N/A</v>
      </c>
      <c r="M58" s="63" t="s">
        <v>174</v>
      </c>
      <c r="N58" s="5" t="e">
        <f t="shared" si="3"/>
        <v>#N/A</v>
      </c>
    </row>
    <row r="59" spans="2:14">
      <c r="B59" s="70" t="s">
        <v>101</v>
      </c>
      <c r="C59" s="85" t="e">
        <f t="shared" si="0"/>
        <v>#N/A</v>
      </c>
      <c r="D59" s="71" t="s">
        <v>239</v>
      </c>
      <c r="E59" t="s">
        <v>240</v>
      </c>
      <c r="F59" t="s">
        <v>241</v>
      </c>
      <c r="G59" s="59" t="e">
        <f>VLOOKUP(E59,Attendance!$C$4:$D$37,2,0)</f>
        <v>#N/A</v>
      </c>
      <c r="H59" s="60" t="e">
        <f t="shared" si="1"/>
        <v>#N/A</v>
      </c>
      <c r="I59" s="60" t="e">
        <f>VLOOKUP(E59,Assignments!$B$4:$C$37,4,0)</f>
        <v>#N/A</v>
      </c>
      <c r="J59" s="60" t="e">
        <f t="shared" si="2"/>
        <v>#N/A</v>
      </c>
      <c r="K59" s="24" t="e">
        <f t="shared" si="6"/>
        <v>#N/A</v>
      </c>
      <c r="L59" s="62" t="e">
        <f t="shared" si="5"/>
        <v>#N/A</v>
      </c>
      <c r="M59" s="63" t="s">
        <v>174</v>
      </c>
      <c r="N59" s="5" t="e">
        <f t="shared" si="3"/>
        <v>#N/A</v>
      </c>
    </row>
    <row r="60" spans="2:14" ht="15" customHeight="1">
      <c r="B60" s="70" t="s">
        <v>101</v>
      </c>
      <c r="C60" s="85" t="e">
        <f t="shared" si="0"/>
        <v>#N/A</v>
      </c>
      <c r="D60" s="71" t="s">
        <v>242</v>
      </c>
      <c r="E60" t="s">
        <v>243</v>
      </c>
      <c r="F60" t="s">
        <v>244</v>
      </c>
      <c r="G60" s="59" t="e">
        <f>VLOOKUP(E60,Attendance!$C$4:$D$37,2,0)</f>
        <v>#N/A</v>
      </c>
      <c r="H60" s="60" t="e">
        <f t="shared" si="1"/>
        <v>#N/A</v>
      </c>
      <c r="I60" s="60" t="e">
        <f>VLOOKUP(E60,Assignments!$B$4:$C$37,4,0)</f>
        <v>#N/A</v>
      </c>
      <c r="J60" s="60" t="e">
        <f t="shared" si="2"/>
        <v>#N/A</v>
      </c>
      <c r="K60" s="24" t="e">
        <f t="shared" si="6"/>
        <v>#N/A</v>
      </c>
      <c r="L60" s="62" t="e">
        <f t="shared" si="5"/>
        <v>#N/A</v>
      </c>
      <c r="M60" s="63" t="s">
        <v>174</v>
      </c>
      <c r="N60" s="5" t="e">
        <f t="shared" si="3"/>
        <v>#N/A</v>
      </c>
    </row>
    <row r="61" spans="2:14" ht="15" customHeight="1">
      <c r="B61" s="70" t="s">
        <v>101</v>
      </c>
      <c r="C61" s="85" t="e">
        <f t="shared" si="0"/>
        <v>#N/A</v>
      </c>
      <c r="D61" s="71" t="s">
        <v>245</v>
      </c>
      <c r="E61" t="s">
        <v>90</v>
      </c>
      <c r="F61" t="s">
        <v>246</v>
      </c>
      <c r="G61" s="59" t="e">
        <f>VLOOKUP(E61,Attendance!$C$4:$D$37,2,0)</f>
        <v>#N/A</v>
      </c>
      <c r="H61" s="60" t="e">
        <f t="shared" si="1"/>
        <v>#N/A</v>
      </c>
      <c r="I61" s="60" t="e">
        <f>VLOOKUP(E61,Assignments!$B$4:$C$37,4,0)</f>
        <v>#N/A</v>
      </c>
      <c r="J61" s="60" t="e">
        <f t="shared" si="2"/>
        <v>#N/A</v>
      </c>
      <c r="K61" s="24" t="e">
        <f t="shared" si="6"/>
        <v>#N/A</v>
      </c>
      <c r="L61" s="62" t="e">
        <f t="shared" si="5"/>
        <v>#N/A</v>
      </c>
      <c r="M61" s="63" t="s">
        <v>149</v>
      </c>
      <c r="N61" s="5" t="e">
        <f t="shared" si="3"/>
        <v>#N/A</v>
      </c>
    </row>
    <row r="62" spans="2:14" ht="15" customHeight="1">
      <c r="B62" s="70" t="s">
        <v>101</v>
      </c>
      <c r="C62" s="85" t="e">
        <f t="shared" si="0"/>
        <v>#N/A</v>
      </c>
      <c r="D62" s="71" t="s">
        <v>247</v>
      </c>
      <c r="E62" t="s">
        <v>248</v>
      </c>
      <c r="F62" t="s">
        <v>249</v>
      </c>
      <c r="G62" s="59" t="e">
        <f>VLOOKUP(E62,Attendance!$C$4:$D$37,2,0)</f>
        <v>#N/A</v>
      </c>
      <c r="H62" s="60" t="e">
        <f t="shared" si="1"/>
        <v>#N/A</v>
      </c>
      <c r="I62" s="60" t="e">
        <f>VLOOKUP(E62,Assignments!$B$4:$C$37,4,0)</f>
        <v>#N/A</v>
      </c>
      <c r="J62" s="60" t="e">
        <f t="shared" si="2"/>
        <v>#N/A</v>
      </c>
      <c r="K62" s="24" t="e">
        <f t="shared" si="6"/>
        <v>#N/A</v>
      </c>
      <c r="L62" s="62" t="e">
        <f t="shared" si="5"/>
        <v>#N/A</v>
      </c>
      <c r="M62" s="63" t="s">
        <v>149</v>
      </c>
      <c r="N62" s="5" t="e">
        <f t="shared" si="3"/>
        <v>#N/A</v>
      </c>
    </row>
    <row r="63" spans="2:14" ht="15" customHeight="1">
      <c r="B63" s="70" t="s">
        <v>101</v>
      </c>
      <c r="C63" s="85" t="e">
        <f t="shared" si="0"/>
        <v>#N/A</v>
      </c>
      <c r="D63" s="71" t="s">
        <v>250</v>
      </c>
      <c r="E63" t="s">
        <v>91</v>
      </c>
      <c r="F63" t="s">
        <v>251</v>
      </c>
      <c r="G63" s="59" t="e">
        <f>VLOOKUP(E63,Attendance!$C$4:$D$37,2,0)</f>
        <v>#N/A</v>
      </c>
      <c r="H63" s="60" t="e">
        <f t="shared" si="1"/>
        <v>#N/A</v>
      </c>
      <c r="I63" s="60" t="e">
        <f>VLOOKUP(E63,Assignments!$B$4:$C$37,4,0)</f>
        <v>#N/A</v>
      </c>
      <c r="J63" s="60" t="e">
        <f t="shared" si="2"/>
        <v>#N/A</v>
      </c>
      <c r="K63" s="24" t="e">
        <f t="shared" si="6"/>
        <v>#N/A</v>
      </c>
      <c r="L63" s="62" t="e">
        <f t="shared" si="5"/>
        <v>#N/A</v>
      </c>
      <c r="M63" s="63" t="s">
        <v>149</v>
      </c>
      <c r="N63" s="5" t="e">
        <f t="shared" si="3"/>
        <v>#N/A</v>
      </c>
    </row>
    <row r="64" spans="2:14" ht="15" customHeight="1">
      <c r="B64" s="70" t="s">
        <v>101</v>
      </c>
      <c r="C64" s="85" t="e">
        <f t="shared" si="0"/>
        <v>#N/A</v>
      </c>
      <c r="D64" s="71" t="s">
        <v>252</v>
      </c>
      <c r="E64" t="s">
        <v>253</v>
      </c>
      <c r="F64" t="s">
        <v>254</v>
      </c>
      <c r="G64" s="59" t="e">
        <f>VLOOKUP(E64,Attendance!$C$4:$D$37,2,0)</f>
        <v>#N/A</v>
      </c>
      <c r="H64" s="60" t="e">
        <f t="shared" si="1"/>
        <v>#N/A</v>
      </c>
      <c r="I64" s="60" t="e">
        <f>VLOOKUP(E64,Assignments!$B$4:$C$37,4,0)</f>
        <v>#N/A</v>
      </c>
      <c r="J64" s="60" t="e">
        <f t="shared" si="2"/>
        <v>#N/A</v>
      </c>
      <c r="K64" s="24" t="e">
        <f t="shared" si="6"/>
        <v>#N/A</v>
      </c>
      <c r="L64" s="62" t="e">
        <f t="shared" si="5"/>
        <v>#N/A</v>
      </c>
      <c r="M64" s="63" t="s">
        <v>149</v>
      </c>
      <c r="N64" s="5" t="e">
        <f t="shared" si="3"/>
        <v>#N/A</v>
      </c>
    </row>
    <row r="65" spans="2:14" ht="15" customHeight="1">
      <c r="B65" s="70" t="s">
        <v>101</v>
      </c>
      <c r="C65" s="85" t="e">
        <f t="shared" si="0"/>
        <v>#N/A</v>
      </c>
      <c r="D65" s="71" t="s">
        <v>255</v>
      </c>
      <c r="E65" t="s">
        <v>256</v>
      </c>
      <c r="F65" t="s">
        <v>257</v>
      </c>
      <c r="G65" s="59" t="e">
        <f>VLOOKUP(E65,Attendance!$C$4:$D$37,2,0)</f>
        <v>#N/A</v>
      </c>
      <c r="H65" s="60" t="e">
        <f t="shared" si="1"/>
        <v>#N/A</v>
      </c>
      <c r="I65" s="60" t="e">
        <f>VLOOKUP(E65,Assignments!$B$4:$C$37,4,0)</f>
        <v>#N/A</v>
      </c>
      <c r="J65" s="60" t="e">
        <f t="shared" si="2"/>
        <v>#N/A</v>
      </c>
      <c r="K65" s="24" t="e">
        <f t="shared" si="6"/>
        <v>#N/A</v>
      </c>
      <c r="L65" s="62" t="e">
        <f t="shared" si="5"/>
        <v>#N/A</v>
      </c>
      <c r="M65" s="63" t="s">
        <v>149</v>
      </c>
      <c r="N65" s="5" t="e">
        <f t="shared" si="3"/>
        <v>#N/A</v>
      </c>
    </row>
    <row r="66" spans="2:14" ht="15" customHeight="1">
      <c r="B66" s="70" t="s">
        <v>101</v>
      </c>
      <c r="C66" s="85" t="e">
        <f t="shared" ref="C66:C78" si="7">RANK(K66,$K$6:$K$100,0)</f>
        <v>#N/A</v>
      </c>
      <c r="D66" s="71" t="s">
        <v>258</v>
      </c>
      <c r="E66" t="s">
        <v>92</v>
      </c>
      <c r="F66" t="s">
        <v>259</v>
      </c>
      <c r="G66" s="59" t="e">
        <f>VLOOKUP(E66,Attendance!$C$4:$D$37,2,0)</f>
        <v>#N/A</v>
      </c>
      <c r="H66" s="60" t="e">
        <f t="shared" ref="H66:H78" si="8">IF(G66&lt;40, "Low", IF(G66&lt;60, "Medium", IF(G66&lt;80, "Good", "High")))</f>
        <v>#N/A</v>
      </c>
      <c r="I66" s="60" t="e">
        <f>VLOOKUP(E66,Assignments!$B$4:$C$37,4,0)</f>
        <v>#N/A</v>
      </c>
      <c r="J66" s="60" t="e">
        <f t="shared" ref="J66:J78" si="9">IF((I66*100/$G$2)&lt;40, "Low", IF((I66*100/$G$2)&lt;60, "Medium", IF((I66*100/$G$2)&lt;80, "Good", "High")))</f>
        <v>#N/A</v>
      </c>
      <c r="K66" s="24" t="e">
        <f t="shared" si="6"/>
        <v>#N/A</v>
      </c>
      <c r="L66" s="62" t="e">
        <f t="shared" si="5"/>
        <v>#N/A</v>
      </c>
      <c r="M66" s="63" t="s">
        <v>124</v>
      </c>
      <c r="N66" s="5" t="e">
        <f t="shared" ref="N66:N78" si="10">IF(OR(L66="Low compliance"),"Intervene","")</f>
        <v>#N/A</v>
      </c>
    </row>
    <row r="67" spans="2:14" ht="15" customHeight="1">
      <c r="B67" s="70" t="s">
        <v>101</v>
      </c>
      <c r="C67" s="85" t="e">
        <f t="shared" si="7"/>
        <v>#N/A</v>
      </c>
      <c r="D67" s="71" t="s">
        <v>260</v>
      </c>
      <c r="E67" t="s">
        <v>261</v>
      </c>
      <c r="F67" t="s">
        <v>262</v>
      </c>
      <c r="G67" s="59" t="e">
        <f>VLOOKUP(E67,Attendance!$C$4:$D$37,2,0)</f>
        <v>#N/A</v>
      </c>
      <c r="H67" s="60" t="e">
        <f t="shared" si="8"/>
        <v>#N/A</v>
      </c>
      <c r="I67" s="60" t="e">
        <f>VLOOKUP(E67,Assignments!$B$4:$C$37,4,0)</f>
        <v>#N/A</v>
      </c>
      <c r="J67" s="60" t="e">
        <f t="shared" si="9"/>
        <v>#N/A</v>
      </c>
      <c r="K67" s="24" t="e">
        <f t="shared" si="6"/>
        <v>#N/A</v>
      </c>
      <c r="L67" s="62" t="e">
        <f t="shared" ref="L67:L78" si="11">IF(K67 &gt; 80,"High Compliance",IF(K67&gt;=60,"Good Compliance", IF(K67&gt;=30,"Medium Compliance","Low Compliance")))</f>
        <v>#N/A</v>
      </c>
      <c r="M67" s="63" t="s">
        <v>124</v>
      </c>
      <c r="N67" s="5" t="e">
        <f t="shared" si="10"/>
        <v>#N/A</v>
      </c>
    </row>
    <row r="68" spans="2:14" ht="15" customHeight="1">
      <c r="B68" s="70" t="s">
        <v>101</v>
      </c>
      <c r="C68" s="85" t="e">
        <f t="shared" si="7"/>
        <v>#N/A</v>
      </c>
      <c r="D68" s="71" t="s">
        <v>263</v>
      </c>
      <c r="E68" t="s">
        <v>93</v>
      </c>
      <c r="F68" t="s">
        <v>264</v>
      </c>
      <c r="G68" s="59" t="e">
        <f>VLOOKUP(E68,Attendance!$C$4:$D$37,2,0)</f>
        <v>#N/A</v>
      </c>
      <c r="H68" s="60" t="e">
        <f t="shared" si="8"/>
        <v>#N/A</v>
      </c>
      <c r="I68" s="60" t="e">
        <f>VLOOKUP(E68,Assignments!$B$4:$C$37,4,0)</f>
        <v>#N/A</v>
      </c>
      <c r="J68" s="60" t="e">
        <f t="shared" si="9"/>
        <v>#N/A</v>
      </c>
      <c r="K68" s="24" t="e">
        <f t="shared" si="6"/>
        <v>#N/A</v>
      </c>
      <c r="L68" s="62" t="e">
        <f t="shared" si="11"/>
        <v>#N/A</v>
      </c>
      <c r="M68" s="63" t="s">
        <v>124</v>
      </c>
      <c r="N68" s="5" t="e">
        <f t="shared" si="10"/>
        <v>#N/A</v>
      </c>
    </row>
    <row r="69" spans="2:14" ht="15" customHeight="1">
      <c r="B69" s="70" t="s">
        <v>101</v>
      </c>
      <c r="C69" s="85" t="e">
        <f t="shared" si="7"/>
        <v>#N/A</v>
      </c>
      <c r="D69" s="71" t="s">
        <v>265</v>
      </c>
      <c r="E69" t="s">
        <v>266</v>
      </c>
      <c r="F69" t="s">
        <v>267</v>
      </c>
      <c r="G69" s="59" t="e">
        <f>VLOOKUP(E69,Attendance!$C$4:$D$37,2,0)</f>
        <v>#N/A</v>
      </c>
      <c r="H69" s="60" t="e">
        <f t="shared" si="8"/>
        <v>#N/A</v>
      </c>
      <c r="I69" s="60" t="e">
        <f>VLOOKUP(E69,Assignments!$B$4:$C$37,4,0)</f>
        <v>#N/A</v>
      </c>
      <c r="J69" s="60" t="e">
        <f t="shared" si="9"/>
        <v>#N/A</v>
      </c>
      <c r="K69" s="24" t="e">
        <f t="shared" si="6"/>
        <v>#N/A</v>
      </c>
      <c r="L69" s="62" t="e">
        <f t="shared" si="11"/>
        <v>#N/A</v>
      </c>
      <c r="M69" s="63" t="s">
        <v>124</v>
      </c>
      <c r="N69" s="5" t="e">
        <f t="shared" si="10"/>
        <v>#N/A</v>
      </c>
    </row>
    <row r="70" spans="2:14" ht="15" customHeight="1">
      <c r="B70" s="70" t="s">
        <v>101</v>
      </c>
      <c r="C70" s="85" t="e">
        <f t="shared" si="7"/>
        <v>#N/A</v>
      </c>
      <c r="D70" s="71" t="s">
        <v>268</v>
      </c>
      <c r="E70" t="s">
        <v>269</v>
      </c>
      <c r="F70" t="s">
        <v>270</v>
      </c>
      <c r="G70" s="59" t="e">
        <f>VLOOKUP(E70,Attendance!$C$4:$D$37,2,0)</f>
        <v>#N/A</v>
      </c>
      <c r="H70" s="60" t="e">
        <f t="shared" si="8"/>
        <v>#N/A</v>
      </c>
      <c r="I70" s="60" t="e">
        <f>VLOOKUP(E70,Assignments!$B$4:$C$37,4,0)</f>
        <v>#N/A</v>
      </c>
      <c r="J70" s="60" t="e">
        <f t="shared" si="9"/>
        <v>#N/A</v>
      </c>
      <c r="K70" s="24" t="e">
        <f t="shared" si="6"/>
        <v>#N/A</v>
      </c>
      <c r="L70" s="62" t="e">
        <f t="shared" si="11"/>
        <v>#N/A</v>
      </c>
      <c r="M70" s="63" t="s">
        <v>124</v>
      </c>
      <c r="N70" s="5" t="e">
        <f t="shared" si="10"/>
        <v>#N/A</v>
      </c>
    </row>
    <row r="71" spans="2:14" ht="15" customHeight="1">
      <c r="B71" s="70" t="s">
        <v>101</v>
      </c>
      <c r="C71" s="85" t="e">
        <f t="shared" si="7"/>
        <v>#N/A</v>
      </c>
      <c r="D71" s="71" t="s">
        <v>271</v>
      </c>
      <c r="E71" t="s">
        <v>94</v>
      </c>
      <c r="F71" t="s">
        <v>272</v>
      </c>
      <c r="G71" s="59" t="e">
        <f>VLOOKUP(E71,Attendance!$C$4:$D$37,2,0)</f>
        <v>#N/A</v>
      </c>
      <c r="H71" s="60" t="e">
        <f t="shared" si="8"/>
        <v>#N/A</v>
      </c>
      <c r="I71" s="60" t="e">
        <f>VLOOKUP(E71,Assignments!$B$4:$C$37,4,0)</f>
        <v>#N/A</v>
      </c>
      <c r="J71" s="60" t="e">
        <f t="shared" si="9"/>
        <v>#N/A</v>
      </c>
      <c r="K71" s="24" t="e">
        <f t="shared" si="6"/>
        <v>#N/A</v>
      </c>
      <c r="L71" s="62" t="e">
        <f t="shared" si="11"/>
        <v>#N/A</v>
      </c>
      <c r="M71" s="63" t="s">
        <v>103</v>
      </c>
      <c r="N71" s="5" t="e">
        <f t="shared" si="10"/>
        <v>#N/A</v>
      </c>
    </row>
    <row r="72" spans="2:14" ht="15" customHeight="1">
      <c r="B72" s="70" t="s">
        <v>101</v>
      </c>
      <c r="C72" s="85" t="e">
        <f t="shared" si="7"/>
        <v>#N/A</v>
      </c>
      <c r="D72" s="71" t="s">
        <v>273</v>
      </c>
      <c r="E72" t="s">
        <v>274</v>
      </c>
      <c r="F72" t="s">
        <v>275</v>
      </c>
      <c r="G72" s="59" t="e">
        <f>VLOOKUP(E72,Attendance!$C$4:$D$37,2,0)</f>
        <v>#N/A</v>
      </c>
      <c r="H72" s="60" t="e">
        <f t="shared" si="8"/>
        <v>#N/A</v>
      </c>
      <c r="I72" s="60" t="e">
        <f>VLOOKUP(E72,Assignments!$B$4:$C$37,4,0)</f>
        <v>#N/A</v>
      </c>
      <c r="J72" s="60" t="e">
        <f t="shared" si="9"/>
        <v>#N/A</v>
      </c>
      <c r="K72" s="24" t="e">
        <f t="shared" si="6"/>
        <v>#N/A</v>
      </c>
      <c r="L72" s="62" t="e">
        <f t="shared" si="11"/>
        <v>#N/A</v>
      </c>
      <c r="M72" s="63" t="s">
        <v>103</v>
      </c>
      <c r="N72" s="5" t="e">
        <f t="shared" si="10"/>
        <v>#N/A</v>
      </c>
    </row>
    <row r="73" spans="2:14" ht="15" customHeight="1">
      <c r="B73" s="70" t="s">
        <v>101</v>
      </c>
      <c r="C73" s="85" t="e">
        <f t="shared" si="7"/>
        <v>#N/A</v>
      </c>
      <c r="D73" s="71" t="s">
        <v>276</v>
      </c>
      <c r="E73" t="s">
        <v>95</v>
      </c>
      <c r="F73" t="s">
        <v>277</v>
      </c>
      <c r="G73" s="59" t="e">
        <f>VLOOKUP(E73,Attendance!$C$4:$D$37,2,0)</f>
        <v>#N/A</v>
      </c>
      <c r="H73" s="60" t="e">
        <f t="shared" si="8"/>
        <v>#N/A</v>
      </c>
      <c r="I73" s="60" t="e">
        <f>VLOOKUP(E73,Assignments!$B$4:$C$37,4,0)</f>
        <v>#N/A</v>
      </c>
      <c r="J73" s="60" t="e">
        <f t="shared" si="9"/>
        <v>#N/A</v>
      </c>
      <c r="K73" s="24" t="e">
        <f t="shared" si="6"/>
        <v>#N/A</v>
      </c>
      <c r="L73" s="62" t="e">
        <f t="shared" si="11"/>
        <v>#N/A</v>
      </c>
      <c r="M73" s="63" t="s">
        <v>103</v>
      </c>
      <c r="N73" s="5" t="e">
        <f t="shared" si="10"/>
        <v>#N/A</v>
      </c>
    </row>
    <row r="74" spans="2:14" ht="15" customHeight="1">
      <c r="B74" s="70" t="s">
        <v>101</v>
      </c>
      <c r="C74" s="85" t="e">
        <f t="shared" si="7"/>
        <v>#N/A</v>
      </c>
      <c r="D74" s="71" t="s">
        <v>278</v>
      </c>
      <c r="E74" t="s">
        <v>96</v>
      </c>
      <c r="F74" t="s">
        <v>279</v>
      </c>
      <c r="G74" s="59" t="e">
        <f>VLOOKUP(E74,Attendance!$C$4:$D$37,2,0)</f>
        <v>#N/A</v>
      </c>
      <c r="H74" s="60" t="e">
        <f t="shared" si="8"/>
        <v>#N/A</v>
      </c>
      <c r="I74" s="60" t="e">
        <f>VLOOKUP(E74,Assignments!$B$4:$C$37,4,0)</f>
        <v>#N/A</v>
      </c>
      <c r="J74" s="60" t="e">
        <f t="shared" si="9"/>
        <v>#N/A</v>
      </c>
      <c r="K74" s="24" t="e">
        <f t="shared" si="6"/>
        <v>#N/A</v>
      </c>
      <c r="L74" s="62" t="e">
        <f t="shared" si="11"/>
        <v>#N/A</v>
      </c>
      <c r="M74" s="63" t="s">
        <v>103</v>
      </c>
      <c r="N74" s="5" t="e">
        <f t="shared" si="10"/>
        <v>#N/A</v>
      </c>
    </row>
    <row r="75" spans="2:14" ht="15" customHeight="1">
      <c r="B75" s="75" t="s">
        <v>280</v>
      </c>
      <c r="C75" s="85" t="e">
        <f t="shared" si="7"/>
        <v>#N/A</v>
      </c>
      <c r="D75" s="74" t="s">
        <v>281</v>
      </c>
      <c r="E75" s="73" t="s">
        <v>282</v>
      </c>
      <c r="G75" s="58" t="e">
        <f>VLOOKUP(E75,Attendance!$C$4:$D$37,2,0)</f>
        <v>#N/A</v>
      </c>
      <c r="H75" s="48" t="e">
        <f t="shared" si="8"/>
        <v>#N/A</v>
      </c>
      <c r="I75" s="48" t="e">
        <f>VLOOKUP(E75,Assignments!$B$4:$C$37,4,0)</f>
        <v>#N/A</v>
      </c>
      <c r="J75" s="48" t="e">
        <f t="shared" si="9"/>
        <v>#N/A</v>
      </c>
      <c r="K75" s="24" t="e">
        <f t="shared" si="6"/>
        <v>#N/A</v>
      </c>
      <c r="L75" s="61" t="e">
        <f t="shared" si="11"/>
        <v>#N/A</v>
      </c>
      <c r="M75" s="41" t="e">
        <v>#N/A</v>
      </c>
      <c r="N75" s="64" t="e">
        <f t="shared" si="10"/>
        <v>#N/A</v>
      </c>
    </row>
    <row r="76" spans="2:14" ht="15" customHeight="1">
      <c r="B76" s="75" t="s">
        <v>280</v>
      </c>
      <c r="C76" s="85" t="e">
        <f t="shared" si="7"/>
        <v>#N/A</v>
      </c>
      <c r="D76" s="74" t="s">
        <v>283</v>
      </c>
      <c r="E76" s="6" t="s">
        <v>284</v>
      </c>
      <c r="G76" s="59" t="e">
        <f>VLOOKUP(E76,Attendance!$C$4:$D$37,2,0)</f>
        <v>#N/A</v>
      </c>
      <c r="H76" s="60" t="e">
        <f t="shared" si="8"/>
        <v>#N/A</v>
      </c>
      <c r="I76" s="60" t="e">
        <f>VLOOKUP(E76,Assignments!$B$4:$C$37,4,0)</f>
        <v>#N/A</v>
      </c>
      <c r="J76" s="60" t="e">
        <f t="shared" si="9"/>
        <v>#N/A</v>
      </c>
      <c r="K76" s="24" t="e">
        <f t="shared" si="6"/>
        <v>#N/A</v>
      </c>
      <c r="L76" s="62" t="e">
        <f t="shared" si="11"/>
        <v>#N/A</v>
      </c>
      <c r="M76" s="63" t="e">
        <v>#N/A</v>
      </c>
      <c r="N76" s="5" t="e">
        <f t="shared" si="10"/>
        <v>#N/A</v>
      </c>
    </row>
    <row r="77" spans="2:14" ht="15" customHeight="1">
      <c r="B77" s="75" t="s">
        <v>280</v>
      </c>
      <c r="C77" s="85" t="e">
        <f t="shared" si="7"/>
        <v>#N/A</v>
      </c>
      <c r="D77" s="74" t="s">
        <v>285</v>
      </c>
      <c r="E77" s="6" t="s">
        <v>286</v>
      </c>
      <c r="G77" s="59" t="e">
        <f>VLOOKUP(E77,Attendance!$C$4:$D$37,2,0)</f>
        <v>#N/A</v>
      </c>
      <c r="H77" s="60" t="e">
        <f t="shared" si="8"/>
        <v>#N/A</v>
      </c>
      <c r="I77" s="60" t="e">
        <f>VLOOKUP(E77,Assignments!$B$4:$C$37,4,0)</f>
        <v>#N/A</v>
      </c>
      <c r="J77" s="60" t="e">
        <f t="shared" si="9"/>
        <v>#N/A</v>
      </c>
      <c r="K77" s="24" t="e">
        <f t="shared" si="6"/>
        <v>#N/A</v>
      </c>
      <c r="L77" s="62" t="e">
        <f t="shared" si="11"/>
        <v>#N/A</v>
      </c>
      <c r="M77" s="63" t="e">
        <v>#N/A</v>
      </c>
      <c r="N77" s="5" t="e">
        <f t="shared" si="10"/>
        <v>#N/A</v>
      </c>
    </row>
    <row r="78" spans="2:14" ht="15" customHeight="1">
      <c r="B78" s="75" t="s">
        <v>287</v>
      </c>
      <c r="C78" s="85" t="e">
        <f t="shared" si="7"/>
        <v>#N/A</v>
      </c>
      <c r="D78" s="74" t="s">
        <v>288</v>
      </c>
      <c r="E78" s="6" t="s">
        <v>289</v>
      </c>
      <c r="G78" s="59" t="e">
        <f>VLOOKUP(E78,Attendance!$C$4:$D$37,2,0)</f>
        <v>#N/A</v>
      </c>
      <c r="H78" s="60" t="e">
        <f t="shared" si="8"/>
        <v>#N/A</v>
      </c>
      <c r="I78" s="60" t="e">
        <f>VLOOKUP(E78,Assignments!$B$4:$C$37,4,0)</f>
        <v>#N/A</v>
      </c>
      <c r="J78" s="60" t="e">
        <f t="shared" si="9"/>
        <v>#N/A</v>
      </c>
      <c r="K78" s="24" t="e">
        <f t="shared" si="6"/>
        <v>#N/A</v>
      </c>
      <c r="L78" s="62" t="e">
        <f t="shared" si="11"/>
        <v>#N/A</v>
      </c>
      <c r="M78" s="63" t="e">
        <v>#N/A</v>
      </c>
      <c r="N78" s="5" t="e">
        <f t="shared" si="10"/>
        <v>#N/A</v>
      </c>
    </row>
    <row r="79" spans="2:14" ht="15.6" customHeight="1">
      <c r="C79" s="5"/>
      <c r="G79" s="5"/>
      <c r="H79" s="5"/>
      <c r="I79" s="5"/>
      <c r="J79" s="5"/>
      <c r="L79" s="5"/>
      <c r="M79" s="32"/>
      <c r="N79" s="5"/>
    </row>
    <row r="80" spans="2:14" ht="15" customHeight="1">
      <c r="C80" s="5"/>
      <c r="G80" s="5"/>
      <c r="H80" s="5"/>
      <c r="I80" s="5"/>
      <c r="J80" s="5"/>
      <c r="L80" s="5"/>
      <c r="M80" s="32"/>
      <c r="N80" s="5"/>
    </row>
    <row r="81" spans="3:14" ht="15" customHeight="1">
      <c r="C81" s="5"/>
      <c r="G81" s="5"/>
      <c r="H81" s="5"/>
      <c r="I81" s="5"/>
      <c r="J81" s="5"/>
      <c r="L81" s="5"/>
      <c r="M81" s="32"/>
      <c r="N81" s="5"/>
    </row>
    <row r="82" spans="3:14" ht="15" customHeight="1">
      <c r="C82" s="5"/>
      <c r="G82" s="5"/>
      <c r="H82" s="5"/>
      <c r="I82" s="5"/>
      <c r="J82" s="5"/>
      <c r="L82" s="5"/>
      <c r="M82" s="32"/>
      <c r="N82" s="5"/>
    </row>
  </sheetData>
  <mergeCells count="3">
    <mergeCell ref="Q1:R1"/>
    <mergeCell ref="T1:U1"/>
    <mergeCell ref="W1:X1"/>
  </mergeCells>
  <conditionalFormatting sqref="D2:D4">
    <cfRule type="duplicateValues" dxfId="264" priority="45"/>
    <cfRule type="duplicateValues" dxfId="263" priority="46"/>
  </conditionalFormatting>
  <conditionalFormatting sqref="D2:D6">
    <cfRule type="duplicateValues" dxfId="262" priority="47"/>
  </conditionalFormatting>
  <conditionalFormatting sqref="D2:D12">
    <cfRule type="duplicateValues" dxfId="261" priority="48"/>
    <cfRule type="duplicateValues" dxfId="260" priority="49"/>
    <cfRule type="duplicateValues" dxfId="259" priority="50"/>
    <cfRule type="duplicateValues" dxfId="258" priority="51"/>
    <cfRule type="duplicateValues" dxfId="257" priority="52"/>
    <cfRule type="duplicateValues" dxfId="256" priority="53"/>
    <cfRule type="duplicateValues" dxfId="255" priority="54"/>
  </conditionalFormatting>
  <conditionalFormatting sqref="D13:D14">
    <cfRule type="duplicateValues" dxfId="254" priority="38"/>
  </conditionalFormatting>
  <conditionalFormatting sqref="D13:D15">
    <cfRule type="duplicateValues" dxfId="253" priority="41"/>
    <cfRule type="duplicateValues" dxfId="252" priority="42"/>
    <cfRule type="duplicateValues" dxfId="251" priority="43"/>
    <cfRule type="duplicateValues" dxfId="250" priority="44"/>
  </conditionalFormatting>
  <conditionalFormatting sqref="D14">
    <cfRule type="duplicateValues" dxfId="249" priority="36"/>
    <cfRule type="duplicateValues" dxfId="248" priority="37"/>
  </conditionalFormatting>
  <conditionalFormatting sqref="D15 D13">
    <cfRule type="duplicateValues" dxfId="247" priority="39"/>
    <cfRule type="duplicateValues" dxfId="246" priority="40"/>
  </conditionalFormatting>
  <conditionalFormatting sqref="D15">
    <cfRule type="duplicateValues" dxfId="245" priority="35"/>
  </conditionalFormatting>
  <conditionalFormatting sqref="D16:D26">
    <cfRule type="duplicateValues" dxfId="244" priority="31"/>
    <cfRule type="duplicateValues" dxfId="243" priority="32"/>
    <cfRule type="duplicateValues" dxfId="242" priority="33"/>
    <cfRule type="duplicateValues" dxfId="241" priority="34"/>
  </conditionalFormatting>
  <conditionalFormatting sqref="D43:D48">
    <cfRule type="duplicateValues" dxfId="240" priority="28"/>
    <cfRule type="duplicateValues" dxfId="239" priority="29"/>
    <cfRule type="duplicateValues" dxfId="238" priority="30"/>
  </conditionalFormatting>
  <conditionalFormatting sqref="D49:D50">
    <cfRule type="duplicateValues" dxfId="237" priority="25"/>
    <cfRule type="duplicateValues" dxfId="236" priority="26"/>
    <cfRule type="duplicateValues" dxfId="235" priority="27"/>
  </conditionalFormatting>
  <conditionalFormatting sqref="D51">
    <cfRule type="duplicateValues" dxfId="234" priority="22"/>
    <cfRule type="duplicateValues" dxfId="233" priority="23"/>
    <cfRule type="duplicateValues" dxfId="232" priority="24"/>
  </conditionalFormatting>
  <conditionalFormatting sqref="D52:D54">
    <cfRule type="duplicateValues" dxfId="231" priority="19"/>
    <cfRule type="duplicateValues" dxfId="230" priority="20"/>
    <cfRule type="duplicateValues" dxfId="229" priority="21"/>
  </conditionalFormatting>
  <conditionalFormatting sqref="D55:D58">
    <cfRule type="duplicateValues" dxfId="228" priority="16"/>
    <cfRule type="duplicateValues" dxfId="227" priority="17"/>
    <cfRule type="duplicateValues" dxfId="226" priority="18"/>
  </conditionalFormatting>
  <conditionalFormatting sqref="D59:D65">
    <cfRule type="duplicateValues" dxfId="225" priority="13"/>
    <cfRule type="duplicateValues" dxfId="224" priority="14"/>
    <cfRule type="duplicateValues" dxfId="223" priority="15"/>
  </conditionalFormatting>
  <conditionalFormatting sqref="D66:D67">
    <cfRule type="duplicateValues" dxfId="222" priority="10"/>
    <cfRule type="duplicateValues" dxfId="221" priority="11"/>
    <cfRule type="duplicateValues" dxfId="220" priority="12"/>
  </conditionalFormatting>
  <conditionalFormatting sqref="D68">
    <cfRule type="duplicateValues" dxfId="219" priority="7"/>
    <cfRule type="duplicateValues" dxfId="218" priority="8"/>
    <cfRule type="duplicateValues" dxfId="217" priority="9"/>
  </conditionalFormatting>
  <conditionalFormatting sqref="D69:D73">
    <cfRule type="duplicateValues" dxfId="216" priority="4"/>
    <cfRule type="duplicateValues" dxfId="215" priority="5"/>
    <cfRule type="duplicateValues" dxfId="214" priority="6"/>
  </conditionalFormatting>
  <conditionalFormatting sqref="D74">
    <cfRule type="duplicateValues" dxfId="213" priority="1"/>
    <cfRule type="duplicateValues" dxfId="212" priority="2"/>
    <cfRule type="duplicateValues" dxfId="211" priority="3"/>
  </conditionalFormatting>
  <conditionalFormatting sqref="L2:L82">
    <cfRule type="cellIs" dxfId="210" priority="56" operator="equal">
      <formula>"High Compliance"</formula>
    </cfRule>
    <cfRule type="cellIs" dxfId="209" priority="57" operator="equal">
      <formula>"Low Compliance"</formula>
    </cfRule>
    <cfRule type="cellIs" dxfId="208" priority="58" operator="equal">
      <formula>"Good Compliance"</formula>
    </cfRule>
    <cfRule type="cellIs" dxfId="207" priority="59" operator="equal">
      <formula>"Medium Compliance"</formula>
    </cfRule>
  </conditionalFormatting>
  <conditionalFormatting sqref="N1:N82">
    <cfRule type="cellIs" dxfId="206" priority="55" operator="equal">
      <formula>"Intervene"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294-6DA5-4C8D-927A-78F0A9A591D5}">
  <dimension ref="A1:F74"/>
  <sheetViews>
    <sheetView workbookViewId="0">
      <selection sqref="A1:F74"/>
    </sheetView>
  </sheetViews>
  <sheetFormatPr defaultRowHeight="14.45"/>
  <sheetData>
    <row r="1" spans="1:6" ht="15.6">
      <c r="A1" s="76" t="s">
        <v>290</v>
      </c>
      <c r="B1" s="76" t="s">
        <v>291</v>
      </c>
      <c r="C1" s="76" t="s">
        <v>292</v>
      </c>
      <c r="D1" s="76" t="s">
        <v>293</v>
      </c>
      <c r="E1" s="76" t="s">
        <v>294</v>
      </c>
      <c r="F1" s="76" t="s">
        <v>295</v>
      </c>
    </row>
    <row r="2" spans="1:6">
      <c r="A2" s="68" t="s">
        <v>102</v>
      </c>
      <c r="B2" s="66" t="s">
        <v>56</v>
      </c>
      <c r="C2" s="68" t="s">
        <v>296</v>
      </c>
      <c r="D2" s="77">
        <v>233243235848</v>
      </c>
      <c r="E2" s="69" t="s">
        <v>297</v>
      </c>
      <c r="F2" s="77" t="s">
        <v>298</v>
      </c>
    </row>
    <row r="3" spans="1:6">
      <c r="A3" s="67" t="s">
        <v>105</v>
      </c>
      <c r="B3" s="67" t="s">
        <v>23</v>
      </c>
      <c r="C3" s="78" t="s">
        <v>296</v>
      </c>
      <c r="D3" s="79">
        <v>233249170141</v>
      </c>
      <c r="E3" s="67" t="s">
        <v>299</v>
      </c>
      <c r="F3" s="67" t="s">
        <v>298</v>
      </c>
    </row>
    <row r="4" spans="1:6">
      <c r="A4" s="68" t="s">
        <v>107</v>
      </c>
      <c r="B4" s="68" t="s">
        <v>59</v>
      </c>
      <c r="C4" s="68" t="s">
        <v>296</v>
      </c>
      <c r="D4" s="80">
        <v>233546234200</v>
      </c>
      <c r="E4" s="67" t="s">
        <v>299</v>
      </c>
      <c r="F4" s="67" t="s">
        <v>298</v>
      </c>
    </row>
    <row r="5" spans="1:6">
      <c r="A5" s="67" t="s">
        <v>109</v>
      </c>
      <c r="B5" s="67" t="s">
        <v>111</v>
      </c>
      <c r="C5" s="67" t="s">
        <v>296</v>
      </c>
      <c r="D5" s="79">
        <v>254757478812</v>
      </c>
      <c r="E5" s="67" t="s">
        <v>300</v>
      </c>
      <c r="F5" s="67" t="s">
        <v>301</v>
      </c>
    </row>
    <row r="6" spans="1:6">
      <c r="A6" s="68" t="s">
        <v>113</v>
      </c>
      <c r="B6" s="68" t="s">
        <v>115</v>
      </c>
      <c r="C6" s="68" t="s">
        <v>296</v>
      </c>
      <c r="D6" s="80">
        <v>2385960324</v>
      </c>
      <c r="E6" s="67" t="s">
        <v>299</v>
      </c>
      <c r="F6" s="67" t="s">
        <v>302</v>
      </c>
    </row>
    <row r="7" spans="1:6">
      <c r="A7" s="68" t="s">
        <v>116</v>
      </c>
      <c r="B7" s="66" t="s">
        <v>118</v>
      </c>
      <c r="C7" s="68" t="s">
        <v>296</v>
      </c>
      <c r="D7" s="77">
        <v>27678807085</v>
      </c>
      <c r="E7" s="69" t="s">
        <v>300</v>
      </c>
      <c r="F7" s="77" t="s">
        <v>303</v>
      </c>
    </row>
    <row r="8" spans="1:6">
      <c r="A8" s="68" t="s">
        <v>119</v>
      </c>
      <c r="B8" s="66" t="s">
        <v>35</v>
      </c>
      <c r="C8" s="68" t="s">
        <v>304</v>
      </c>
      <c r="D8" s="80">
        <v>254702396380</v>
      </c>
      <c r="E8" s="67" t="s">
        <v>299</v>
      </c>
      <c r="F8" s="67" t="s">
        <v>301</v>
      </c>
    </row>
    <row r="9" spans="1:6">
      <c r="A9" s="68" t="s">
        <v>120</v>
      </c>
      <c r="B9" s="68" t="s">
        <v>62</v>
      </c>
      <c r="C9" s="68" t="s">
        <v>296</v>
      </c>
      <c r="D9" s="77">
        <v>254701960277</v>
      </c>
      <c r="E9" s="69" t="s">
        <v>6</v>
      </c>
      <c r="F9" s="77" t="s">
        <v>301</v>
      </c>
    </row>
    <row r="10" spans="1:6">
      <c r="A10" s="68" t="s">
        <v>121</v>
      </c>
      <c r="B10" s="68" t="s">
        <v>53</v>
      </c>
      <c r="C10" s="68" t="s">
        <v>296</v>
      </c>
      <c r="D10" s="79">
        <v>250784870429</v>
      </c>
      <c r="E10" s="67" t="s">
        <v>299</v>
      </c>
      <c r="F10" s="67" t="s">
        <v>305</v>
      </c>
    </row>
    <row r="11" spans="1:6">
      <c r="A11" s="68" t="s">
        <v>122</v>
      </c>
      <c r="B11" s="68" t="s">
        <v>20</v>
      </c>
      <c r="C11" s="68" t="s">
        <v>296</v>
      </c>
      <c r="D11" s="77">
        <v>254723901950</v>
      </c>
      <c r="E11" s="69" t="s">
        <v>300</v>
      </c>
      <c r="F11" s="77" t="s">
        <v>301</v>
      </c>
    </row>
    <row r="12" spans="1:6">
      <c r="A12" s="68" t="s">
        <v>123</v>
      </c>
      <c r="B12" s="68" t="s">
        <v>44</v>
      </c>
      <c r="C12" s="68" t="s">
        <v>296</v>
      </c>
      <c r="D12" s="77">
        <v>233558081606</v>
      </c>
      <c r="E12" s="68" t="s">
        <v>297</v>
      </c>
      <c r="F12" s="68" t="s">
        <v>298</v>
      </c>
    </row>
    <row r="13" spans="1:6">
      <c r="A13" s="68" t="s">
        <v>125</v>
      </c>
      <c r="B13" s="68" t="s">
        <v>29</v>
      </c>
      <c r="C13" s="68" t="s">
        <v>304</v>
      </c>
      <c r="D13" s="80">
        <v>254725108960</v>
      </c>
      <c r="E13" s="67" t="s">
        <v>299</v>
      </c>
      <c r="F13" s="67" t="s">
        <v>301</v>
      </c>
    </row>
    <row r="14" spans="1:6">
      <c r="A14" s="67" t="s">
        <v>126</v>
      </c>
      <c r="B14" s="67" t="s">
        <v>47</v>
      </c>
      <c r="C14" s="67" t="s">
        <v>296</v>
      </c>
      <c r="D14" s="79">
        <v>18086506319</v>
      </c>
      <c r="E14" s="67" t="s">
        <v>299</v>
      </c>
      <c r="F14" s="67" t="s">
        <v>306</v>
      </c>
    </row>
    <row r="15" spans="1:6">
      <c r="A15" s="68" t="s">
        <v>127</v>
      </c>
      <c r="B15" s="68" t="s">
        <v>129</v>
      </c>
      <c r="C15" s="68" t="s">
        <v>296</v>
      </c>
      <c r="D15" s="80">
        <v>233244311530</v>
      </c>
      <c r="E15" s="67" t="s">
        <v>299</v>
      </c>
      <c r="F15" s="67" t="s">
        <v>298</v>
      </c>
    </row>
    <row r="16" spans="1:6">
      <c r="A16" s="68" t="s">
        <v>130</v>
      </c>
      <c r="B16" s="69" t="s">
        <v>132</v>
      </c>
      <c r="C16" s="69" t="s">
        <v>296</v>
      </c>
      <c r="D16" s="80">
        <v>254706498386</v>
      </c>
      <c r="E16" s="67" t="s">
        <v>300</v>
      </c>
      <c r="F16" s="67" t="s">
        <v>301</v>
      </c>
    </row>
    <row r="17" spans="1:6">
      <c r="A17" s="67" t="s">
        <v>133</v>
      </c>
      <c r="B17" s="67" t="s">
        <v>135</v>
      </c>
      <c r="C17" s="67" t="s">
        <v>296</v>
      </c>
      <c r="D17" s="79">
        <v>224622135353</v>
      </c>
      <c r="E17" s="67" t="s">
        <v>299</v>
      </c>
      <c r="F17" s="67" t="s">
        <v>307</v>
      </c>
    </row>
    <row r="18" spans="1:6">
      <c r="A18" s="67" t="s">
        <v>136</v>
      </c>
      <c r="B18" s="67" t="s">
        <v>138</v>
      </c>
      <c r="C18" s="67" t="s">
        <v>296</v>
      </c>
      <c r="D18" s="79">
        <v>254726013090</v>
      </c>
      <c r="E18" s="67" t="s">
        <v>6</v>
      </c>
      <c r="F18" s="67" t="s">
        <v>301</v>
      </c>
    </row>
    <row r="19" spans="1:6">
      <c r="A19" s="68" t="s">
        <v>139</v>
      </c>
      <c r="B19" s="68" t="s">
        <v>141</v>
      </c>
      <c r="C19" s="68" t="s">
        <v>296</v>
      </c>
      <c r="D19" s="79">
        <v>233541550506</v>
      </c>
      <c r="E19" s="67" t="s">
        <v>299</v>
      </c>
      <c r="F19" s="67" t="s">
        <v>298</v>
      </c>
    </row>
    <row r="20" spans="1:6">
      <c r="A20" s="68" t="s">
        <v>142</v>
      </c>
      <c r="B20" s="66" t="s">
        <v>144</v>
      </c>
      <c r="C20" s="68" t="s">
        <v>296</v>
      </c>
      <c r="D20" s="80">
        <v>254790598764</v>
      </c>
      <c r="E20" s="67" t="s">
        <v>6</v>
      </c>
      <c r="F20" s="67" t="s">
        <v>301</v>
      </c>
    </row>
    <row r="21" spans="1:6">
      <c r="A21" s="67" t="s">
        <v>145</v>
      </c>
      <c r="B21" s="67" t="s">
        <v>147</v>
      </c>
      <c r="C21" s="67" t="s">
        <v>296</v>
      </c>
      <c r="D21" s="79">
        <v>233246461824</v>
      </c>
      <c r="E21" s="67" t="s">
        <v>300</v>
      </c>
      <c r="F21" s="67" t="s">
        <v>298</v>
      </c>
    </row>
    <row r="22" spans="1:6">
      <c r="A22" s="67" t="s">
        <v>148</v>
      </c>
      <c r="B22" s="67" t="s">
        <v>41</v>
      </c>
      <c r="C22" s="67" t="s">
        <v>304</v>
      </c>
      <c r="D22" s="79">
        <v>254701752596</v>
      </c>
      <c r="E22" s="67" t="s">
        <v>299</v>
      </c>
      <c r="F22" s="67" t="s">
        <v>301</v>
      </c>
    </row>
    <row r="23" spans="1:6">
      <c r="A23" s="68" t="s">
        <v>150</v>
      </c>
      <c r="B23" s="68" t="s">
        <v>152</v>
      </c>
      <c r="C23" s="68" t="s">
        <v>296</v>
      </c>
      <c r="D23" s="79">
        <v>233551368268</v>
      </c>
      <c r="E23" s="67" t="s">
        <v>299</v>
      </c>
      <c r="F23" s="67" t="s">
        <v>298</v>
      </c>
    </row>
    <row r="24" spans="1:6">
      <c r="A24" s="68" t="s">
        <v>153</v>
      </c>
      <c r="B24" s="69" t="s">
        <v>155</v>
      </c>
      <c r="C24" s="69" t="s">
        <v>296</v>
      </c>
      <c r="D24" s="81">
        <v>254707241831</v>
      </c>
      <c r="E24" s="68" t="s">
        <v>297</v>
      </c>
      <c r="F24" s="77" t="s">
        <v>301</v>
      </c>
    </row>
    <row r="25" spans="1:6">
      <c r="A25" s="68" t="s">
        <v>156</v>
      </c>
      <c r="B25" s="68" t="s">
        <v>158</v>
      </c>
      <c r="C25" s="68" t="s">
        <v>296</v>
      </c>
      <c r="D25" s="80">
        <v>233244914691</v>
      </c>
      <c r="E25" s="67" t="s">
        <v>299</v>
      </c>
      <c r="F25" s="67" t="s">
        <v>298</v>
      </c>
    </row>
    <row r="26" spans="1:6">
      <c r="A26" s="68" t="s">
        <v>159</v>
      </c>
      <c r="B26" s="68" t="s">
        <v>26</v>
      </c>
      <c r="C26" s="68" t="s">
        <v>296</v>
      </c>
      <c r="D26" s="80">
        <v>233244247471</v>
      </c>
      <c r="E26" s="67" t="s">
        <v>6</v>
      </c>
      <c r="F26" s="67" t="s">
        <v>298</v>
      </c>
    </row>
    <row r="27" spans="1:6">
      <c r="A27" s="68" t="s">
        <v>160</v>
      </c>
      <c r="B27" s="68" t="s">
        <v>162</v>
      </c>
      <c r="C27" s="68" t="s">
        <v>296</v>
      </c>
      <c r="D27" s="77">
        <v>233266472569</v>
      </c>
      <c r="E27" s="69" t="s">
        <v>308</v>
      </c>
      <c r="F27" s="68" t="s">
        <v>298</v>
      </c>
    </row>
    <row r="28" spans="1:6">
      <c r="A28" s="68" t="s">
        <v>163</v>
      </c>
      <c r="B28" s="68" t="s">
        <v>165</v>
      </c>
      <c r="C28" s="68" t="s">
        <v>296</v>
      </c>
      <c r="D28" s="80">
        <v>233242572730</v>
      </c>
      <c r="E28" s="67" t="s">
        <v>299</v>
      </c>
      <c r="F28" s="67" t="s">
        <v>298</v>
      </c>
    </row>
    <row r="29" spans="1:6">
      <c r="A29" s="68" t="s">
        <v>166</v>
      </c>
      <c r="B29" s="68" t="s">
        <v>168</v>
      </c>
      <c r="C29" s="68" t="s">
        <v>296</v>
      </c>
      <c r="D29" s="79">
        <v>233249931683</v>
      </c>
      <c r="E29" s="67" t="s">
        <v>300</v>
      </c>
      <c r="F29" s="67" t="s">
        <v>298</v>
      </c>
    </row>
    <row r="30" spans="1:6">
      <c r="A30" s="68" t="s">
        <v>169</v>
      </c>
      <c r="B30" s="68" t="s">
        <v>50</v>
      </c>
      <c r="C30" s="68" t="s">
        <v>296</v>
      </c>
      <c r="D30" s="80">
        <v>250782256907</v>
      </c>
      <c r="E30" s="67" t="s">
        <v>299</v>
      </c>
      <c r="F30" s="67" t="s">
        <v>305</v>
      </c>
    </row>
    <row r="31" spans="1:6">
      <c r="A31" s="67" t="s">
        <v>170</v>
      </c>
      <c r="B31" s="67" t="s">
        <v>172</v>
      </c>
      <c r="C31" s="82" t="s">
        <v>296</v>
      </c>
      <c r="D31" s="79">
        <v>254728310407</v>
      </c>
      <c r="E31" s="67" t="s">
        <v>300</v>
      </c>
      <c r="F31" s="67" t="s">
        <v>301</v>
      </c>
    </row>
    <row r="32" spans="1:6">
      <c r="A32" s="67" t="s">
        <v>173</v>
      </c>
      <c r="B32" s="67" t="s">
        <v>38</v>
      </c>
      <c r="C32" s="82" t="s">
        <v>296</v>
      </c>
      <c r="D32" s="79">
        <v>2347035318738</v>
      </c>
      <c r="E32" s="67" t="s">
        <v>308</v>
      </c>
      <c r="F32" s="67" t="s">
        <v>306</v>
      </c>
    </row>
    <row r="33" spans="1:6">
      <c r="A33" s="68" t="s">
        <v>175</v>
      </c>
      <c r="B33" s="69" t="s">
        <v>177</v>
      </c>
      <c r="C33" s="69" t="s">
        <v>296</v>
      </c>
      <c r="D33" s="80">
        <v>250784952749</v>
      </c>
      <c r="E33" s="67" t="s">
        <v>6</v>
      </c>
      <c r="F33" s="67" t="s">
        <v>305</v>
      </c>
    </row>
    <row r="34" spans="1:6">
      <c r="A34" s="68" t="s">
        <v>178</v>
      </c>
      <c r="B34" s="68" t="s">
        <v>32</v>
      </c>
      <c r="C34" s="68" t="s">
        <v>296</v>
      </c>
      <c r="D34" s="80">
        <v>254703291347</v>
      </c>
      <c r="E34" s="67" t="s">
        <v>300</v>
      </c>
      <c r="F34" s="67" t="s">
        <v>301</v>
      </c>
    </row>
    <row r="35" spans="1:6">
      <c r="A35" s="68" t="s">
        <v>179</v>
      </c>
      <c r="B35" s="68" t="s">
        <v>180</v>
      </c>
      <c r="C35" s="68" t="s">
        <v>304</v>
      </c>
      <c r="D35" s="77">
        <v>233241302476</v>
      </c>
      <c r="E35" s="69" t="s">
        <v>297</v>
      </c>
      <c r="F35" s="77" t="s">
        <v>298</v>
      </c>
    </row>
    <row r="36" spans="1:6">
      <c r="A36" s="68" t="s">
        <v>181</v>
      </c>
      <c r="B36" s="68" t="s">
        <v>183</v>
      </c>
      <c r="C36" s="68" t="s">
        <v>296</v>
      </c>
      <c r="D36" s="79">
        <v>254704050437</v>
      </c>
      <c r="E36" s="67" t="s">
        <v>300</v>
      </c>
      <c r="F36" s="67" t="s">
        <v>301</v>
      </c>
    </row>
    <row r="37" spans="1:6">
      <c r="A37" s="68" t="s">
        <v>184</v>
      </c>
      <c r="B37" s="68" t="s">
        <v>186</v>
      </c>
      <c r="C37" s="68" t="s">
        <v>296</v>
      </c>
      <c r="D37" s="80">
        <v>233241322500</v>
      </c>
      <c r="E37" s="67" t="s">
        <v>299</v>
      </c>
      <c r="F37" s="67" t="s">
        <v>298</v>
      </c>
    </row>
    <row r="38" spans="1:6">
      <c r="A38" s="67" t="s">
        <v>187</v>
      </c>
      <c r="B38" s="67" t="s">
        <v>189</v>
      </c>
      <c r="C38" s="67" t="s">
        <v>296</v>
      </c>
      <c r="D38" s="79">
        <v>447883125321</v>
      </c>
      <c r="E38" s="67" t="s">
        <v>6</v>
      </c>
      <c r="F38" s="67" t="s">
        <v>298</v>
      </c>
    </row>
    <row r="39" spans="1:6">
      <c r="A39" s="68" t="s">
        <v>190</v>
      </c>
      <c r="B39" s="68" t="s">
        <v>191</v>
      </c>
      <c r="C39" s="68" t="s">
        <v>296</v>
      </c>
      <c r="D39" s="77">
        <v>233241344128</v>
      </c>
      <c r="E39" s="69" t="s">
        <v>297</v>
      </c>
      <c r="F39" s="77" t="s">
        <v>298</v>
      </c>
    </row>
    <row r="40" spans="1:6">
      <c r="A40" s="68" t="s">
        <v>192</v>
      </c>
      <c r="B40" s="68" t="s">
        <v>193</v>
      </c>
      <c r="C40" s="68" t="s">
        <v>296</v>
      </c>
      <c r="D40" s="77">
        <v>233504300049</v>
      </c>
      <c r="E40" s="69" t="s">
        <v>300</v>
      </c>
      <c r="F40" s="77" t="s">
        <v>298</v>
      </c>
    </row>
    <row r="41" spans="1:6">
      <c r="A41" s="67" t="s">
        <v>194</v>
      </c>
      <c r="B41" s="67" t="s">
        <v>195</v>
      </c>
      <c r="C41" s="82" t="s">
        <v>296</v>
      </c>
      <c r="D41" s="79">
        <v>2347041437587</v>
      </c>
      <c r="E41" s="67" t="s">
        <v>299</v>
      </c>
      <c r="F41" s="67" t="s">
        <v>306</v>
      </c>
    </row>
    <row r="42" spans="1:6">
      <c r="A42" s="68" t="s">
        <v>196</v>
      </c>
      <c r="B42" s="68" t="s">
        <v>198</v>
      </c>
      <c r="C42" s="68" t="s">
        <v>296</v>
      </c>
      <c r="D42" s="80">
        <v>254791040912</v>
      </c>
      <c r="E42" s="67" t="s">
        <v>299</v>
      </c>
      <c r="F42" s="67" t="s">
        <v>301</v>
      </c>
    </row>
    <row r="43" spans="1:6">
      <c r="A43" s="68" t="s">
        <v>200</v>
      </c>
      <c r="B43" s="68" t="s">
        <v>202</v>
      </c>
      <c r="C43" s="68" t="s">
        <v>296</v>
      </c>
      <c r="D43" s="80">
        <v>233247504826</v>
      </c>
      <c r="E43" s="67" t="s">
        <v>299</v>
      </c>
      <c r="F43" s="67" t="s">
        <v>298</v>
      </c>
    </row>
    <row r="44" spans="1:6">
      <c r="A44" s="68" t="s">
        <v>203</v>
      </c>
      <c r="B44" s="68" t="s">
        <v>204</v>
      </c>
      <c r="C44" s="68" t="s">
        <v>296</v>
      </c>
      <c r="D44" s="77">
        <v>254707022816</v>
      </c>
      <c r="E44" s="69"/>
      <c r="F44" s="77" t="s">
        <v>301</v>
      </c>
    </row>
    <row r="45" spans="1:6">
      <c r="A45" s="67" t="s">
        <v>205</v>
      </c>
      <c r="B45" s="67" t="s">
        <v>206</v>
      </c>
      <c r="C45" s="67" t="s">
        <v>296</v>
      </c>
      <c r="D45" s="79">
        <v>233266607360</v>
      </c>
      <c r="E45" s="67" t="s">
        <v>299</v>
      </c>
      <c r="F45" s="67" t="s">
        <v>301</v>
      </c>
    </row>
    <row r="46" spans="1:6">
      <c r="A46" s="68" t="s">
        <v>207</v>
      </c>
      <c r="B46" s="68" t="s">
        <v>209</v>
      </c>
      <c r="C46" s="68" t="s">
        <v>296</v>
      </c>
      <c r="D46" s="80">
        <v>254794043234</v>
      </c>
      <c r="E46" s="67" t="s">
        <v>308</v>
      </c>
      <c r="F46" s="67" t="s">
        <v>301</v>
      </c>
    </row>
    <row r="47" spans="1:6">
      <c r="A47" s="67" t="s">
        <v>210</v>
      </c>
      <c r="B47" s="67" t="s">
        <v>212</v>
      </c>
      <c r="C47" s="67" t="s">
        <v>296</v>
      </c>
      <c r="D47" s="79">
        <v>254726586119</v>
      </c>
      <c r="E47" s="67" t="s">
        <v>300</v>
      </c>
      <c r="F47" s="67" t="s">
        <v>301</v>
      </c>
    </row>
    <row r="48" spans="1:6">
      <c r="A48" s="68" t="s">
        <v>213</v>
      </c>
      <c r="B48" s="68" t="s">
        <v>215</v>
      </c>
      <c r="C48" s="68" t="s">
        <v>296</v>
      </c>
      <c r="D48" s="79">
        <v>254726289937</v>
      </c>
      <c r="E48" s="67" t="s">
        <v>300</v>
      </c>
      <c r="F48" s="67" t="s">
        <v>301</v>
      </c>
    </row>
    <row r="49" spans="1:6">
      <c r="A49" s="68" t="s">
        <v>216</v>
      </c>
      <c r="B49" s="68" t="s">
        <v>217</v>
      </c>
      <c r="C49" s="68" t="s">
        <v>296</v>
      </c>
      <c r="D49" s="80">
        <v>233501590680</v>
      </c>
      <c r="E49" s="67" t="s">
        <v>308</v>
      </c>
      <c r="F49" s="67" t="s">
        <v>298</v>
      </c>
    </row>
    <row r="50" spans="1:6">
      <c r="A50" s="68" t="s">
        <v>218</v>
      </c>
      <c r="B50" s="68" t="s">
        <v>219</v>
      </c>
      <c r="C50" s="68" t="s">
        <v>296</v>
      </c>
      <c r="D50" s="80">
        <v>265999219831</v>
      </c>
      <c r="E50" s="67" t="s">
        <v>300</v>
      </c>
      <c r="F50" s="67" t="s">
        <v>309</v>
      </c>
    </row>
    <row r="51" spans="1:6">
      <c r="A51" s="68" t="s">
        <v>220</v>
      </c>
      <c r="B51" s="68" t="s">
        <v>222</v>
      </c>
      <c r="C51" s="68" t="s">
        <v>296</v>
      </c>
      <c r="D51" s="77">
        <v>254114238801</v>
      </c>
      <c r="E51" s="69" t="s">
        <v>308</v>
      </c>
      <c r="F51" s="77" t="s">
        <v>301</v>
      </c>
    </row>
    <row r="52" spans="1:6">
      <c r="A52" s="68" t="s">
        <v>223</v>
      </c>
      <c r="B52" s="68" t="s">
        <v>224</v>
      </c>
      <c r="C52" s="68" t="s">
        <v>304</v>
      </c>
      <c r="D52" s="80">
        <v>233262125564</v>
      </c>
      <c r="E52" s="67" t="s">
        <v>299</v>
      </c>
      <c r="F52" s="67" t="s">
        <v>298</v>
      </c>
    </row>
    <row r="53" spans="1:6">
      <c r="A53" s="67" t="s">
        <v>225</v>
      </c>
      <c r="B53" s="67" t="s">
        <v>226</v>
      </c>
      <c r="C53" s="67" t="s">
        <v>296</v>
      </c>
      <c r="D53" s="79">
        <v>2348103329113</v>
      </c>
      <c r="E53" s="67" t="s">
        <v>300</v>
      </c>
      <c r="F53" s="67" t="s">
        <v>306</v>
      </c>
    </row>
    <row r="54" spans="1:6">
      <c r="A54" s="68" t="s">
        <v>227</v>
      </c>
      <c r="B54" s="68" t="s">
        <v>228</v>
      </c>
      <c r="C54" s="68" t="s">
        <v>296</v>
      </c>
      <c r="D54" s="80">
        <v>254702829893</v>
      </c>
      <c r="E54" s="67" t="s">
        <v>299</v>
      </c>
      <c r="F54" s="67" t="s">
        <v>301</v>
      </c>
    </row>
    <row r="55" spans="1:6">
      <c r="A55" s="68" t="s">
        <v>229</v>
      </c>
      <c r="B55" s="68" t="s">
        <v>230</v>
      </c>
      <c r="C55" s="68" t="s">
        <v>296</v>
      </c>
      <c r="D55" s="77">
        <v>27622552125</v>
      </c>
      <c r="E55" s="69" t="s">
        <v>297</v>
      </c>
      <c r="F55" s="77" t="s">
        <v>303</v>
      </c>
    </row>
    <row r="56" spans="1:6">
      <c r="A56" s="68" t="s">
        <v>231</v>
      </c>
      <c r="B56" s="69" t="s">
        <v>233</v>
      </c>
      <c r="C56" s="69" t="s">
        <v>296</v>
      </c>
      <c r="D56" s="80">
        <v>2348061367533</v>
      </c>
      <c r="E56" s="67" t="s">
        <v>299</v>
      </c>
      <c r="F56" s="67" t="s">
        <v>306</v>
      </c>
    </row>
    <row r="57" spans="1:6">
      <c r="A57" s="67" t="s">
        <v>234</v>
      </c>
      <c r="B57" s="67" t="s">
        <v>236</v>
      </c>
      <c r="C57" s="67" t="s">
        <v>296</v>
      </c>
      <c r="D57" s="79">
        <v>2349136949913</v>
      </c>
      <c r="E57" s="67" t="s">
        <v>300</v>
      </c>
      <c r="F57" s="67" t="s">
        <v>306</v>
      </c>
    </row>
    <row r="58" spans="1:6">
      <c r="A58" s="68" t="s">
        <v>237</v>
      </c>
      <c r="B58" s="66" t="s">
        <v>238</v>
      </c>
      <c r="C58" s="68" t="s">
        <v>304</v>
      </c>
      <c r="D58" s="80">
        <v>254757924940</v>
      </c>
      <c r="E58" s="67" t="s">
        <v>300</v>
      </c>
      <c r="F58" s="67" t="s">
        <v>301</v>
      </c>
    </row>
    <row r="59" spans="1:6">
      <c r="A59" s="67" t="s">
        <v>239</v>
      </c>
      <c r="B59" s="67" t="s">
        <v>241</v>
      </c>
      <c r="C59" s="82" t="s">
        <v>296</v>
      </c>
      <c r="D59" s="79">
        <v>254717152285</v>
      </c>
      <c r="E59" s="67" t="s">
        <v>299</v>
      </c>
      <c r="F59" s="67" t="s">
        <v>301</v>
      </c>
    </row>
    <row r="60" spans="1:6">
      <c r="A60" s="68" t="s">
        <v>242</v>
      </c>
      <c r="B60" s="68" t="s">
        <v>244</v>
      </c>
      <c r="C60" s="68" t="s">
        <v>296</v>
      </c>
      <c r="D60" s="79">
        <v>250788757830</v>
      </c>
      <c r="E60" s="67" t="s">
        <v>299</v>
      </c>
      <c r="F60" s="67" t="s">
        <v>305</v>
      </c>
    </row>
    <row r="61" spans="1:6">
      <c r="A61" s="68" t="s">
        <v>245</v>
      </c>
      <c r="B61" s="66" t="s">
        <v>246</v>
      </c>
      <c r="C61" s="68" t="s">
        <v>296</v>
      </c>
      <c r="D61" s="80">
        <v>233241324413</v>
      </c>
      <c r="E61" s="67" t="s">
        <v>299</v>
      </c>
      <c r="F61" s="67" t="s">
        <v>298</v>
      </c>
    </row>
    <row r="62" spans="1:6">
      <c r="A62" s="68" t="s">
        <v>247</v>
      </c>
      <c r="B62" s="68" t="s">
        <v>249</v>
      </c>
      <c r="C62" s="68" t="s">
        <v>296</v>
      </c>
      <c r="D62" s="77">
        <v>233242751773</v>
      </c>
      <c r="E62" s="69" t="s">
        <v>297</v>
      </c>
      <c r="F62" s="77" t="s">
        <v>298</v>
      </c>
    </row>
    <row r="63" spans="1:6">
      <c r="A63" s="68" t="s">
        <v>250</v>
      </c>
      <c r="B63" s="66" t="s">
        <v>251</v>
      </c>
      <c r="C63" s="68" t="s">
        <v>304</v>
      </c>
      <c r="D63" s="80">
        <v>254727339651</v>
      </c>
      <c r="E63" s="67" t="s">
        <v>300</v>
      </c>
      <c r="F63" s="67" t="s">
        <v>301</v>
      </c>
    </row>
    <row r="64" spans="1:6">
      <c r="A64" s="68" t="s">
        <v>252</v>
      </c>
      <c r="B64" s="68" t="s">
        <v>254</v>
      </c>
      <c r="C64" s="68" t="s">
        <v>304</v>
      </c>
      <c r="D64" s="79">
        <v>254254717880741</v>
      </c>
      <c r="E64" s="67" t="s">
        <v>299</v>
      </c>
      <c r="F64" s="67" t="s">
        <v>301</v>
      </c>
    </row>
    <row r="65" spans="1:6">
      <c r="A65" s="68" t="s">
        <v>255</v>
      </c>
      <c r="B65" s="68" t="s">
        <v>257</v>
      </c>
      <c r="C65" s="68" t="s">
        <v>304</v>
      </c>
      <c r="D65" s="77">
        <v>254798255383</v>
      </c>
      <c r="E65" s="69" t="s">
        <v>300</v>
      </c>
      <c r="F65" s="77" t="s">
        <v>301</v>
      </c>
    </row>
    <row r="66" spans="1:6">
      <c r="A66" s="68" t="s">
        <v>258</v>
      </c>
      <c r="B66" s="68" t="s">
        <v>259</v>
      </c>
      <c r="C66" s="68" t="s">
        <v>296</v>
      </c>
      <c r="D66" s="77">
        <v>233246025247</v>
      </c>
      <c r="E66" s="69" t="s">
        <v>308</v>
      </c>
      <c r="F66" s="68" t="s">
        <v>298</v>
      </c>
    </row>
    <row r="67" spans="1:6">
      <c r="A67" s="67" t="s">
        <v>260</v>
      </c>
      <c r="B67" s="67" t="s">
        <v>262</v>
      </c>
      <c r="C67" s="67" t="s">
        <v>296</v>
      </c>
      <c r="D67" s="80">
        <v>233553730705</v>
      </c>
      <c r="E67" s="67" t="s">
        <v>308</v>
      </c>
      <c r="F67" s="67" t="s">
        <v>298</v>
      </c>
    </row>
    <row r="68" spans="1:6">
      <c r="A68" s="68" t="s">
        <v>263</v>
      </c>
      <c r="B68" s="68" t="s">
        <v>264</v>
      </c>
      <c r="C68" s="68" t="s">
        <v>296</v>
      </c>
      <c r="D68" s="79">
        <v>2347034292124</v>
      </c>
      <c r="E68" s="67" t="s">
        <v>6</v>
      </c>
      <c r="F68" s="67" t="s">
        <v>306</v>
      </c>
    </row>
    <row r="69" spans="1:6">
      <c r="A69" s="67" t="s">
        <v>265</v>
      </c>
      <c r="B69" s="67" t="s">
        <v>267</v>
      </c>
      <c r="C69" s="67" t="s">
        <v>304</v>
      </c>
      <c r="D69" s="79">
        <v>254769583900</v>
      </c>
      <c r="E69" s="67" t="s">
        <v>308</v>
      </c>
      <c r="F69" s="67" t="s">
        <v>301</v>
      </c>
    </row>
    <row r="70" spans="1:6">
      <c r="A70" s="68" t="s">
        <v>268</v>
      </c>
      <c r="B70" s="66" t="s">
        <v>270</v>
      </c>
      <c r="C70" s="68" t="s">
        <v>296</v>
      </c>
      <c r="D70" s="80">
        <v>254713385331</v>
      </c>
      <c r="E70" s="67" t="s">
        <v>299</v>
      </c>
      <c r="F70" s="67" t="s">
        <v>301</v>
      </c>
    </row>
    <row r="71" spans="1:6">
      <c r="A71" s="68" t="s">
        <v>271</v>
      </c>
      <c r="B71" s="68" t="s">
        <v>272</v>
      </c>
      <c r="C71" s="68" t="s">
        <v>296</v>
      </c>
      <c r="D71" s="77">
        <v>233275569214</v>
      </c>
      <c r="E71" s="69" t="s">
        <v>297</v>
      </c>
      <c r="F71" s="77" t="s">
        <v>298</v>
      </c>
    </row>
    <row r="72" spans="1:6">
      <c r="A72" s="67" t="s">
        <v>273</v>
      </c>
      <c r="B72" s="67" t="s">
        <v>275</v>
      </c>
      <c r="C72" s="67" t="s">
        <v>296</v>
      </c>
      <c r="D72" s="80">
        <v>2348037442743</v>
      </c>
      <c r="E72" s="67" t="s">
        <v>299</v>
      </c>
      <c r="F72" s="67" t="s">
        <v>306</v>
      </c>
    </row>
    <row r="73" spans="1:6">
      <c r="A73" s="68" t="s">
        <v>276</v>
      </c>
      <c r="B73" s="66" t="s">
        <v>277</v>
      </c>
      <c r="C73" s="68" t="s">
        <v>296</v>
      </c>
      <c r="D73" s="79">
        <v>25078842116</v>
      </c>
      <c r="E73" s="67" t="s">
        <v>300</v>
      </c>
      <c r="F73" s="67" t="s">
        <v>305</v>
      </c>
    </row>
    <row r="74" spans="1:6">
      <c r="A74" s="68" t="s">
        <v>278</v>
      </c>
      <c r="B74" s="66" t="s">
        <v>279</v>
      </c>
      <c r="C74" s="68" t="s">
        <v>304</v>
      </c>
      <c r="D74" s="80">
        <v>254705460886</v>
      </c>
      <c r="E74" s="67" t="s">
        <v>299</v>
      </c>
      <c r="F74" s="67" t="s">
        <v>301</v>
      </c>
    </row>
  </sheetData>
  <conditionalFormatting sqref="A1">
    <cfRule type="duplicateValues" dxfId="189" priority="70"/>
  </conditionalFormatting>
  <conditionalFormatting sqref="A2:A6">
    <cfRule type="duplicateValues" dxfId="188" priority="60"/>
  </conditionalFormatting>
  <conditionalFormatting sqref="A2:A12">
    <cfRule type="duplicateValues" dxfId="187" priority="61"/>
    <cfRule type="duplicateValues" dxfId="186" priority="62"/>
    <cfRule type="duplicateValues" dxfId="185" priority="63"/>
    <cfRule type="duplicateValues" dxfId="184" priority="64"/>
    <cfRule type="duplicateValues" dxfId="183" priority="65"/>
  </conditionalFormatting>
  <conditionalFormatting sqref="A13:A14">
    <cfRule type="duplicateValues" dxfId="182" priority="50"/>
  </conditionalFormatting>
  <conditionalFormatting sqref="A13:A15">
    <cfRule type="duplicateValues" dxfId="181" priority="54"/>
    <cfRule type="duplicateValues" dxfId="180" priority="55"/>
    <cfRule type="duplicateValues" dxfId="179" priority="56"/>
    <cfRule type="duplicateValues" dxfId="178" priority="57"/>
  </conditionalFormatting>
  <conditionalFormatting sqref="A16:A26">
    <cfRule type="duplicateValues" dxfId="177" priority="41"/>
    <cfRule type="duplicateValues" dxfId="176" priority="42"/>
    <cfRule type="duplicateValues" dxfId="175" priority="43"/>
    <cfRule type="duplicateValues" dxfId="174" priority="44"/>
  </conditionalFormatting>
  <conditionalFormatting sqref="A43:A48">
    <cfRule type="duplicateValues" dxfId="173" priority="37"/>
  </conditionalFormatting>
  <conditionalFormatting sqref="A49:A50">
    <cfRule type="duplicateValues" dxfId="172" priority="33"/>
  </conditionalFormatting>
  <conditionalFormatting sqref="A51">
    <cfRule type="duplicateValues" dxfId="171" priority="29"/>
  </conditionalFormatting>
  <conditionalFormatting sqref="A52:A54">
    <cfRule type="duplicateValues" dxfId="170" priority="25"/>
  </conditionalFormatting>
  <conditionalFormatting sqref="A55:A58">
    <cfRule type="duplicateValues" dxfId="169" priority="21"/>
  </conditionalFormatting>
  <conditionalFormatting sqref="A59:A65">
    <cfRule type="duplicateValues" dxfId="168" priority="17"/>
  </conditionalFormatting>
  <conditionalFormatting sqref="A66:A67">
    <cfRule type="duplicateValues" dxfId="167" priority="13"/>
  </conditionalFormatting>
  <conditionalFormatting sqref="A68">
    <cfRule type="duplicateValues" dxfId="166" priority="9"/>
  </conditionalFormatting>
  <conditionalFormatting sqref="A69:A73">
    <cfRule type="duplicateValues" dxfId="165" priority="5"/>
  </conditionalFormatting>
  <conditionalFormatting sqref="A74">
    <cfRule type="duplicateValues" dxfId="164" priority="1"/>
  </conditionalFormatting>
  <conditionalFormatting sqref="A1:B1">
    <cfRule type="duplicateValues" dxfId="163" priority="69"/>
  </conditionalFormatting>
  <conditionalFormatting sqref="A2:B4">
    <cfRule type="duplicateValues" dxfId="162" priority="58"/>
    <cfRule type="duplicateValues" dxfId="161" priority="59"/>
  </conditionalFormatting>
  <conditionalFormatting sqref="A2:B12">
    <cfRule type="duplicateValues" dxfId="160" priority="66"/>
    <cfRule type="duplicateValues" dxfId="159" priority="67"/>
  </conditionalFormatting>
  <conditionalFormatting sqref="A14:B14">
    <cfRule type="duplicateValues" dxfId="158" priority="48"/>
    <cfRule type="duplicateValues" dxfId="157" priority="49"/>
  </conditionalFormatting>
  <conditionalFormatting sqref="A15:B15 A13:B13">
    <cfRule type="duplicateValues" dxfId="156" priority="51"/>
    <cfRule type="duplicateValues" dxfId="155" priority="52"/>
  </conditionalFormatting>
  <conditionalFormatting sqref="A15:B15 B13">
    <cfRule type="duplicateValues" dxfId="154" priority="53"/>
  </conditionalFormatting>
  <conditionalFormatting sqref="A43:B48">
    <cfRule type="duplicateValues" dxfId="153" priority="38"/>
    <cfRule type="duplicateValues" dxfId="152" priority="39"/>
  </conditionalFormatting>
  <conditionalFormatting sqref="A49:B50">
    <cfRule type="duplicateValues" dxfId="151" priority="34"/>
    <cfRule type="duplicateValues" dxfId="150" priority="35"/>
  </conditionalFormatting>
  <conditionalFormatting sqref="A51:B51">
    <cfRule type="duplicateValues" dxfId="149" priority="30"/>
    <cfRule type="duplicateValues" dxfId="148" priority="31"/>
  </conditionalFormatting>
  <conditionalFormatting sqref="A52:B54">
    <cfRule type="duplicateValues" dxfId="147" priority="26"/>
    <cfRule type="duplicateValues" dxfId="146" priority="27"/>
  </conditionalFormatting>
  <conditionalFormatting sqref="A55:B58">
    <cfRule type="duplicateValues" dxfId="145" priority="22"/>
    <cfRule type="duplicateValues" dxfId="144" priority="23"/>
  </conditionalFormatting>
  <conditionalFormatting sqref="A59:B65">
    <cfRule type="duplicateValues" dxfId="143" priority="18"/>
    <cfRule type="duplicateValues" dxfId="142" priority="19"/>
  </conditionalFormatting>
  <conditionalFormatting sqref="A66:B67">
    <cfRule type="duplicateValues" dxfId="141" priority="14"/>
    <cfRule type="duplicateValues" dxfId="140" priority="15"/>
  </conditionalFormatting>
  <conditionalFormatting sqref="A68:B68">
    <cfRule type="duplicateValues" dxfId="139" priority="10"/>
    <cfRule type="duplicateValues" dxfId="138" priority="11"/>
  </conditionalFormatting>
  <conditionalFormatting sqref="A69:B73">
    <cfRule type="duplicateValues" dxfId="137" priority="6"/>
    <cfRule type="duplicateValues" dxfId="136" priority="7"/>
  </conditionalFormatting>
  <conditionalFormatting sqref="A74:B74">
    <cfRule type="duplicateValues" dxfId="135" priority="2"/>
    <cfRule type="duplicateValues" dxfId="134" priority="3"/>
  </conditionalFormatting>
  <conditionalFormatting sqref="B2:B12">
    <cfRule type="duplicateValues" dxfId="133" priority="68"/>
  </conditionalFormatting>
  <conditionalFormatting sqref="B14">
    <cfRule type="duplicateValues" dxfId="132" priority="47"/>
  </conditionalFormatting>
  <conditionalFormatting sqref="B16:B26">
    <cfRule type="duplicateValues" dxfId="131" priority="45"/>
    <cfRule type="duplicateValues" dxfId="130" priority="46"/>
  </conditionalFormatting>
  <conditionalFormatting sqref="B43:B48">
    <cfRule type="duplicateValues" dxfId="129" priority="40"/>
  </conditionalFormatting>
  <conditionalFormatting sqref="B49:B50">
    <cfRule type="duplicateValues" dxfId="128" priority="36"/>
  </conditionalFormatting>
  <conditionalFormatting sqref="B51">
    <cfRule type="duplicateValues" dxfId="127" priority="32"/>
  </conditionalFormatting>
  <conditionalFormatting sqref="B52:B54">
    <cfRule type="duplicateValues" dxfId="126" priority="28"/>
  </conditionalFormatting>
  <conditionalFormatting sqref="B55:B58">
    <cfRule type="duplicateValues" dxfId="125" priority="24"/>
  </conditionalFormatting>
  <conditionalFormatting sqref="B59:B65">
    <cfRule type="duplicateValues" dxfId="124" priority="20"/>
  </conditionalFormatting>
  <conditionalFormatting sqref="B66:B67">
    <cfRule type="duplicateValues" dxfId="123" priority="16"/>
  </conditionalFormatting>
  <conditionalFormatting sqref="B68">
    <cfRule type="duplicateValues" dxfId="122" priority="12"/>
  </conditionalFormatting>
  <conditionalFormatting sqref="B69:B73">
    <cfRule type="duplicateValues" dxfId="121" priority="8"/>
  </conditionalFormatting>
  <conditionalFormatting sqref="B74">
    <cfRule type="duplicateValues" dxfId="120" priority="4"/>
  </conditionalFormatting>
  <hyperlinks>
    <hyperlink ref="B2" r:id="rId1" display="mailto:adamsyezid@gmail.com" xr:uid="{643BC973-A643-4ADD-A5BF-9E43CC84F71E}"/>
    <hyperlink ref="B8" r:id="rId2" display="mailto:audreymurimi@gmail.com" xr:uid="{95883810-A4A6-48D6-A61F-F457D97601B8}"/>
    <hyperlink ref="B7" r:id="rId3" display="mailto:artgana0@gmail.com" xr:uid="{2A70CFC7-F1CC-4D19-8546-734416578927}"/>
    <hyperlink ref="B20" r:id="rId4" display="mailto:ruttoevans85@gmail.com" xr:uid="{1664DF8D-2802-4F73-98CB-29E442AC9D38}"/>
    <hyperlink ref="B58" r:id="rId5" display="mailto:paulineandege@gmail.com" xr:uid="{190A4615-999E-4DC5-A878-CC665926A078}"/>
    <hyperlink ref="B61" r:id="rId6" display="mailto:loompesky@yahoo.com" xr:uid="{6062B11A-84DE-4AF5-97A1-8648C6C1115E}"/>
    <hyperlink ref="B63" r:id="rId7" display="mailto:kihuharahab@gmail.com" xr:uid="{C0A2BBBC-3456-4281-B71F-5DEA40B439EC}"/>
    <hyperlink ref="B70" r:id="rId8" display="mailto:tonnycardmush@gmail.com" xr:uid="{16B5FAA8-E096-458D-B7AE-3458AD19ADFD}"/>
    <hyperlink ref="B73" r:id="rId9" display="mailto:sharonumurewa5@gmail.com" xr:uid="{BDEAE66F-4009-4FF4-8F48-9EB7D03E8D9C}"/>
    <hyperlink ref="B74" r:id="rId10" display="mailto:zennate@gmail.com" xr:uid="{DFA91B26-0A6A-4BF6-8267-50E214C602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0228-5F55-4BAD-B15D-2EB47DF5B80C}">
  <dimension ref="A1:B50"/>
  <sheetViews>
    <sheetView topLeftCell="A44" workbookViewId="0">
      <selection activeCell="C6" sqref="C6"/>
    </sheetView>
  </sheetViews>
  <sheetFormatPr defaultRowHeight="14.45"/>
  <sheetData>
    <row r="1" spans="1:2" ht="15.6">
      <c r="A1" s="86" t="s">
        <v>310</v>
      </c>
      <c r="B1" s="86" t="s">
        <v>311</v>
      </c>
    </row>
    <row r="2" spans="1:2">
      <c r="A2" s="87" t="s">
        <v>102</v>
      </c>
      <c r="B2" s="88" t="s">
        <v>63</v>
      </c>
    </row>
    <row r="3" spans="1:2">
      <c r="A3" s="88" t="s">
        <v>105</v>
      </c>
      <c r="B3" s="88" t="s">
        <v>64</v>
      </c>
    </row>
    <row r="4" spans="1:2">
      <c r="A4" s="87" t="s">
        <v>107</v>
      </c>
      <c r="B4" s="88" t="s">
        <v>65</v>
      </c>
    </row>
    <row r="5" spans="1:2">
      <c r="A5" s="87" t="s">
        <v>119</v>
      </c>
      <c r="B5" s="88" t="s">
        <v>66</v>
      </c>
    </row>
    <row r="6" spans="1:2">
      <c r="A6" s="87" t="s">
        <v>120</v>
      </c>
      <c r="B6" s="88" t="s">
        <v>67</v>
      </c>
    </row>
    <row r="7" spans="1:2">
      <c r="A7" s="87" t="s">
        <v>121</v>
      </c>
      <c r="B7" s="88" t="s">
        <v>68</v>
      </c>
    </row>
    <row r="8" spans="1:2">
      <c r="A8" s="87" t="s">
        <v>122</v>
      </c>
      <c r="B8" s="88" t="s">
        <v>69</v>
      </c>
    </row>
    <row r="9" spans="1:2">
      <c r="A9" s="87" t="s">
        <v>123</v>
      </c>
      <c r="B9" s="88" t="s">
        <v>70</v>
      </c>
    </row>
    <row r="10" spans="1:2">
      <c r="A10" s="87" t="s">
        <v>125</v>
      </c>
      <c r="B10" s="88" t="s">
        <v>71</v>
      </c>
    </row>
    <row r="11" spans="1:2">
      <c r="A11" s="88" t="s">
        <v>126</v>
      </c>
      <c r="B11" s="88" t="s">
        <v>72</v>
      </c>
    </row>
    <row r="12" spans="1:2">
      <c r="A12" s="88" t="s">
        <v>133</v>
      </c>
      <c r="B12" s="88" t="s">
        <v>134</v>
      </c>
    </row>
    <row r="13" spans="1:2">
      <c r="A13" s="89" t="s">
        <v>142</v>
      </c>
      <c r="B13" s="88" t="s">
        <v>143</v>
      </c>
    </row>
    <row r="14" spans="1:2">
      <c r="A14" s="88" t="s">
        <v>148</v>
      </c>
      <c r="B14" s="88" t="s">
        <v>73</v>
      </c>
    </row>
    <row r="15" spans="1:2">
      <c r="A15" s="87" t="s">
        <v>159</v>
      </c>
      <c r="B15" s="88" t="s">
        <v>74</v>
      </c>
    </row>
    <row r="16" spans="1:2">
      <c r="A16" s="87" t="s">
        <v>160</v>
      </c>
      <c r="B16" s="88" t="s">
        <v>161</v>
      </c>
    </row>
    <row r="17" spans="1:2">
      <c r="A17" s="87" t="s">
        <v>169</v>
      </c>
      <c r="B17" s="88" t="s">
        <v>75</v>
      </c>
    </row>
    <row r="18" spans="1:2">
      <c r="A18" s="88" t="s">
        <v>173</v>
      </c>
      <c r="B18" s="88" t="s">
        <v>76</v>
      </c>
    </row>
    <row r="19" spans="1:2">
      <c r="A19" s="87" t="s">
        <v>178</v>
      </c>
      <c r="B19" s="88" t="s">
        <v>77</v>
      </c>
    </row>
    <row r="20" spans="1:2">
      <c r="A20" s="87" t="s">
        <v>179</v>
      </c>
      <c r="B20" s="88" t="s">
        <v>78</v>
      </c>
    </row>
    <row r="21" spans="1:2">
      <c r="A21" s="87" t="s">
        <v>181</v>
      </c>
      <c r="B21" s="88" t="s">
        <v>182</v>
      </c>
    </row>
    <row r="22" spans="1:2">
      <c r="A22" s="87" t="s">
        <v>190</v>
      </c>
      <c r="B22" s="88" t="s">
        <v>79</v>
      </c>
    </row>
    <row r="23" spans="1:2">
      <c r="A23" s="87" t="s">
        <v>192</v>
      </c>
      <c r="B23" s="88" t="s">
        <v>80</v>
      </c>
    </row>
    <row r="24" spans="1:2">
      <c r="A24" s="88" t="s">
        <v>194</v>
      </c>
      <c r="B24" s="88" t="s">
        <v>81</v>
      </c>
    </row>
    <row r="25" spans="1:2">
      <c r="A25" s="87" t="s">
        <v>196</v>
      </c>
      <c r="B25" s="88" t="s">
        <v>197</v>
      </c>
    </row>
    <row r="26" spans="1:2">
      <c r="A26" s="88" t="s">
        <v>205</v>
      </c>
      <c r="B26" s="88" t="s">
        <v>83</v>
      </c>
    </row>
    <row r="27" spans="1:2">
      <c r="A27" s="87" t="s">
        <v>203</v>
      </c>
      <c r="B27" s="88" t="s">
        <v>82</v>
      </c>
    </row>
    <row r="28" spans="1:2">
      <c r="A28" s="87" t="s">
        <v>216</v>
      </c>
      <c r="B28" s="88" t="s">
        <v>84</v>
      </c>
    </row>
    <row r="29" spans="1:2">
      <c r="A29" s="87" t="s">
        <v>218</v>
      </c>
      <c r="B29" s="88" t="s">
        <v>85</v>
      </c>
    </row>
    <row r="30" spans="1:2">
      <c r="A30" s="87" t="s">
        <v>220</v>
      </c>
      <c r="B30" s="88" t="s">
        <v>221</v>
      </c>
    </row>
    <row r="31" spans="1:2">
      <c r="A31" s="87" t="s">
        <v>229</v>
      </c>
      <c r="B31" s="88" t="s">
        <v>97</v>
      </c>
    </row>
    <row r="32" spans="1:2">
      <c r="A32" s="87" t="s">
        <v>223</v>
      </c>
      <c r="B32" s="88" t="s">
        <v>86</v>
      </c>
    </row>
    <row r="33" spans="1:2">
      <c r="A33" s="87" t="s">
        <v>237</v>
      </c>
      <c r="B33" s="88" t="s">
        <v>89</v>
      </c>
    </row>
    <row r="34" spans="1:2">
      <c r="A34" s="87" t="s">
        <v>250</v>
      </c>
      <c r="B34" s="88" t="s">
        <v>91</v>
      </c>
    </row>
    <row r="35" spans="1:2">
      <c r="A35" s="88" t="s">
        <v>225</v>
      </c>
      <c r="B35" s="88" t="s">
        <v>87</v>
      </c>
    </row>
    <row r="36" spans="1:2">
      <c r="A36" s="88" t="s">
        <v>227</v>
      </c>
      <c r="B36" s="88" t="s">
        <v>88</v>
      </c>
    </row>
    <row r="37" spans="1:2">
      <c r="A37" s="88" t="s">
        <v>239</v>
      </c>
      <c r="B37" s="88" t="s">
        <v>240</v>
      </c>
    </row>
    <row r="38" spans="1:2">
      <c r="A38" s="87" t="s">
        <v>245</v>
      </c>
      <c r="B38" s="88" t="s">
        <v>90</v>
      </c>
    </row>
    <row r="39" spans="1:2">
      <c r="A39" s="87" t="s">
        <v>252</v>
      </c>
      <c r="B39" s="88" t="s">
        <v>253</v>
      </c>
    </row>
    <row r="40" spans="1:2">
      <c r="A40" s="88" t="s">
        <v>255</v>
      </c>
      <c r="B40" s="88" t="s">
        <v>256</v>
      </c>
    </row>
    <row r="41" spans="1:2">
      <c r="A41" s="87" t="s">
        <v>258</v>
      </c>
      <c r="B41" s="88" t="s">
        <v>92</v>
      </c>
    </row>
    <row r="42" spans="1:2">
      <c r="A42" s="87" t="s">
        <v>263</v>
      </c>
      <c r="B42" s="88" t="s">
        <v>93</v>
      </c>
    </row>
    <row r="43" spans="1:2">
      <c r="A43" s="87" t="s">
        <v>271</v>
      </c>
      <c r="B43" s="88" t="s">
        <v>94</v>
      </c>
    </row>
    <row r="44" spans="1:2">
      <c r="A44" s="88" t="s">
        <v>268</v>
      </c>
      <c r="B44" s="88" t="s">
        <v>269</v>
      </c>
    </row>
    <row r="45" spans="1:2">
      <c r="A45" s="88" t="s">
        <v>276</v>
      </c>
      <c r="B45" s="88" t="s">
        <v>95</v>
      </c>
    </row>
    <row r="46" spans="1:2">
      <c r="A46" s="87" t="s">
        <v>278</v>
      </c>
      <c r="B46" s="88" t="s">
        <v>96</v>
      </c>
    </row>
    <row r="47" spans="1:2">
      <c r="A47" s="88" t="s">
        <v>281</v>
      </c>
      <c r="B47" s="88"/>
    </row>
    <row r="48" spans="1:2">
      <c r="A48" s="88" t="s">
        <v>283</v>
      </c>
      <c r="B48" s="88"/>
    </row>
    <row r="49" spans="1:2">
      <c r="A49" s="88" t="s">
        <v>285</v>
      </c>
      <c r="B49" s="88"/>
    </row>
    <row r="50" spans="1:2">
      <c r="A50" s="88" t="s">
        <v>288</v>
      </c>
      <c r="B50" s="8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9E2F-002C-41DE-8F7D-35FF498AE795}">
  <sheetPr filterMode="1">
    <tabColor rgb="FF002060"/>
  </sheetPr>
  <dimension ref="A1:AC19"/>
  <sheetViews>
    <sheetView topLeftCell="B15" workbookViewId="0">
      <pane xSplit="1" topLeftCell="C1" activePane="topRight" state="frozen"/>
      <selection pane="topRight" activeCell="C1" sqref="C1"/>
      <selection activeCell="B1" sqref="B1"/>
    </sheetView>
  </sheetViews>
  <sheetFormatPr defaultRowHeight="15" customHeight="1"/>
  <cols>
    <col min="1" max="1" width="10.28515625" hidden="1" customWidth="1"/>
    <col min="2" max="2" width="23.42578125" customWidth="1"/>
    <col min="3" max="3" width="32.42578125" customWidth="1"/>
    <col min="4" max="4" width="14.42578125" style="5" customWidth="1"/>
    <col min="5" max="5" width="11.5703125" style="5" customWidth="1"/>
    <col min="11" max="11" width="9.28515625" bestFit="1" customWidth="1"/>
  </cols>
  <sheetData>
    <row r="1" spans="1:29" ht="14.45">
      <c r="C1" s="94"/>
      <c r="G1" s="3" t="s">
        <v>312</v>
      </c>
      <c r="H1" s="3">
        <f>COUNTA(B4:B37)</f>
        <v>16</v>
      </c>
    </row>
    <row r="2" spans="1:29" s="26" customFormat="1" ht="18" customHeight="1">
      <c r="C2" s="56"/>
      <c r="D2" s="27"/>
      <c r="E2" s="27"/>
      <c r="F2" s="26">
        <f>COUNTIF(F4:F23, "&gt;0")</f>
        <v>16</v>
      </c>
      <c r="G2" s="26">
        <f t="shared" ref="G2:AC2" si="0">COUNTIF(G4:G23, "&gt;0")</f>
        <v>14</v>
      </c>
      <c r="H2" s="26">
        <f t="shared" si="0"/>
        <v>15</v>
      </c>
      <c r="I2" s="26">
        <f t="shared" si="0"/>
        <v>15</v>
      </c>
      <c r="J2" s="26">
        <f t="shared" si="0"/>
        <v>16</v>
      </c>
      <c r="K2" s="26">
        <f t="shared" si="0"/>
        <v>14</v>
      </c>
      <c r="L2" s="26">
        <f t="shared" si="0"/>
        <v>12</v>
      </c>
      <c r="M2" s="26">
        <f t="shared" si="0"/>
        <v>14</v>
      </c>
      <c r="N2" s="26">
        <f t="shared" si="0"/>
        <v>14</v>
      </c>
      <c r="O2" s="26">
        <f t="shared" si="0"/>
        <v>12</v>
      </c>
      <c r="P2" s="26">
        <f t="shared" si="0"/>
        <v>14</v>
      </c>
      <c r="Q2" s="26">
        <f t="shared" si="0"/>
        <v>14</v>
      </c>
      <c r="R2" s="26">
        <f t="shared" si="0"/>
        <v>12</v>
      </c>
      <c r="S2" s="26">
        <f t="shared" si="0"/>
        <v>12</v>
      </c>
      <c r="T2" s="26">
        <f t="shared" si="0"/>
        <v>12</v>
      </c>
      <c r="U2" s="26">
        <f t="shared" si="0"/>
        <v>10</v>
      </c>
      <c r="V2" s="26">
        <f t="shared" si="0"/>
        <v>9</v>
      </c>
      <c r="W2" s="26">
        <f t="shared" si="0"/>
        <v>10</v>
      </c>
      <c r="X2" s="26">
        <f t="shared" si="0"/>
        <v>0</v>
      </c>
      <c r="Y2" s="26">
        <f t="shared" si="0"/>
        <v>0</v>
      </c>
      <c r="Z2" s="26">
        <f t="shared" si="0"/>
        <v>0</v>
      </c>
      <c r="AA2" s="26">
        <f t="shared" si="0"/>
        <v>0</v>
      </c>
      <c r="AB2" s="26">
        <f t="shared" si="0"/>
        <v>0</v>
      </c>
      <c r="AC2" s="26">
        <f t="shared" si="0"/>
        <v>0</v>
      </c>
    </row>
    <row r="3" spans="1:29" s="9" customFormat="1" ht="15.75">
      <c r="A3" s="11" t="s">
        <v>4</v>
      </c>
      <c r="B3" s="10" t="s">
        <v>290</v>
      </c>
      <c r="C3" s="10" t="s">
        <v>7</v>
      </c>
      <c r="D3" s="28" t="s">
        <v>313</v>
      </c>
      <c r="E3" s="25" t="s">
        <v>314</v>
      </c>
      <c r="F3" s="10" t="s">
        <v>315</v>
      </c>
      <c r="G3" s="10" t="s">
        <v>316</v>
      </c>
      <c r="H3" s="10" t="s">
        <v>317</v>
      </c>
      <c r="I3" s="10" t="s">
        <v>318</v>
      </c>
      <c r="J3" s="10" t="s">
        <v>319</v>
      </c>
      <c r="K3" s="10" t="s">
        <v>320</v>
      </c>
      <c r="L3" s="10" t="s">
        <v>321</v>
      </c>
      <c r="M3" s="10" t="s">
        <v>322</v>
      </c>
      <c r="N3" s="10" t="s">
        <v>323</v>
      </c>
      <c r="O3" s="10" t="s">
        <v>324</v>
      </c>
      <c r="P3" s="10" t="s">
        <v>325</v>
      </c>
      <c r="Q3" s="10" t="s">
        <v>326</v>
      </c>
      <c r="R3" s="10" t="s">
        <v>327</v>
      </c>
      <c r="S3" s="10" t="s">
        <v>328</v>
      </c>
      <c r="T3" s="10" t="s">
        <v>329</v>
      </c>
      <c r="U3" s="10" t="s">
        <v>330</v>
      </c>
      <c r="V3" s="10" t="s">
        <v>331</v>
      </c>
      <c r="W3" s="10" t="s">
        <v>332</v>
      </c>
      <c r="X3" s="10" t="s">
        <v>333</v>
      </c>
      <c r="Y3" s="10" t="s">
        <v>334</v>
      </c>
      <c r="Z3" s="10" t="s">
        <v>335</v>
      </c>
      <c r="AA3" s="10" t="s">
        <v>336</v>
      </c>
      <c r="AB3" s="10" t="s">
        <v>337</v>
      </c>
      <c r="AC3" s="10" t="s">
        <v>338</v>
      </c>
    </row>
    <row r="4" spans="1:29" ht="14.45">
      <c r="A4" s="12" t="s">
        <v>339</v>
      </c>
      <c r="B4" s="8" t="s">
        <v>54</v>
      </c>
      <c r="C4" t="s">
        <v>55</v>
      </c>
      <c r="D4" s="33">
        <f t="shared" ref="D4:D18" si="1">AVERAGEIF(F4:Z4,"&gt;=0")</f>
        <v>60.185185184999995</v>
      </c>
      <c r="F4">
        <v>33.333333330000002</v>
      </c>
      <c r="G4">
        <v>0</v>
      </c>
      <c r="H4">
        <v>33.333333333333329</v>
      </c>
      <c r="I4">
        <v>100</v>
      </c>
      <c r="J4">
        <v>75</v>
      </c>
      <c r="K4">
        <v>66.666666666666657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75</v>
      </c>
      <c r="R4">
        <v>0</v>
      </c>
      <c r="S4" s="55">
        <v>100</v>
      </c>
      <c r="T4" s="55">
        <v>66.666666666666657</v>
      </c>
      <c r="U4">
        <v>0</v>
      </c>
      <c r="V4">
        <v>0</v>
      </c>
      <c r="W4">
        <v>33.333333333333329</v>
      </c>
    </row>
    <row r="5" spans="1:29" ht="14.45">
      <c r="A5" s="12" t="s">
        <v>340</v>
      </c>
      <c r="B5" t="s">
        <v>21</v>
      </c>
      <c r="C5" t="s">
        <v>22</v>
      </c>
      <c r="D5" s="33">
        <f t="shared" si="1"/>
        <v>94.907407407407405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66.666666666666657</v>
      </c>
      <c r="P5">
        <v>75</v>
      </c>
      <c r="Q5">
        <v>100</v>
      </c>
      <c r="R5">
        <v>100</v>
      </c>
      <c r="S5" s="55">
        <v>100</v>
      </c>
      <c r="T5" s="55">
        <v>66.666666666666657</v>
      </c>
      <c r="U5">
        <v>100</v>
      </c>
      <c r="V5">
        <v>100</v>
      </c>
      <c r="W5">
        <v>100</v>
      </c>
    </row>
    <row r="6" spans="1:29" ht="14.45">
      <c r="A6" s="12" t="s">
        <v>340</v>
      </c>
      <c r="B6" s="8" t="s">
        <v>57</v>
      </c>
      <c r="C6" t="s">
        <v>58</v>
      </c>
      <c r="D6" s="33">
        <f t="shared" si="1"/>
        <v>37.962962962962962</v>
      </c>
      <c r="F6">
        <v>100</v>
      </c>
      <c r="G6">
        <v>66.666666666666657</v>
      </c>
      <c r="H6">
        <v>33.333333333333329</v>
      </c>
      <c r="I6">
        <v>33.333333333333329</v>
      </c>
      <c r="J6">
        <v>100</v>
      </c>
      <c r="K6">
        <v>100</v>
      </c>
      <c r="L6">
        <v>50</v>
      </c>
      <c r="M6">
        <v>100</v>
      </c>
      <c r="N6">
        <v>75</v>
      </c>
      <c r="O6">
        <v>0</v>
      </c>
      <c r="P6">
        <v>0</v>
      </c>
      <c r="Q6">
        <v>25</v>
      </c>
      <c r="R6">
        <v>0</v>
      </c>
      <c r="S6" s="55">
        <v>0</v>
      </c>
      <c r="T6" s="55">
        <v>0</v>
      </c>
      <c r="U6">
        <v>0</v>
      </c>
      <c r="V6">
        <v>0</v>
      </c>
      <c r="W6">
        <v>0</v>
      </c>
    </row>
    <row r="7" spans="1:29" ht="14.45">
      <c r="A7" s="12" t="s">
        <v>341</v>
      </c>
      <c r="B7" s="8" t="s">
        <v>33</v>
      </c>
      <c r="C7" t="s">
        <v>34</v>
      </c>
      <c r="D7" s="33">
        <f t="shared" si="1"/>
        <v>72.222222222222214</v>
      </c>
      <c r="F7">
        <v>100</v>
      </c>
      <c r="G7">
        <v>33.333333333333329</v>
      </c>
      <c r="H7">
        <v>100</v>
      </c>
      <c r="I7">
        <v>100</v>
      </c>
      <c r="J7">
        <v>75</v>
      </c>
      <c r="K7">
        <v>66.6666666666667</v>
      </c>
      <c r="L7">
        <v>0</v>
      </c>
      <c r="M7">
        <v>100</v>
      </c>
      <c r="N7">
        <v>100</v>
      </c>
      <c r="O7">
        <v>66.666666666666657</v>
      </c>
      <c r="P7">
        <v>75</v>
      </c>
      <c r="Q7">
        <v>50</v>
      </c>
      <c r="R7">
        <v>66.666666666666657</v>
      </c>
      <c r="S7" s="55">
        <v>100</v>
      </c>
      <c r="T7" s="55">
        <v>33.333333333333329</v>
      </c>
      <c r="U7">
        <v>100</v>
      </c>
      <c r="V7">
        <v>100</v>
      </c>
      <c r="W7">
        <v>33.333333333333329</v>
      </c>
    </row>
    <row r="8" spans="1:29" ht="14.45">
      <c r="A8" s="12" t="s">
        <v>340</v>
      </c>
      <c r="B8" s="8" t="s">
        <v>60</v>
      </c>
      <c r="C8" t="s">
        <v>61</v>
      </c>
      <c r="D8" s="33">
        <f t="shared" si="1"/>
        <v>31.018518518703704</v>
      </c>
      <c r="F8">
        <v>66.666666669999998</v>
      </c>
      <c r="G8">
        <v>66.666666666666657</v>
      </c>
      <c r="H8">
        <v>33.333333333333329</v>
      </c>
      <c r="I8">
        <v>100</v>
      </c>
      <c r="J8">
        <v>75</v>
      </c>
      <c r="K8">
        <v>66.666666666666657</v>
      </c>
      <c r="L8">
        <v>100</v>
      </c>
      <c r="M8">
        <v>0</v>
      </c>
      <c r="N8">
        <v>25</v>
      </c>
      <c r="O8">
        <v>0</v>
      </c>
      <c r="P8">
        <v>25</v>
      </c>
      <c r="Q8">
        <v>0</v>
      </c>
      <c r="R8">
        <v>0</v>
      </c>
      <c r="S8" s="55">
        <v>0</v>
      </c>
      <c r="T8" s="55">
        <v>0</v>
      </c>
      <c r="U8">
        <v>0</v>
      </c>
      <c r="V8">
        <v>0</v>
      </c>
      <c r="W8">
        <v>0</v>
      </c>
    </row>
    <row r="9" spans="1:29" ht="14.45">
      <c r="A9" s="12" t="s">
        <v>340</v>
      </c>
      <c r="B9" s="8" t="s">
        <v>51</v>
      </c>
      <c r="C9" t="s">
        <v>52</v>
      </c>
      <c r="D9" s="33">
        <f t="shared" si="1"/>
        <v>46.759259259074071</v>
      </c>
      <c r="F9">
        <v>33.333333330000002</v>
      </c>
      <c r="G9">
        <v>66.666666666666657</v>
      </c>
      <c r="H9">
        <v>100</v>
      </c>
      <c r="I9">
        <v>100</v>
      </c>
      <c r="J9">
        <v>100</v>
      </c>
      <c r="K9">
        <v>50</v>
      </c>
      <c r="L9">
        <v>25</v>
      </c>
      <c r="M9">
        <v>50</v>
      </c>
      <c r="N9">
        <v>0</v>
      </c>
      <c r="O9">
        <v>0</v>
      </c>
      <c r="P9">
        <v>25</v>
      </c>
      <c r="Q9">
        <v>75</v>
      </c>
      <c r="R9">
        <v>66.666666666666657</v>
      </c>
      <c r="S9" s="55">
        <v>66.666666666666657</v>
      </c>
      <c r="T9" s="55">
        <v>33.333333333333329</v>
      </c>
      <c r="U9">
        <v>50</v>
      </c>
      <c r="V9">
        <v>0</v>
      </c>
      <c r="W9">
        <v>0</v>
      </c>
    </row>
    <row r="10" spans="1:29" ht="14.45">
      <c r="A10" s="12" t="s">
        <v>340</v>
      </c>
      <c r="B10" s="8" t="s">
        <v>18</v>
      </c>
      <c r="C10" t="s">
        <v>19</v>
      </c>
      <c r="D10" s="33">
        <f t="shared" si="1"/>
        <v>97.222222222222229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50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 s="55">
        <v>100</v>
      </c>
      <c r="T10" s="55">
        <v>100</v>
      </c>
      <c r="U10">
        <v>100</v>
      </c>
      <c r="V10">
        <v>100</v>
      </c>
      <c r="W10">
        <v>100</v>
      </c>
    </row>
    <row r="11" spans="1:29" ht="14.45">
      <c r="A11" s="12" t="s">
        <v>339</v>
      </c>
      <c r="B11" s="8" t="s">
        <v>42</v>
      </c>
      <c r="C11" t="s">
        <v>43</v>
      </c>
      <c r="D11" s="33">
        <f t="shared" si="1"/>
        <v>74.074074074074076</v>
      </c>
      <c r="F11">
        <v>100</v>
      </c>
      <c r="G11">
        <v>100</v>
      </c>
      <c r="H11">
        <v>100</v>
      </c>
      <c r="I11">
        <v>100</v>
      </c>
      <c r="J11">
        <v>75</v>
      </c>
      <c r="K11">
        <v>66.666666666666657</v>
      </c>
      <c r="L11">
        <v>100</v>
      </c>
      <c r="M11">
        <v>75</v>
      </c>
      <c r="N11">
        <v>75</v>
      </c>
      <c r="O11">
        <v>66.666666666666657</v>
      </c>
      <c r="P11">
        <v>75</v>
      </c>
      <c r="Q11">
        <v>100</v>
      </c>
      <c r="R11">
        <v>100</v>
      </c>
      <c r="S11" s="55">
        <v>100</v>
      </c>
      <c r="T11" s="55">
        <v>100</v>
      </c>
      <c r="U11">
        <v>0</v>
      </c>
      <c r="V11">
        <v>0</v>
      </c>
      <c r="W11">
        <v>0</v>
      </c>
    </row>
    <row r="12" spans="1:29" ht="14.45">
      <c r="A12" s="12" t="s">
        <v>340</v>
      </c>
      <c r="B12" s="8" t="s">
        <v>27</v>
      </c>
      <c r="C12" t="s">
        <v>28</v>
      </c>
      <c r="D12" s="33">
        <f t="shared" si="1"/>
        <v>84.72222222240741</v>
      </c>
      <c r="F12">
        <v>66.666666669999998</v>
      </c>
      <c r="G12">
        <v>33.333333333333329</v>
      </c>
      <c r="H12">
        <v>33.333333333333329</v>
      </c>
      <c r="I12">
        <v>100</v>
      </c>
      <c r="J12">
        <v>75</v>
      </c>
      <c r="K12">
        <v>66.666666666666657</v>
      </c>
      <c r="L12">
        <v>75</v>
      </c>
      <c r="M12">
        <v>75</v>
      </c>
      <c r="N12">
        <v>100</v>
      </c>
      <c r="O12">
        <v>100</v>
      </c>
      <c r="P12">
        <v>100</v>
      </c>
      <c r="Q12">
        <v>100</v>
      </c>
      <c r="R12">
        <v>100</v>
      </c>
      <c r="S12" s="55">
        <v>100</v>
      </c>
      <c r="T12" s="55">
        <v>100</v>
      </c>
      <c r="U12">
        <v>100</v>
      </c>
      <c r="V12">
        <v>100</v>
      </c>
      <c r="W12">
        <v>100</v>
      </c>
    </row>
    <row r="13" spans="1:29" ht="14.45">
      <c r="A13" s="12" t="s">
        <v>342</v>
      </c>
      <c r="B13" t="s">
        <v>45</v>
      </c>
      <c r="C13" t="s">
        <v>46</v>
      </c>
      <c r="D13" s="33">
        <f t="shared" si="1"/>
        <v>60.185185184999995</v>
      </c>
      <c r="F13">
        <v>33.333333330000002</v>
      </c>
      <c r="G13">
        <v>33.333333333333329</v>
      </c>
      <c r="H13">
        <v>100</v>
      </c>
      <c r="I13">
        <v>100</v>
      </c>
      <c r="J13">
        <v>25</v>
      </c>
      <c r="K13">
        <v>0</v>
      </c>
      <c r="L13">
        <v>75</v>
      </c>
      <c r="M13">
        <v>75</v>
      </c>
      <c r="N13">
        <v>75</v>
      </c>
      <c r="O13">
        <v>66.666666666666657</v>
      </c>
      <c r="P13">
        <v>75</v>
      </c>
      <c r="Q13">
        <v>25</v>
      </c>
      <c r="R13">
        <v>33.333333333333329</v>
      </c>
      <c r="S13" s="55">
        <v>66.666666666666657</v>
      </c>
      <c r="T13" s="55">
        <v>100</v>
      </c>
      <c r="U13">
        <v>100</v>
      </c>
      <c r="V13">
        <v>100</v>
      </c>
      <c r="W13">
        <v>0</v>
      </c>
    </row>
    <row r="14" spans="1:29" ht="14.45">
      <c r="A14" s="12" t="s">
        <v>340</v>
      </c>
      <c r="B14" t="s">
        <v>39</v>
      </c>
      <c r="C14" t="s">
        <v>40</v>
      </c>
      <c r="D14" s="33">
        <f t="shared" si="1"/>
        <v>63.888888889074074</v>
      </c>
      <c r="F14">
        <v>66.666666669999998</v>
      </c>
      <c r="G14">
        <v>100</v>
      </c>
      <c r="H14">
        <v>33.333333333333329</v>
      </c>
      <c r="I14">
        <v>66.666666666666657</v>
      </c>
      <c r="J14">
        <v>100</v>
      </c>
      <c r="K14">
        <v>66.666666666666657</v>
      </c>
      <c r="L14">
        <v>0</v>
      </c>
      <c r="M14">
        <v>75</v>
      </c>
      <c r="N14">
        <v>75</v>
      </c>
      <c r="O14">
        <v>66.666666666666657</v>
      </c>
      <c r="P14">
        <v>75</v>
      </c>
      <c r="Q14">
        <v>75</v>
      </c>
      <c r="R14">
        <v>33.333333333333329</v>
      </c>
      <c r="S14" s="55">
        <v>100</v>
      </c>
      <c r="T14" s="55">
        <v>0</v>
      </c>
      <c r="U14">
        <v>50</v>
      </c>
      <c r="V14">
        <v>100</v>
      </c>
      <c r="W14">
        <v>66.666666666666657</v>
      </c>
    </row>
    <row r="15" spans="1:29" s="7" customFormat="1" ht="14.45">
      <c r="A15" s="12" t="s">
        <v>340</v>
      </c>
      <c r="B15" s="8" t="s">
        <v>24</v>
      </c>
      <c r="C15" t="s">
        <v>25</v>
      </c>
      <c r="D15" s="33">
        <f t="shared" si="1"/>
        <v>85.648148147962957</v>
      </c>
      <c r="E15" s="5"/>
      <c r="F15">
        <v>33.333333330000002</v>
      </c>
      <c r="G15">
        <v>33.333333333333329</v>
      </c>
      <c r="H15">
        <v>100</v>
      </c>
      <c r="I15">
        <v>100</v>
      </c>
      <c r="J15">
        <v>100</v>
      </c>
      <c r="K15">
        <v>100</v>
      </c>
      <c r="L15">
        <v>75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 s="55">
        <v>100</v>
      </c>
      <c r="T15" s="55">
        <v>33.333333333333329</v>
      </c>
      <c r="U15">
        <v>100</v>
      </c>
      <c r="V15">
        <v>66.666666666666657</v>
      </c>
      <c r="W15">
        <v>100</v>
      </c>
      <c r="X15"/>
      <c r="Y15"/>
    </row>
    <row r="16" spans="1:29" ht="14.45">
      <c r="A16" s="12" t="s">
        <v>340</v>
      </c>
      <c r="B16" s="8" t="s">
        <v>48</v>
      </c>
      <c r="C16" t="s">
        <v>49</v>
      </c>
      <c r="D16" s="33">
        <f t="shared" si="1"/>
        <v>55.092592592592588</v>
      </c>
      <c r="F16">
        <v>100</v>
      </c>
      <c r="G16">
        <v>100</v>
      </c>
      <c r="H16">
        <v>100</v>
      </c>
      <c r="I16">
        <v>66.666666666666657</v>
      </c>
      <c r="J16">
        <v>75</v>
      </c>
      <c r="K16">
        <v>100</v>
      </c>
      <c r="L16">
        <v>100</v>
      </c>
      <c r="M16">
        <v>25</v>
      </c>
      <c r="N16">
        <v>50</v>
      </c>
      <c r="O16">
        <v>33.333333333333329</v>
      </c>
      <c r="P16">
        <v>50</v>
      </c>
      <c r="Q16">
        <v>25</v>
      </c>
      <c r="R16">
        <v>33.333333333333329</v>
      </c>
      <c r="S16" s="55">
        <v>0</v>
      </c>
      <c r="T16" s="55">
        <v>66.666666666666657</v>
      </c>
      <c r="U16">
        <v>0</v>
      </c>
      <c r="V16">
        <v>0</v>
      </c>
      <c r="W16">
        <v>66.666666666666657</v>
      </c>
    </row>
    <row r="17" spans="1:23" ht="14.45">
      <c r="A17" s="12" t="s">
        <v>340</v>
      </c>
      <c r="B17" t="s">
        <v>36</v>
      </c>
      <c r="C17" t="s">
        <v>37</v>
      </c>
      <c r="D17" s="33">
        <f t="shared" si="1"/>
        <v>85.648148148148152</v>
      </c>
      <c r="F17">
        <v>100</v>
      </c>
      <c r="G17">
        <v>66.666666666666657</v>
      </c>
      <c r="H17">
        <v>66.666666666666657</v>
      </c>
      <c r="I17">
        <v>100</v>
      </c>
      <c r="J17">
        <v>75</v>
      </c>
      <c r="K17">
        <v>100</v>
      </c>
      <c r="L17">
        <v>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 s="55">
        <v>66.666666666666657</v>
      </c>
      <c r="T17" s="55">
        <v>100</v>
      </c>
      <c r="U17">
        <v>100</v>
      </c>
      <c r="V17">
        <v>100</v>
      </c>
      <c r="W17">
        <v>66.666666666666657</v>
      </c>
    </row>
    <row r="18" spans="1:23" ht="14.45">
      <c r="A18" s="12" t="s">
        <v>340</v>
      </c>
      <c r="B18" s="8" t="s">
        <v>30</v>
      </c>
      <c r="C18" t="s">
        <v>31</v>
      </c>
      <c r="D18" s="33">
        <f t="shared" si="1"/>
        <v>76.388888889074067</v>
      </c>
      <c r="F18">
        <v>66.666666669999998</v>
      </c>
      <c r="G18">
        <v>33.333333333333329</v>
      </c>
      <c r="H18">
        <v>100</v>
      </c>
      <c r="I18">
        <v>66.666666666666657</v>
      </c>
      <c r="J18">
        <v>100</v>
      </c>
      <c r="K18">
        <v>66.666666666666657</v>
      </c>
      <c r="L18">
        <v>50</v>
      </c>
      <c r="M18">
        <v>100</v>
      </c>
      <c r="N18">
        <v>75</v>
      </c>
      <c r="O18">
        <v>100</v>
      </c>
      <c r="P18">
        <v>100</v>
      </c>
      <c r="Q18">
        <v>100</v>
      </c>
      <c r="R18">
        <v>66.666666666666657</v>
      </c>
      <c r="S18" s="55">
        <v>66.666666666666657</v>
      </c>
      <c r="T18" s="55">
        <v>100</v>
      </c>
      <c r="U18">
        <v>50</v>
      </c>
      <c r="V18">
        <v>100</v>
      </c>
      <c r="W18">
        <v>33.333333333333329</v>
      </c>
    </row>
    <row r="19" spans="1:23" ht="15" hidden="1" customHeight="1">
      <c r="B19" t="s">
        <v>205</v>
      </c>
      <c r="C19" t="s">
        <v>83</v>
      </c>
      <c r="D19" s="33">
        <f t="shared" ref="D19" si="2">AVERAGEIF(F19:Z19,"&gt;=0")</f>
        <v>3.2407407405555557</v>
      </c>
      <c r="F19">
        <v>33.333333330000002</v>
      </c>
      <c r="G19">
        <v>0</v>
      </c>
      <c r="H19">
        <v>0</v>
      </c>
      <c r="I19">
        <v>0</v>
      </c>
      <c r="J19">
        <v>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autoFilter ref="A3:Y19" xr:uid="{714F9E2F-002C-41DE-8F7D-35FF498AE795}">
    <filterColumn colId="16">
      <filters>
        <filter val="100"/>
        <filter val="25"/>
        <filter val="50"/>
        <filter val="75"/>
      </filters>
    </filterColumn>
    <sortState xmlns:xlrd2="http://schemas.microsoft.com/office/spreadsheetml/2017/richdata2" ref="A4:Y18">
      <sortCondition ref="B3:B18"/>
    </sortState>
  </autoFilter>
  <phoneticPr fontId="6" type="noConversion"/>
  <conditionalFormatting sqref="B4:B6">
    <cfRule type="duplicateValues" dxfId="119" priority="48"/>
    <cfRule type="duplicateValues" dxfId="118" priority="49"/>
    <cfRule type="duplicateValues" dxfId="117" priority="495"/>
  </conditionalFormatting>
  <conditionalFormatting sqref="B4:B11">
    <cfRule type="duplicateValues" dxfId="116" priority="496"/>
    <cfRule type="duplicateValues" dxfId="115" priority="497"/>
    <cfRule type="duplicateValues" dxfId="114" priority="498"/>
    <cfRule type="duplicateValues" dxfId="113" priority="499"/>
    <cfRule type="duplicateValues" dxfId="112" priority="500"/>
    <cfRule type="duplicateValues" dxfId="111" priority="501"/>
    <cfRule type="duplicateValues" dxfId="110" priority="502"/>
  </conditionalFormatting>
  <conditionalFormatting sqref="B12">
    <cfRule type="duplicateValues" dxfId="109" priority="462"/>
    <cfRule type="duplicateValues" dxfId="108" priority="463"/>
  </conditionalFormatting>
  <conditionalFormatting sqref="B12:B13">
    <cfRule type="duplicateValues" dxfId="107" priority="41"/>
    <cfRule type="duplicateValues" dxfId="106" priority="458"/>
    <cfRule type="duplicateValues" dxfId="105" priority="459"/>
    <cfRule type="duplicateValues" dxfId="104" priority="460"/>
    <cfRule type="duplicateValues" dxfId="103" priority="461"/>
  </conditionalFormatting>
  <conditionalFormatting sqref="B13">
    <cfRule type="duplicateValues" dxfId="102" priority="39"/>
    <cfRule type="duplicateValues" dxfId="101" priority="40"/>
  </conditionalFormatting>
  <conditionalFormatting sqref="B14:B15">
    <cfRule type="duplicateValues" dxfId="100" priority="644"/>
    <cfRule type="duplicateValues" dxfId="99" priority="645"/>
    <cfRule type="duplicateValues" dxfId="98" priority="646"/>
    <cfRule type="duplicateValues" dxfId="97" priority="647"/>
  </conditionalFormatting>
  <conditionalFormatting sqref="D4:D19">
    <cfRule type="cellIs" dxfId="96" priority="61" operator="lessThan">
      <formula>50</formula>
    </cfRule>
  </conditionalFormatting>
  <conditionalFormatting sqref="E4:E19">
    <cfRule type="cellIs" dxfId="95" priority="58" operator="equal">
      <formula>"Negative"</formula>
    </cfRule>
    <cfRule type="cellIs" dxfId="94" priority="59" operator="equal">
      <formula>"Positive"</formula>
    </cfRule>
    <cfRule type="cellIs" dxfId="93" priority="60" operator="equal">
      <formula>"All Zeros"</formula>
    </cfRule>
  </conditionalFormatting>
  <conditionalFormatting sqref="B19">
    <cfRule type="duplicateValues" dxfId="92" priority="827"/>
    <cfRule type="duplicateValues" dxfId="91" priority="828"/>
    <cfRule type="duplicateValues" dxfId="90" priority="829"/>
  </conditionalFormatting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2257BFB-775C-4F3D-9784-EEF1DBF44A3B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Attendance!F4:AA4</xm:f>
              <xm:sqref>E4</xm:sqref>
            </x14:sparkline>
            <x14:sparkline>
              <xm:f>Attendance!F5:AA5</xm:f>
              <xm:sqref>E5</xm:sqref>
            </x14:sparkline>
            <x14:sparkline>
              <xm:f>Attendance!F6:AA6</xm:f>
              <xm:sqref>E6</xm:sqref>
            </x14:sparkline>
            <x14:sparkline>
              <xm:f>Attendance!F7:AA7</xm:f>
              <xm:sqref>E7</xm:sqref>
            </x14:sparkline>
            <x14:sparkline>
              <xm:f>Attendance!F8:AA8</xm:f>
              <xm:sqref>E8</xm:sqref>
            </x14:sparkline>
            <x14:sparkline>
              <xm:f>Attendance!F9:AA9</xm:f>
              <xm:sqref>E9</xm:sqref>
            </x14:sparkline>
            <x14:sparkline>
              <xm:f>Attendance!F10:AA10</xm:f>
              <xm:sqref>E10</xm:sqref>
            </x14:sparkline>
            <x14:sparkline>
              <xm:f>Attendance!F11:AA11</xm:f>
              <xm:sqref>E11</xm:sqref>
            </x14:sparkline>
            <x14:sparkline>
              <xm:f>Attendance!F12:AA12</xm:f>
              <xm:sqref>E12</xm:sqref>
            </x14:sparkline>
            <x14:sparkline>
              <xm:f>Attendance!F13:AA13</xm:f>
              <xm:sqref>E13</xm:sqref>
            </x14:sparkline>
            <x14:sparkline>
              <xm:f>Attendance!F14:AA14</xm:f>
              <xm:sqref>E14</xm:sqref>
            </x14:sparkline>
            <x14:sparkline>
              <xm:f>Attendance!F15:AA15</xm:f>
              <xm:sqref>E15</xm:sqref>
            </x14:sparkline>
            <x14:sparkline>
              <xm:f>Attendance!F16:AA16</xm:f>
              <xm:sqref>E16</xm:sqref>
            </x14:sparkline>
            <x14:sparkline>
              <xm:f>Attendance!F17:AA17</xm:f>
              <xm:sqref>E17</xm:sqref>
            </x14:sparkline>
            <x14:sparkline>
              <xm:f>Attendance!F18:AA18</xm:f>
              <xm:sqref>E18</xm:sqref>
            </x14:sparkline>
            <x14:sparkline>
              <xm:f>Attendance!F19:AA19</xm:f>
              <xm:sqref>E19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A8FA-8A2F-48A3-A546-D53C34A25C7C}">
  <sheetPr>
    <tabColor theme="4" tint="-0.249977111117893"/>
  </sheetPr>
  <dimension ref="A1:AB18"/>
  <sheetViews>
    <sheetView workbookViewId="0">
      <pane xSplit="1" topLeftCell="B1" activePane="topRight" state="frozen"/>
      <selection pane="topRight" activeCell="E12" sqref="E12"/>
    </sheetView>
  </sheetViews>
  <sheetFormatPr defaultRowHeight="15" customHeight="1"/>
  <cols>
    <col min="1" max="1" width="20.85546875" customWidth="1"/>
    <col min="2" max="2" width="26.7109375" customWidth="1"/>
    <col min="3" max="3" width="13.42578125" style="24" customWidth="1"/>
    <col min="4" max="4" width="11.85546875" style="24" customWidth="1"/>
  </cols>
  <sheetData>
    <row r="1" spans="1:28" s="9" customFormat="1" ht="15.75">
      <c r="B1" s="16"/>
      <c r="C1" s="13"/>
      <c r="D1" s="13"/>
      <c r="E1" s="91" t="s">
        <v>343</v>
      </c>
      <c r="F1" s="91" t="s">
        <v>344</v>
      </c>
      <c r="G1" s="91" t="s">
        <v>345</v>
      </c>
      <c r="H1" s="91" t="s">
        <v>346</v>
      </c>
      <c r="I1" s="91" t="s">
        <v>347</v>
      </c>
      <c r="J1" s="91" t="s">
        <v>348</v>
      </c>
      <c r="K1" s="91" t="s">
        <v>349</v>
      </c>
      <c r="L1" s="91" t="s">
        <v>350</v>
      </c>
      <c r="M1" s="91" t="s">
        <v>351</v>
      </c>
      <c r="N1" s="91" t="s">
        <v>352</v>
      </c>
      <c r="O1" s="91" t="s">
        <v>353</v>
      </c>
      <c r="P1" s="91" t="s">
        <v>354</v>
      </c>
      <c r="Q1" s="91" t="s">
        <v>355</v>
      </c>
      <c r="R1" s="91" t="s">
        <v>356</v>
      </c>
      <c r="S1" s="92" t="s">
        <v>357</v>
      </c>
      <c r="T1" s="91" t="s">
        <v>358</v>
      </c>
      <c r="U1" s="91" t="s">
        <v>359</v>
      </c>
      <c r="V1" s="91" t="s">
        <v>360</v>
      </c>
      <c r="W1" s="91" t="s">
        <v>361</v>
      </c>
      <c r="X1" s="91" t="s">
        <v>362</v>
      </c>
      <c r="Y1" s="91" t="s">
        <v>363</v>
      </c>
      <c r="Z1" s="9" t="s">
        <v>364</v>
      </c>
      <c r="AA1" s="9" t="s">
        <v>365</v>
      </c>
    </row>
    <row r="2" spans="1:28" s="9" customFormat="1" ht="15.75">
      <c r="C2" s="47"/>
      <c r="D2" s="20"/>
      <c r="E2" s="9">
        <f t="shared" ref="E2:Z2" si="0">COUNTIF(E4:E23, "&gt;0")</f>
        <v>15</v>
      </c>
      <c r="F2" s="9">
        <f t="shared" si="0"/>
        <v>15</v>
      </c>
      <c r="G2" s="9">
        <f t="shared" si="0"/>
        <v>15</v>
      </c>
      <c r="H2" s="9">
        <f t="shared" si="0"/>
        <v>15</v>
      </c>
      <c r="I2" s="9">
        <f t="shared" si="0"/>
        <v>14</v>
      </c>
      <c r="J2" s="9">
        <f t="shared" si="0"/>
        <v>14</v>
      </c>
      <c r="K2" s="9">
        <f t="shared" si="0"/>
        <v>13</v>
      </c>
      <c r="L2" s="9">
        <f t="shared" si="0"/>
        <v>12</v>
      </c>
      <c r="M2" s="9">
        <f t="shared" si="0"/>
        <v>12</v>
      </c>
      <c r="N2" s="9">
        <f t="shared" si="0"/>
        <v>12</v>
      </c>
      <c r="O2" s="9">
        <f t="shared" si="0"/>
        <v>11</v>
      </c>
      <c r="P2" s="9">
        <f t="shared" si="0"/>
        <v>11</v>
      </c>
      <c r="Q2" s="9">
        <f t="shared" si="0"/>
        <v>10</v>
      </c>
      <c r="R2" s="9">
        <f t="shared" si="0"/>
        <v>7</v>
      </c>
      <c r="S2" s="9">
        <f t="shared" si="0"/>
        <v>6</v>
      </c>
      <c r="T2" s="9">
        <f t="shared" si="0"/>
        <v>3</v>
      </c>
      <c r="U2" s="9">
        <f t="shared" si="0"/>
        <v>6</v>
      </c>
      <c r="V2" s="9">
        <f t="shared" si="0"/>
        <v>5</v>
      </c>
      <c r="W2" s="9">
        <f t="shared" si="0"/>
        <v>0</v>
      </c>
      <c r="X2" s="9">
        <f t="shared" si="0"/>
        <v>0</v>
      </c>
      <c r="Y2" s="9">
        <f t="shared" si="0"/>
        <v>0</v>
      </c>
      <c r="Z2" s="9">
        <f t="shared" si="0"/>
        <v>0</v>
      </c>
    </row>
    <row r="3" spans="1:28" s="9" customFormat="1" ht="15.75">
      <c r="A3" s="10" t="s">
        <v>290</v>
      </c>
      <c r="B3" s="10" t="s">
        <v>7</v>
      </c>
      <c r="C3" s="25" t="s">
        <v>366</v>
      </c>
      <c r="D3" s="25" t="s">
        <v>314</v>
      </c>
      <c r="E3" s="10" t="s">
        <v>315</v>
      </c>
      <c r="F3" s="10" t="s">
        <v>316</v>
      </c>
      <c r="G3" s="10" t="s">
        <v>317</v>
      </c>
      <c r="H3" s="10" t="s">
        <v>318</v>
      </c>
      <c r="I3" s="10" t="s">
        <v>319</v>
      </c>
      <c r="J3" s="10" t="s">
        <v>320</v>
      </c>
      <c r="K3" s="10" t="s">
        <v>321</v>
      </c>
      <c r="L3" s="10" t="s">
        <v>322</v>
      </c>
      <c r="M3" s="10" t="s">
        <v>323</v>
      </c>
      <c r="N3" s="10" t="s">
        <v>324</v>
      </c>
      <c r="O3" s="10" t="s">
        <v>325</v>
      </c>
      <c r="P3" s="10" t="s">
        <v>326</v>
      </c>
      <c r="Q3" s="10" t="s">
        <v>327</v>
      </c>
      <c r="R3" s="10" t="s">
        <v>328</v>
      </c>
      <c r="S3" s="10" t="s">
        <v>329</v>
      </c>
      <c r="T3" s="10" t="s">
        <v>330</v>
      </c>
      <c r="U3" s="10" t="s">
        <v>331</v>
      </c>
      <c r="V3" s="10" t="s">
        <v>332</v>
      </c>
      <c r="W3" s="10" t="s">
        <v>333</v>
      </c>
      <c r="X3" s="10" t="s">
        <v>334</v>
      </c>
      <c r="Y3" s="10" t="s">
        <v>335</v>
      </c>
      <c r="Z3" s="10" t="s">
        <v>336</v>
      </c>
    </row>
    <row r="4" spans="1:28">
      <c r="A4" s="8" t="s">
        <v>54</v>
      </c>
      <c r="B4" t="s">
        <v>55</v>
      </c>
      <c r="C4" s="5">
        <f>COUNTIF(E4:Z4,"&gt;0")</f>
        <v>4</v>
      </c>
      <c r="D4" s="5"/>
      <c r="E4">
        <v>100</v>
      </c>
      <c r="F4">
        <v>100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8">
      <c r="A5" t="s">
        <v>21</v>
      </c>
      <c r="B5" s="93" t="s">
        <v>22</v>
      </c>
      <c r="C5" s="5">
        <f>COUNTIF(E5:Z5,"&gt;0")</f>
        <v>16</v>
      </c>
      <c r="D5" s="5"/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88</v>
      </c>
      <c r="M5">
        <v>100</v>
      </c>
      <c r="N5">
        <v>38</v>
      </c>
      <c r="O5">
        <v>80</v>
      </c>
      <c r="P5">
        <v>100</v>
      </c>
      <c r="Q5">
        <v>43</v>
      </c>
      <c r="S5">
        <v>100</v>
      </c>
      <c r="T5">
        <v>88</v>
      </c>
      <c r="U5">
        <v>100</v>
      </c>
    </row>
    <row r="6" spans="1:28">
      <c r="A6" s="8" t="s">
        <v>57</v>
      </c>
      <c r="B6" s="93" t="s">
        <v>58</v>
      </c>
      <c r="C6" s="5">
        <f>COUNTIF(E6:Z6,"&gt;0")</f>
        <v>7</v>
      </c>
      <c r="D6" s="5"/>
      <c r="E6">
        <v>100</v>
      </c>
      <c r="F6">
        <v>80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</row>
    <row r="7" spans="1:28">
      <c r="A7" s="8" t="s">
        <v>33</v>
      </c>
      <c r="B7" s="93" t="s">
        <v>34</v>
      </c>
      <c r="C7" s="5">
        <f>COUNTIF(E7:Z7,"&gt;0")</f>
        <v>17</v>
      </c>
      <c r="D7" s="5"/>
      <c r="E7">
        <v>100</v>
      </c>
      <c r="F7">
        <v>80</v>
      </c>
      <c r="G7">
        <v>80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U7">
        <v>100</v>
      </c>
      <c r="V7">
        <v>100</v>
      </c>
    </row>
    <row r="8" spans="1:28">
      <c r="A8" s="8" t="s">
        <v>60</v>
      </c>
      <c r="B8" t="s">
        <v>61</v>
      </c>
      <c r="C8" s="5">
        <f>COUNTIF(E8:Z8,"&gt;0")</f>
        <v>6</v>
      </c>
      <c r="D8" s="5"/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0</v>
      </c>
      <c r="L8">
        <v>0</v>
      </c>
      <c r="M8">
        <v>0</v>
      </c>
      <c r="N8">
        <v>0</v>
      </c>
    </row>
    <row r="9" spans="1:28">
      <c r="A9" s="8" t="s">
        <v>51</v>
      </c>
      <c r="B9" t="s">
        <v>52</v>
      </c>
      <c r="C9" s="5">
        <f>COUNTIF(E9:Z9,"&gt;0")</f>
        <v>12</v>
      </c>
      <c r="D9" s="5"/>
      <c r="E9">
        <v>100</v>
      </c>
      <c r="F9">
        <v>100</v>
      </c>
      <c r="G9">
        <v>100</v>
      </c>
      <c r="H9">
        <v>60</v>
      </c>
      <c r="I9">
        <v>100</v>
      </c>
      <c r="J9">
        <v>100</v>
      </c>
      <c r="K9">
        <v>100</v>
      </c>
      <c r="L9">
        <v>88</v>
      </c>
      <c r="M9">
        <v>100</v>
      </c>
      <c r="N9">
        <v>38</v>
      </c>
      <c r="O9">
        <v>60</v>
      </c>
      <c r="P9">
        <v>60</v>
      </c>
    </row>
    <row r="10" spans="1:28">
      <c r="A10" s="8" t="s">
        <v>18</v>
      </c>
      <c r="B10" t="s">
        <v>19</v>
      </c>
      <c r="C10" s="5">
        <f>COUNTIF(E10:Z10,"&gt;0")</f>
        <v>17</v>
      </c>
      <c r="D10" s="5"/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U10">
        <v>100</v>
      </c>
      <c r="V10">
        <v>100</v>
      </c>
    </row>
    <row r="11" spans="1:28">
      <c r="A11" s="8" t="s">
        <v>42</v>
      </c>
      <c r="B11" t="s">
        <v>43</v>
      </c>
      <c r="C11" s="5">
        <f>COUNTIF(E11:Z11,"&gt;0")</f>
        <v>14</v>
      </c>
      <c r="D11" s="5"/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</row>
    <row r="12" spans="1:28">
      <c r="A12" s="8" t="s">
        <v>27</v>
      </c>
      <c r="B12" t="s">
        <v>28</v>
      </c>
      <c r="C12" s="5">
        <f>COUNTIF(E12:Z12,"&gt;0")</f>
        <v>16</v>
      </c>
      <c r="D12" s="5"/>
      <c r="E12">
        <v>100</v>
      </c>
      <c r="F12">
        <v>100</v>
      </c>
      <c r="G12">
        <v>100</v>
      </c>
      <c r="H12">
        <v>80</v>
      </c>
      <c r="I12">
        <v>60</v>
      </c>
      <c r="J12">
        <v>60</v>
      </c>
      <c r="K12">
        <v>100</v>
      </c>
      <c r="L12">
        <v>100</v>
      </c>
      <c r="M12">
        <v>100</v>
      </c>
      <c r="N12">
        <v>63</v>
      </c>
      <c r="O12">
        <v>100</v>
      </c>
      <c r="P12">
        <v>60</v>
      </c>
      <c r="Q12">
        <v>57</v>
      </c>
      <c r="R12">
        <v>100</v>
      </c>
      <c r="U12">
        <v>100</v>
      </c>
      <c r="V12">
        <v>75</v>
      </c>
    </row>
    <row r="13" spans="1:28">
      <c r="A13" t="s">
        <v>45</v>
      </c>
      <c r="B13" t="s">
        <v>46</v>
      </c>
      <c r="C13" s="5">
        <f>COUNTIF(E13:Z13,"&gt;0")</f>
        <v>13</v>
      </c>
      <c r="D13" s="5"/>
      <c r="E13">
        <v>100</v>
      </c>
      <c r="F13">
        <v>60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</row>
    <row r="14" spans="1:28">
      <c r="A14" t="s">
        <v>39</v>
      </c>
      <c r="B14" t="s">
        <v>40</v>
      </c>
      <c r="C14" s="5">
        <f>COUNTIF(E14:Z14,"&gt;0")</f>
        <v>18</v>
      </c>
      <c r="D14" s="5"/>
      <c r="E14">
        <v>100</v>
      </c>
      <c r="F14">
        <v>100</v>
      </c>
      <c r="G14">
        <v>40</v>
      </c>
      <c r="H14">
        <v>100</v>
      </c>
      <c r="I14">
        <v>80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71</v>
      </c>
      <c r="R14">
        <v>60</v>
      </c>
      <c r="S14">
        <v>100</v>
      </c>
      <c r="T14">
        <v>38</v>
      </c>
      <c r="U14">
        <v>100</v>
      </c>
      <c r="V14">
        <v>38</v>
      </c>
    </row>
    <row r="15" spans="1:28" s="7" customFormat="1">
      <c r="A15" s="8" t="s">
        <v>24</v>
      </c>
      <c r="B15" t="s">
        <v>25</v>
      </c>
      <c r="C15" s="5">
        <f>COUNTIF(E15:Z15,"&gt;0")</f>
        <v>16</v>
      </c>
      <c r="D15" s="5"/>
      <c r="E15">
        <v>100</v>
      </c>
      <c r="F15">
        <v>100</v>
      </c>
      <c r="G15">
        <v>100</v>
      </c>
      <c r="H15">
        <v>80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88</v>
      </c>
      <c r="O15">
        <v>90</v>
      </c>
      <c r="P15">
        <v>80</v>
      </c>
      <c r="Q15">
        <v>100</v>
      </c>
      <c r="R15">
        <v>80</v>
      </c>
      <c r="S15">
        <v>100</v>
      </c>
      <c r="T15"/>
      <c r="U15"/>
      <c r="V15">
        <v>100</v>
      </c>
      <c r="W15"/>
      <c r="X15"/>
      <c r="Y15"/>
      <c r="Z15"/>
      <c r="AB15"/>
    </row>
    <row r="16" spans="1:28">
      <c r="A16" s="8" t="s">
        <v>48</v>
      </c>
      <c r="B16" t="s">
        <v>49</v>
      </c>
      <c r="C16" s="5">
        <f>COUNTIF(E16:Z16,"&gt;0")</f>
        <v>13</v>
      </c>
      <c r="D16" s="5"/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</row>
    <row r="17" spans="1:21">
      <c r="A17" t="s">
        <v>36</v>
      </c>
      <c r="B17" t="s">
        <v>37</v>
      </c>
      <c r="C17" s="5">
        <f>COUNTIF(E17:Z17,"&gt;0")</f>
        <v>10</v>
      </c>
      <c r="D17" s="5"/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</row>
    <row r="18" spans="1:21">
      <c r="A18" s="8" t="s">
        <v>30</v>
      </c>
      <c r="B18" t="s">
        <v>31</v>
      </c>
      <c r="C18" s="5">
        <f>COUNTIF(E18:Z18,"&gt;0")</f>
        <v>17</v>
      </c>
      <c r="D18" s="5"/>
      <c r="E18">
        <v>100</v>
      </c>
      <c r="F18">
        <v>100</v>
      </c>
      <c r="G18">
        <v>80</v>
      </c>
      <c r="H18">
        <v>100</v>
      </c>
      <c r="I18">
        <v>100</v>
      </c>
      <c r="J18">
        <v>100</v>
      </c>
      <c r="K18">
        <v>80</v>
      </c>
      <c r="L18">
        <v>100</v>
      </c>
      <c r="M18">
        <v>100</v>
      </c>
      <c r="N18">
        <v>75</v>
      </c>
      <c r="O18">
        <v>100</v>
      </c>
      <c r="P18">
        <v>100</v>
      </c>
      <c r="Q18">
        <v>43</v>
      </c>
      <c r="R18">
        <v>60</v>
      </c>
      <c r="S18">
        <v>50</v>
      </c>
      <c r="T18">
        <v>55</v>
      </c>
      <c r="U18">
        <v>67</v>
      </c>
    </row>
  </sheetData>
  <autoFilter ref="A3:X18" xr:uid="{714F9E2F-002C-41DE-8F7D-35FF498AE795}">
    <sortState xmlns:xlrd2="http://schemas.microsoft.com/office/spreadsheetml/2017/richdata2" ref="A4:X18">
      <sortCondition ref="A3:A18"/>
    </sortState>
  </autoFilter>
  <phoneticPr fontId="6" type="noConversion"/>
  <conditionalFormatting sqref="A4:A6">
    <cfRule type="duplicateValues" dxfId="89" priority="51"/>
    <cfRule type="duplicateValues" dxfId="88" priority="52"/>
    <cfRule type="duplicateValues" dxfId="87" priority="819"/>
  </conditionalFormatting>
  <conditionalFormatting sqref="A4:A11">
    <cfRule type="duplicateValues" dxfId="86" priority="820"/>
    <cfRule type="duplicateValues" dxfId="85" priority="821"/>
    <cfRule type="duplicateValues" dxfId="84" priority="822"/>
    <cfRule type="duplicateValues" dxfId="83" priority="823"/>
    <cfRule type="duplicateValues" dxfId="82" priority="824"/>
    <cfRule type="duplicateValues" dxfId="81" priority="825"/>
    <cfRule type="duplicateValues" dxfId="80" priority="826"/>
  </conditionalFormatting>
  <conditionalFormatting sqref="A12">
    <cfRule type="duplicateValues" dxfId="79" priority="805"/>
    <cfRule type="duplicateValues" dxfId="78" priority="806"/>
  </conditionalFormatting>
  <conditionalFormatting sqref="A12:A13">
    <cfRule type="duplicateValues" dxfId="77" priority="44"/>
    <cfRule type="duplicateValues" dxfId="76" priority="801"/>
    <cfRule type="duplicateValues" dxfId="75" priority="802"/>
    <cfRule type="duplicateValues" dxfId="74" priority="803"/>
    <cfRule type="duplicateValues" dxfId="73" priority="804"/>
  </conditionalFormatting>
  <conditionalFormatting sqref="A13">
    <cfRule type="duplicateValues" dxfId="72" priority="42"/>
    <cfRule type="duplicateValues" dxfId="71" priority="43"/>
  </conditionalFormatting>
  <conditionalFormatting sqref="A14:A15">
    <cfRule type="duplicateValues" dxfId="70" priority="815"/>
    <cfRule type="duplicateValues" dxfId="69" priority="816"/>
    <cfRule type="duplicateValues" dxfId="68" priority="817"/>
    <cfRule type="duplicateValues" dxfId="67" priority="818"/>
  </conditionalFormatting>
  <conditionalFormatting sqref="C4:D18">
    <cfRule type="cellIs" dxfId="66" priority="1" operator="equal">
      <formula>"Negative"</formula>
    </cfRule>
    <cfRule type="cellIs" dxfId="65" priority="2" operator="equal">
      <formula>"Positive"</formula>
    </cfRule>
    <cfRule type="cellIs" dxfId="64" priority="3" operator="equal">
      <formula>"All Zeros"</formula>
    </cfRule>
  </conditionalFormatting>
  <conditionalFormatting sqref="E4:Z18">
    <cfRule type="cellIs" dxfId="63" priority="61" operator="greaterThan">
      <formula>100</formula>
    </cfRule>
  </conditionalFormatting>
  <hyperlinks>
    <hyperlink ref="B5" r:id="rId1" xr:uid="{C50B5385-23BE-464C-AE8A-2215DE718B95}"/>
    <hyperlink ref="B6" r:id="rId2" display="Adjroloh.Madelin@azubiafrica.org" xr:uid="{BF689238-FBB2-4C44-9AE4-F0EEAEA9C61E}"/>
    <hyperlink ref="B7" r:id="rId3" display="Audrey.Murimi@azubiafrica.org" xr:uid="{2F74114B-E3F9-4366-B45B-326291AD9DD6}"/>
  </hyperlinks>
  <pageMargins left="0.7" right="0.7" top="0.75" bottom="0.75" header="0.3" footer="0.3"/>
  <pageSetup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9B2526-3C5C-4277-8646-843B0A0A095A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Assignments!C4:Y4</xm:f>
              <xm:sqref>D4</xm:sqref>
            </x14:sparkline>
            <x14:sparkline>
              <xm:f>Assignments!C5:Y5</xm:f>
              <xm:sqref>D5</xm:sqref>
            </x14:sparkline>
            <x14:sparkline>
              <xm:f>Assignments!C6:Y6</xm:f>
              <xm:sqref>D6</xm:sqref>
            </x14:sparkline>
            <x14:sparkline>
              <xm:f>Assignments!C7:Y7</xm:f>
              <xm:sqref>D7</xm:sqref>
            </x14:sparkline>
            <x14:sparkline>
              <xm:f>Assignments!C8:Y8</xm:f>
              <xm:sqref>D8</xm:sqref>
            </x14:sparkline>
            <x14:sparkline>
              <xm:f>Assignments!C9:Y9</xm:f>
              <xm:sqref>D9</xm:sqref>
            </x14:sparkline>
            <x14:sparkline>
              <xm:f>Assignments!C10:Y10</xm:f>
              <xm:sqref>D10</xm:sqref>
            </x14:sparkline>
            <x14:sparkline>
              <xm:f>Assignments!C11:Y11</xm:f>
              <xm:sqref>D11</xm:sqref>
            </x14:sparkline>
            <x14:sparkline>
              <xm:f>Assignments!C12:Y12</xm:f>
              <xm:sqref>D12</xm:sqref>
            </x14:sparkline>
            <x14:sparkline>
              <xm:f>Assignments!C13:Y13</xm:f>
              <xm:sqref>D13</xm:sqref>
            </x14:sparkline>
            <x14:sparkline>
              <xm:f>Assignments!C14:Y14</xm:f>
              <xm:sqref>D14</xm:sqref>
            </x14:sparkline>
            <x14:sparkline>
              <xm:f>Assignments!C15:Y15</xm:f>
              <xm:sqref>D15</xm:sqref>
            </x14:sparkline>
            <x14:sparkline>
              <xm:f>Assignments!C16:Y16</xm:f>
              <xm:sqref>D16</xm:sqref>
            </x14:sparkline>
            <x14:sparkline>
              <xm:f>Assignments!C17:Y17</xm:f>
              <xm:sqref>D17</xm:sqref>
            </x14:sparkline>
            <x14:sparkline>
              <xm:f>Assignments!C18:Y18</xm:f>
              <xm:sqref>D18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EF20-AC63-4D91-9B84-FAD871661808}">
  <dimension ref="A1:A27"/>
  <sheetViews>
    <sheetView topLeftCell="A8" workbookViewId="0">
      <selection activeCell="D15" sqref="D15"/>
    </sheetView>
  </sheetViews>
  <sheetFormatPr defaultRowHeight="14.45"/>
  <cols>
    <col min="1" max="1" width="44.7109375" customWidth="1"/>
  </cols>
  <sheetData>
    <row r="1" spans="1:1">
      <c r="A1" t="s">
        <v>109</v>
      </c>
    </row>
    <row r="2" spans="1:1">
      <c r="A2" t="s">
        <v>113</v>
      </c>
    </row>
    <row r="3" spans="1:1">
      <c r="A3" t="s">
        <v>116</v>
      </c>
    </row>
    <row r="4" spans="1:1">
      <c r="A4" t="s">
        <v>127</v>
      </c>
    </row>
    <row r="5" spans="1:1">
      <c r="A5" t="s">
        <v>130</v>
      </c>
    </row>
    <row r="6" spans="1:1">
      <c r="A6" t="s">
        <v>136</v>
      </c>
    </row>
    <row r="7" spans="1:1">
      <c r="A7" t="s">
        <v>139</v>
      </c>
    </row>
    <row r="8" spans="1:1">
      <c r="A8" t="s">
        <v>145</v>
      </c>
    </row>
    <row r="9" spans="1:1">
      <c r="A9" t="s">
        <v>150</v>
      </c>
    </row>
    <row r="10" spans="1:1">
      <c r="A10" t="s">
        <v>153</v>
      </c>
    </row>
    <row r="11" spans="1:1">
      <c r="A11" t="s">
        <v>156</v>
      </c>
    </row>
    <row r="12" spans="1:1">
      <c r="A12" t="s">
        <v>163</v>
      </c>
    </row>
    <row r="13" spans="1:1">
      <c r="A13" t="s">
        <v>166</v>
      </c>
    </row>
    <row r="14" spans="1:1">
      <c r="A14" t="s">
        <v>175</v>
      </c>
    </row>
    <row r="15" spans="1:1">
      <c r="A15" t="s">
        <v>184</v>
      </c>
    </row>
    <row r="16" spans="1:1">
      <c r="A16" t="s">
        <v>187</v>
      </c>
    </row>
    <row r="17" spans="1:1">
      <c r="A17" t="s">
        <v>200</v>
      </c>
    </row>
    <row r="18" spans="1:1">
      <c r="A18" t="s">
        <v>207</v>
      </c>
    </row>
    <row r="19" spans="1:1">
      <c r="A19" t="s">
        <v>210</v>
      </c>
    </row>
    <row r="20" spans="1:1">
      <c r="A20" t="s">
        <v>213</v>
      </c>
    </row>
    <row r="21" spans="1:1">
      <c r="A21" t="s">
        <v>231</v>
      </c>
    </row>
    <row r="22" spans="1:1">
      <c r="A22" t="s">
        <v>234</v>
      </c>
    </row>
    <row r="23" spans="1:1">
      <c r="A23" t="s">
        <v>242</v>
      </c>
    </row>
    <row r="24" spans="1:1">
      <c r="A24" t="s">
        <v>247</v>
      </c>
    </row>
    <row r="25" spans="1:1">
      <c r="A25" t="s">
        <v>260</v>
      </c>
    </row>
    <row r="26" spans="1:1">
      <c r="A26" t="s">
        <v>265</v>
      </c>
    </row>
    <row r="27" spans="1:1">
      <c r="A27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32AC-7B15-44F6-8B2F-61DA69274117}">
  <sheetPr>
    <tabColor theme="9" tint="0.39997558519241921"/>
  </sheetPr>
  <dimension ref="A1:Z83"/>
  <sheetViews>
    <sheetView workbookViewId="0">
      <pane xSplit="4" topLeftCell="E1" activePane="topRight" state="frozen"/>
      <selection pane="topRight" activeCell="C80" sqref="C80"/>
    </sheetView>
  </sheetViews>
  <sheetFormatPr defaultRowHeight="15" customHeight="1"/>
  <cols>
    <col min="1" max="1" width="22.140625" customWidth="1"/>
    <col min="2" max="2" width="14.140625" customWidth="1"/>
    <col min="3" max="3" width="11.5703125" style="2" customWidth="1"/>
    <col min="4" max="4" width="15.5703125" style="22" bestFit="1" customWidth="1"/>
  </cols>
  <sheetData>
    <row r="1" spans="1:26" ht="14.45">
      <c r="B1" s="96" t="s">
        <v>367</v>
      </c>
      <c r="C1" s="96"/>
      <c r="D1" s="96"/>
      <c r="E1" s="96"/>
      <c r="F1" s="96"/>
      <c r="J1" s="23" t="s">
        <v>312</v>
      </c>
      <c r="K1" s="5">
        <f>COUNTA(A4:A59)</f>
        <v>56</v>
      </c>
    </row>
    <row r="2" spans="1:26" ht="14.45">
      <c r="C2" s="29"/>
      <c r="D2" s="5"/>
    </row>
    <row r="3" spans="1:26" s="9" customFormat="1" ht="15.6">
      <c r="A3" s="10" t="s">
        <v>290</v>
      </c>
      <c r="B3" s="10" t="s">
        <v>7</v>
      </c>
      <c r="C3" s="30" t="s">
        <v>98</v>
      </c>
      <c r="D3" s="15" t="s">
        <v>368</v>
      </c>
      <c r="E3" s="10" t="s">
        <v>315</v>
      </c>
      <c r="F3" s="10" t="s">
        <v>316</v>
      </c>
      <c r="G3" s="10" t="s">
        <v>317</v>
      </c>
      <c r="H3" s="10" t="s">
        <v>318</v>
      </c>
      <c r="I3" s="10" t="s">
        <v>319</v>
      </c>
      <c r="J3" s="10" t="s">
        <v>320</v>
      </c>
      <c r="K3" s="10" t="s">
        <v>321</v>
      </c>
      <c r="L3" s="10" t="s">
        <v>322</v>
      </c>
      <c r="M3" s="10" t="s">
        <v>323</v>
      </c>
      <c r="N3" s="10" t="s">
        <v>324</v>
      </c>
      <c r="O3" s="10" t="s">
        <v>325</v>
      </c>
      <c r="P3" s="10" t="s">
        <v>326</v>
      </c>
      <c r="Q3" s="10" t="s">
        <v>327</v>
      </c>
      <c r="R3" s="10" t="s">
        <v>328</v>
      </c>
      <c r="S3" s="10" t="s">
        <v>329</v>
      </c>
      <c r="T3" s="10" t="s">
        <v>330</v>
      </c>
      <c r="U3" s="10" t="s">
        <v>331</v>
      </c>
      <c r="V3" s="10" t="s">
        <v>332</v>
      </c>
      <c r="W3" s="10" t="s">
        <v>333</v>
      </c>
      <c r="X3" s="10" t="s">
        <v>334</v>
      </c>
      <c r="Y3" s="10" t="s">
        <v>335</v>
      </c>
      <c r="Z3" s="10" t="s">
        <v>336</v>
      </c>
    </row>
    <row r="4" spans="1:26" ht="14.45">
      <c r="A4" s="8" t="s">
        <v>102</v>
      </c>
      <c r="B4" t="s">
        <v>63</v>
      </c>
      <c r="C4" s="31" t="s">
        <v>103</v>
      </c>
      <c r="D4" s="22" t="str" cm="1">
        <f t="array" ref="D4">IF((SUM(IF(E4:Z4="superstar", 3, IF(E4:Z4="leader", 2, IF(E4:Z4="improved", 1, IF(E4:Z4="okay", 0, IF(E4:Z4="no attendance", -1, IF(E4:Z4="no communication", -2))))))) / COUNTA(E4:Z4))=0,"consistent",SUM(IF(E4:Z4="superstar", 3, IF(E4:Z4="leader", 2, IF(E4:Z4="improved", 1, IF(E4:Z4="okay", 0, IF(E4:Z4="no attendance", -1, IF(E4:Z4="no communication", -2))))))) / COUNTA(E4:Z4))</f>
        <v>consistent</v>
      </c>
      <c r="E4" s="19" t="s">
        <v>369</v>
      </c>
      <c r="F4" s="19" t="s">
        <v>369</v>
      </c>
      <c r="G4" s="19" t="s">
        <v>369</v>
      </c>
      <c r="H4" s="19" t="s">
        <v>369</v>
      </c>
      <c r="I4" s="19" t="s">
        <v>369</v>
      </c>
      <c r="J4" s="19" t="s">
        <v>369</v>
      </c>
      <c r="K4" s="19" t="s">
        <v>369</v>
      </c>
      <c r="L4" s="19" t="s">
        <v>369</v>
      </c>
      <c r="M4" s="19" t="s">
        <v>369</v>
      </c>
      <c r="N4" s="19" t="s">
        <v>369</v>
      </c>
      <c r="O4" s="19" t="s">
        <v>369</v>
      </c>
      <c r="P4" s="19" t="s">
        <v>369</v>
      </c>
      <c r="Q4" s="19" t="s">
        <v>369</v>
      </c>
      <c r="R4" s="19" t="s">
        <v>369</v>
      </c>
      <c r="S4" s="19" t="s">
        <v>369</v>
      </c>
      <c r="T4" s="19" t="s">
        <v>369</v>
      </c>
      <c r="U4" s="19" t="s">
        <v>369</v>
      </c>
      <c r="V4" s="19" t="s">
        <v>369</v>
      </c>
      <c r="W4" s="19" t="s">
        <v>369</v>
      </c>
      <c r="X4" s="19" t="s">
        <v>369</v>
      </c>
      <c r="Y4" s="19" t="s">
        <v>369</v>
      </c>
      <c r="Z4" s="19" t="s">
        <v>369</v>
      </c>
    </row>
    <row r="5" spans="1:26" ht="14.45">
      <c r="A5" t="s">
        <v>105</v>
      </c>
      <c r="B5" t="s">
        <v>64</v>
      </c>
      <c r="C5" s="31" t="s">
        <v>103</v>
      </c>
      <c r="D5" s="22" t="str" cm="1">
        <f t="array" ref="D5">IF((SUM(IF(E5:Z5="superstar", 3, IF(E5:Z5="leader", 2, IF(E5:Z5="improved", 1, IF(E5:Z5="okay", 0, IF(E5:Z5="no attendance", -1, IF(E5:Z5="no communication", -2))))))) / COUNTA(E5:Z5))=0,"consistent",SUM(IF(E5:Z5="superstar", 3, IF(E5:Z5="leader", 2, IF(E5:Z5="improved", 1, IF(E5:Z5="okay", 0, IF(E5:Z5="no attendance", -1, IF(E5:Z5="no communication", -2))))))) / COUNTA(E5:Z5))</f>
        <v>consistent</v>
      </c>
      <c r="E5" s="19" t="s">
        <v>369</v>
      </c>
      <c r="F5" s="19" t="s">
        <v>369</v>
      </c>
      <c r="G5" s="19" t="s">
        <v>369</v>
      </c>
      <c r="H5" s="19" t="s">
        <v>369</v>
      </c>
      <c r="I5" s="19" t="s">
        <v>369</v>
      </c>
      <c r="J5" s="19" t="s">
        <v>369</v>
      </c>
      <c r="K5" s="19" t="s">
        <v>369</v>
      </c>
      <c r="L5" s="19" t="s">
        <v>369</v>
      </c>
      <c r="M5" s="19" t="s">
        <v>369</v>
      </c>
      <c r="N5" s="19" t="s">
        <v>369</v>
      </c>
      <c r="O5" s="19" t="s">
        <v>369</v>
      </c>
      <c r="P5" s="19" t="s">
        <v>369</v>
      </c>
      <c r="Q5" s="19" t="s">
        <v>369</v>
      </c>
      <c r="R5" s="19" t="s">
        <v>369</v>
      </c>
      <c r="S5" s="19" t="s">
        <v>369</v>
      </c>
      <c r="T5" s="19" t="s">
        <v>369</v>
      </c>
      <c r="U5" s="19" t="s">
        <v>369</v>
      </c>
      <c r="V5" s="19" t="s">
        <v>369</v>
      </c>
      <c r="W5" s="19" t="s">
        <v>369</v>
      </c>
      <c r="X5" s="19" t="s">
        <v>369</v>
      </c>
      <c r="Y5" s="19" t="s">
        <v>369</v>
      </c>
      <c r="Z5" s="19" t="s">
        <v>369</v>
      </c>
    </row>
    <row r="6" spans="1:26" ht="14.45">
      <c r="A6" s="8" t="s">
        <v>107</v>
      </c>
      <c r="B6" t="s">
        <v>65</v>
      </c>
      <c r="C6" s="31" t="s">
        <v>103</v>
      </c>
      <c r="D6" s="22" t="str" cm="1">
        <f t="array" ref="D6">IF((SUM(IF(E6:Z6="superstar", 3, IF(E6:Z6="leader", 2, IF(E6:Z6="improved", 1, IF(E6:Z6="okay", 0, IF(E6:Z6="no attendance", -1, IF(E6:Z6="no communication", -2))))))) / COUNTA(E6:Z6))=0,"consistent",SUM(IF(E6:Z6="superstar", 3, IF(E6:Z6="leader", 2, IF(E6:Z6="improved", 1, IF(E6:Z6="okay", 0, IF(E6:Z6="no attendance", -1, IF(E6:Z6="no communication", -2))))))) / COUNTA(E6:Z6))</f>
        <v>consistent</v>
      </c>
      <c r="E6" s="19" t="s">
        <v>369</v>
      </c>
      <c r="F6" s="19" t="s">
        <v>369</v>
      </c>
      <c r="G6" s="19" t="s">
        <v>369</v>
      </c>
      <c r="H6" s="19" t="s">
        <v>369</v>
      </c>
      <c r="I6" s="19" t="s">
        <v>369</v>
      </c>
      <c r="J6" s="19" t="s">
        <v>369</v>
      </c>
      <c r="K6" s="19" t="s">
        <v>369</v>
      </c>
      <c r="L6" s="19" t="s">
        <v>369</v>
      </c>
      <c r="M6" s="19" t="s">
        <v>369</v>
      </c>
      <c r="N6" s="19" t="s">
        <v>369</v>
      </c>
      <c r="O6" s="19" t="s">
        <v>369</v>
      </c>
      <c r="P6" s="19" t="s">
        <v>369</v>
      </c>
      <c r="Q6" s="19" t="s">
        <v>369</v>
      </c>
      <c r="R6" s="19" t="s">
        <v>369</v>
      </c>
      <c r="S6" s="19" t="s">
        <v>369</v>
      </c>
      <c r="T6" s="19" t="s">
        <v>369</v>
      </c>
      <c r="U6" s="19" t="s">
        <v>369</v>
      </c>
      <c r="V6" s="19" t="s">
        <v>369</v>
      </c>
      <c r="W6" s="19" t="s">
        <v>369</v>
      </c>
      <c r="X6" s="19" t="s">
        <v>369</v>
      </c>
      <c r="Y6" s="19" t="s">
        <v>369</v>
      </c>
      <c r="Z6" s="19" t="s">
        <v>369</v>
      </c>
    </row>
    <row r="7" spans="1:26" ht="14.45">
      <c r="A7" t="s">
        <v>109</v>
      </c>
      <c r="B7" t="s">
        <v>110</v>
      </c>
      <c r="C7" s="31" t="s">
        <v>103</v>
      </c>
      <c r="D7" s="22" t="str" cm="1">
        <f t="array" ref="D7">IF((SUM(IF(E7:Z7="superstar", 3, IF(E7:Z7="leader", 2, IF(E7:Z7="improved", 1, IF(E7:Z7="okay", 0, IF(E7:Z7="no attendance", -1, IF(E7:Z7="no communication", -2))))))) / COUNTA(E7:Z7))=0,"consistent",SUM(IF(E7:Z7="superstar", 3, IF(E7:Z7="leader", 2, IF(E7:Z7="improved", 1, IF(E7:Z7="okay", 0, IF(E7:Z7="no attendance", -1, IF(E7:Z7="no communication", -2))))))) / COUNTA(E7:Z7))</f>
        <v>consistent</v>
      </c>
      <c r="E7" s="19" t="s">
        <v>369</v>
      </c>
      <c r="F7" s="19" t="s">
        <v>369</v>
      </c>
      <c r="G7" s="19" t="s">
        <v>369</v>
      </c>
      <c r="H7" s="19" t="s">
        <v>369</v>
      </c>
      <c r="I7" s="19" t="s">
        <v>369</v>
      </c>
      <c r="J7" s="19" t="s">
        <v>369</v>
      </c>
      <c r="K7" s="19" t="s">
        <v>369</v>
      </c>
      <c r="L7" s="19" t="s">
        <v>369</v>
      </c>
      <c r="M7" s="19" t="s">
        <v>369</v>
      </c>
      <c r="N7" s="19" t="s">
        <v>369</v>
      </c>
      <c r="O7" s="19" t="s">
        <v>369</v>
      </c>
      <c r="P7" s="19" t="s">
        <v>369</v>
      </c>
      <c r="Q7" s="19" t="s">
        <v>369</v>
      </c>
      <c r="R7" s="19" t="s">
        <v>369</v>
      </c>
      <c r="S7" s="19" t="s">
        <v>369</v>
      </c>
      <c r="T7" s="19" t="s">
        <v>369</v>
      </c>
      <c r="U7" s="19" t="s">
        <v>369</v>
      </c>
      <c r="V7" s="19" t="s">
        <v>369</v>
      </c>
      <c r="W7" s="19" t="s">
        <v>369</v>
      </c>
      <c r="X7" s="19" t="s">
        <v>369</v>
      </c>
      <c r="Y7" s="19" t="s">
        <v>369</v>
      </c>
      <c r="Z7" s="19" t="s">
        <v>369</v>
      </c>
    </row>
    <row r="8" spans="1:26" ht="14.45">
      <c r="A8" s="8" t="s">
        <v>113</v>
      </c>
      <c r="B8" t="s">
        <v>114</v>
      </c>
      <c r="C8" s="31" t="s">
        <v>103</v>
      </c>
      <c r="D8" s="22" t="str" cm="1">
        <f t="array" ref="D8">IF((SUM(IF(E8:Z8="superstar", 3, IF(E8:Z8="leader", 2, IF(E8:Z8="improved", 1, IF(E8:Z8="okay", 0, IF(E8:Z8="no attendance", -1, IF(E8:Z8="no communication", -2))))))) / COUNTA(E8:Z8))=0,"consistent",SUM(IF(E8:Z8="superstar", 3, IF(E8:Z8="leader", 2, IF(E8:Z8="improved", 1, IF(E8:Z8="okay", 0, IF(E8:Z8="no attendance", -1, IF(E8:Z8="no communication", -2))))))) / COUNTA(E8:Z8))</f>
        <v>consistent</v>
      </c>
      <c r="E8" s="19" t="s">
        <v>369</v>
      </c>
      <c r="F8" s="19" t="s">
        <v>369</v>
      </c>
      <c r="G8" s="19" t="s">
        <v>369</v>
      </c>
      <c r="H8" s="19" t="s">
        <v>369</v>
      </c>
      <c r="I8" s="19" t="s">
        <v>369</v>
      </c>
      <c r="J8" s="19" t="s">
        <v>369</v>
      </c>
      <c r="K8" s="19" t="s">
        <v>369</v>
      </c>
      <c r="L8" s="19" t="s">
        <v>369</v>
      </c>
      <c r="M8" s="19" t="s">
        <v>369</v>
      </c>
      <c r="N8" s="19" t="s">
        <v>369</v>
      </c>
      <c r="O8" s="19" t="s">
        <v>369</v>
      </c>
      <c r="P8" s="19" t="s">
        <v>369</v>
      </c>
      <c r="Q8" s="19" t="s">
        <v>369</v>
      </c>
      <c r="R8" s="19" t="s">
        <v>369</v>
      </c>
      <c r="S8" s="19" t="s">
        <v>369</v>
      </c>
      <c r="T8" s="19" t="s">
        <v>369</v>
      </c>
      <c r="U8" s="19" t="s">
        <v>369</v>
      </c>
      <c r="V8" s="19" t="s">
        <v>369</v>
      </c>
      <c r="W8" s="19" t="s">
        <v>369</v>
      </c>
      <c r="X8" s="19" t="s">
        <v>369</v>
      </c>
      <c r="Y8" s="19" t="s">
        <v>369</v>
      </c>
      <c r="Z8" s="19" t="s">
        <v>369</v>
      </c>
    </row>
    <row r="9" spans="1:26" ht="14.45">
      <c r="A9" s="8" t="s">
        <v>116</v>
      </c>
      <c r="B9" t="s">
        <v>117</v>
      </c>
      <c r="C9" s="31" t="s">
        <v>103</v>
      </c>
      <c r="D9" s="22" t="str" cm="1">
        <f t="array" ref="D9">IF((SUM(IF(E9:Z9="superstar", 3, IF(E9:Z9="leader", 2, IF(E9:Z9="improved", 1, IF(E9:Z9="okay", 0, IF(E9:Z9="no attendance", -1, IF(E9:Z9="no communication", -2))))))) / COUNTA(E9:Z9))=0,"consistent",SUM(IF(E9:Z9="superstar", 3, IF(E9:Z9="leader", 2, IF(E9:Z9="improved", 1, IF(E9:Z9="okay", 0, IF(E9:Z9="no attendance", -1, IF(E9:Z9="no communication", -2))))))) / COUNTA(E9:Z9))</f>
        <v>consistent</v>
      </c>
      <c r="E9" s="19" t="s">
        <v>369</v>
      </c>
      <c r="F9" s="19" t="s">
        <v>369</v>
      </c>
      <c r="G9" s="19" t="s">
        <v>369</v>
      </c>
      <c r="H9" s="19" t="s">
        <v>369</v>
      </c>
      <c r="I9" s="19" t="s">
        <v>369</v>
      </c>
      <c r="J9" s="19" t="s">
        <v>369</v>
      </c>
      <c r="K9" s="19" t="s">
        <v>369</v>
      </c>
      <c r="L9" s="19" t="s">
        <v>369</v>
      </c>
      <c r="M9" s="19" t="s">
        <v>369</v>
      </c>
      <c r="N9" s="19" t="s">
        <v>369</v>
      </c>
      <c r="O9" s="19" t="s">
        <v>369</v>
      </c>
      <c r="P9" s="19" t="s">
        <v>369</v>
      </c>
      <c r="Q9" s="19" t="s">
        <v>369</v>
      </c>
      <c r="R9" s="19" t="s">
        <v>369</v>
      </c>
      <c r="S9" s="19" t="s">
        <v>369</v>
      </c>
      <c r="T9" s="19" t="s">
        <v>369</v>
      </c>
      <c r="U9" s="19" t="s">
        <v>369</v>
      </c>
      <c r="V9" s="19" t="s">
        <v>369</v>
      </c>
      <c r="W9" s="19" t="s">
        <v>369</v>
      </c>
      <c r="X9" s="19" t="s">
        <v>369</v>
      </c>
      <c r="Y9" s="19" t="s">
        <v>369</v>
      </c>
      <c r="Z9" s="19" t="s">
        <v>369</v>
      </c>
    </row>
    <row r="10" spans="1:26" ht="14.45">
      <c r="A10" s="8" t="s">
        <v>119</v>
      </c>
      <c r="B10" t="s">
        <v>66</v>
      </c>
      <c r="C10" s="31" t="s">
        <v>103</v>
      </c>
      <c r="D10" s="22" t="str" cm="1">
        <f t="array" ref="D10">IF((SUM(IF(E10:Z10="superstar", 3, IF(E10:Z10="leader", 2, IF(E10:Z10="improved", 1, IF(E10:Z10="okay", 0, IF(E10:Z10="no attendance", -1, IF(E10:Z10="no communication", -2))))))) / COUNTA(E10:Z10))=0,"consistent",SUM(IF(E10:Z10="superstar", 3, IF(E10:Z10="leader", 2, IF(E10:Z10="improved", 1, IF(E10:Z10="okay", 0, IF(E10:Z10="no attendance", -1, IF(E10:Z10="no communication", -2))))))) / COUNTA(E10:Z10))</f>
        <v>consistent</v>
      </c>
      <c r="E10" s="19" t="s">
        <v>369</v>
      </c>
      <c r="F10" s="19" t="s">
        <v>369</v>
      </c>
      <c r="G10" s="19" t="s">
        <v>369</v>
      </c>
      <c r="H10" s="19" t="s">
        <v>369</v>
      </c>
      <c r="I10" s="19" t="s">
        <v>369</v>
      </c>
      <c r="J10" s="19" t="s">
        <v>369</v>
      </c>
      <c r="K10" s="19" t="s">
        <v>369</v>
      </c>
      <c r="L10" s="19" t="s">
        <v>369</v>
      </c>
      <c r="M10" s="19" t="s">
        <v>369</v>
      </c>
      <c r="N10" s="19" t="s">
        <v>369</v>
      </c>
      <c r="O10" s="19" t="s">
        <v>369</v>
      </c>
      <c r="P10" s="19" t="s">
        <v>369</v>
      </c>
      <c r="Q10" s="19" t="s">
        <v>369</v>
      </c>
      <c r="R10" s="19" t="s">
        <v>369</v>
      </c>
      <c r="S10" s="19" t="s">
        <v>369</v>
      </c>
      <c r="T10" s="19" t="s">
        <v>369</v>
      </c>
      <c r="U10" s="19" t="s">
        <v>369</v>
      </c>
      <c r="V10" s="19" t="s">
        <v>369</v>
      </c>
      <c r="W10" s="19" t="s">
        <v>369</v>
      </c>
      <c r="X10" s="19" t="s">
        <v>369</v>
      </c>
      <c r="Y10" s="19" t="s">
        <v>369</v>
      </c>
      <c r="Z10" s="19" t="s">
        <v>369</v>
      </c>
    </row>
    <row r="11" spans="1:26" ht="14.45">
      <c r="A11" s="8" t="s">
        <v>120</v>
      </c>
      <c r="B11" t="s">
        <v>67</v>
      </c>
      <c r="C11" s="31" t="s">
        <v>103</v>
      </c>
      <c r="D11" s="22" t="str" cm="1">
        <f t="array" ref="D11">IF((SUM(IF(E11:Z11="superstar", 3, IF(E11:Z11="leader", 2, IF(E11:Z11="improved", 1, IF(E11:Z11="okay", 0, IF(E11:Z11="no attendance", -1, IF(E11:Z11="no communication", -2))))))) / COUNTA(E11:Z11))=0,"consistent",SUM(IF(E11:Z11="superstar", 3, IF(E11:Z11="leader", 2, IF(E11:Z11="improved", 1, IF(E11:Z11="okay", 0, IF(E11:Z11="no attendance", -1, IF(E11:Z11="no communication", -2))))))) / COUNTA(E11:Z11))</f>
        <v>consistent</v>
      </c>
      <c r="E11" s="19" t="s">
        <v>369</v>
      </c>
      <c r="F11" s="19" t="s">
        <v>369</v>
      </c>
      <c r="G11" s="19" t="s">
        <v>369</v>
      </c>
      <c r="H11" s="19" t="s">
        <v>369</v>
      </c>
      <c r="I11" s="19" t="s">
        <v>369</v>
      </c>
      <c r="J11" s="19" t="s">
        <v>369</v>
      </c>
      <c r="K11" s="19" t="s">
        <v>369</v>
      </c>
      <c r="L11" s="19" t="s">
        <v>369</v>
      </c>
      <c r="M11" s="19" t="s">
        <v>369</v>
      </c>
      <c r="N11" s="19" t="s">
        <v>369</v>
      </c>
      <c r="O11" s="19" t="s">
        <v>369</v>
      </c>
      <c r="P11" s="19" t="s">
        <v>369</v>
      </c>
      <c r="Q11" s="19" t="s">
        <v>369</v>
      </c>
      <c r="R11" s="19" t="s">
        <v>369</v>
      </c>
      <c r="S11" s="19" t="s">
        <v>369</v>
      </c>
      <c r="T11" s="19" t="s">
        <v>369</v>
      </c>
      <c r="U11" s="19" t="s">
        <v>369</v>
      </c>
      <c r="V11" s="19" t="s">
        <v>369</v>
      </c>
      <c r="W11" s="19" t="s">
        <v>369</v>
      </c>
      <c r="X11" s="19" t="s">
        <v>369</v>
      </c>
      <c r="Y11" s="19" t="s">
        <v>369</v>
      </c>
      <c r="Z11" s="19" t="s">
        <v>369</v>
      </c>
    </row>
    <row r="12" spans="1:26" ht="14.45">
      <c r="A12" s="8" t="s">
        <v>121</v>
      </c>
      <c r="B12" t="s">
        <v>68</v>
      </c>
      <c r="C12" s="31" t="s">
        <v>103</v>
      </c>
      <c r="D12" s="22" t="str" cm="1">
        <f t="array" ref="D12">IF((SUM(IF(E12:Z12="superstar", 3, IF(E12:Z12="leader", 2, IF(E12:Z12="improved", 1, IF(E12:Z12="okay", 0, IF(E12:Z12="no attendance", -1, IF(E12:Z12="no communication", -2))))))) / COUNTA(E12:Z12))=0,"consistent",SUM(IF(E12:Z12="superstar", 3, IF(E12:Z12="leader", 2, IF(E12:Z12="improved", 1, IF(E12:Z12="okay", 0, IF(E12:Z12="no attendance", -1, IF(E12:Z12="no communication", -2))))))) / COUNTA(E12:Z12))</f>
        <v>consistent</v>
      </c>
      <c r="E12" s="19" t="s">
        <v>369</v>
      </c>
      <c r="F12" s="19" t="s">
        <v>369</v>
      </c>
      <c r="G12" s="19" t="s">
        <v>369</v>
      </c>
      <c r="H12" s="19" t="s">
        <v>369</v>
      </c>
      <c r="I12" s="19" t="s">
        <v>369</v>
      </c>
      <c r="J12" s="19" t="s">
        <v>369</v>
      </c>
      <c r="K12" s="19" t="s">
        <v>369</v>
      </c>
      <c r="L12" s="19" t="s">
        <v>369</v>
      </c>
      <c r="M12" s="19" t="s">
        <v>369</v>
      </c>
      <c r="N12" s="19" t="s">
        <v>369</v>
      </c>
      <c r="O12" s="19" t="s">
        <v>369</v>
      </c>
      <c r="P12" s="19" t="s">
        <v>369</v>
      </c>
      <c r="Q12" s="19" t="s">
        <v>369</v>
      </c>
      <c r="R12" s="19" t="s">
        <v>369</v>
      </c>
      <c r="S12" s="19" t="s">
        <v>369</v>
      </c>
      <c r="T12" s="19" t="s">
        <v>369</v>
      </c>
      <c r="U12" s="19" t="s">
        <v>369</v>
      </c>
      <c r="V12" s="19" t="s">
        <v>369</v>
      </c>
      <c r="W12" s="19" t="s">
        <v>369</v>
      </c>
      <c r="X12" s="19" t="s">
        <v>369</v>
      </c>
      <c r="Y12" s="19" t="s">
        <v>369</v>
      </c>
      <c r="Z12" s="19" t="s">
        <v>369</v>
      </c>
    </row>
    <row r="13" spans="1:26" ht="14.45">
      <c r="A13" s="8" t="s">
        <v>122</v>
      </c>
      <c r="B13" t="s">
        <v>69</v>
      </c>
      <c r="C13" s="31" t="s">
        <v>103</v>
      </c>
      <c r="D13" s="22" t="str" cm="1">
        <f t="array" ref="D13">IF((SUM(IF(E13:Z13="superstar", 3, IF(E13:Z13="leader", 2, IF(E13:Z13="improved", 1, IF(E13:Z13="okay", 0, IF(E13:Z13="no attendance", -1, IF(E13:Z13="no communication", -2))))))) / COUNTA(E13:Z13))=0,"consistent",SUM(IF(E13:Z13="superstar", 3, IF(E13:Z13="leader", 2, IF(E13:Z13="improved", 1, IF(E13:Z13="okay", 0, IF(E13:Z13="no attendance", -1, IF(E13:Z13="no communication", -2))))))) / COUNTA(E13:Z13))</f>
        <v>consistent</v>
      </c>
      <c r="E13" s="19" t="s">
        <v>369</v>
      </c>
      <c r="F13" s="19" t="s">
        <v>369</v>
      </c>
      <c r="G13" s="19" t="s">
        <v>369</v>
      </c>
      <c r="H13" s="19" t="s">
        <v>369</v>
      </c>
      <c r="I13" s="19" t="s">
        <v>369</v>
      </c>
      <c r="J13" s="19" t="s">
        <v>369</v>
      </c>
      <c r="K13" s="19" t="s">
        <v>369</v>
      </c>
      <c r="L13" s="19" t="s">
        <v>369</v>
      </c>
      <c r="M13" s="19" t="s">
        <v>369</v>
      </c>
      <c r="N13" s="19" t="s">
        <v>369</v>
      </c>
      <c r="O13" s="19" t="s">
        <v>369</v>
      </c>
      <c r="P13" s="19" t="s">
        <v>369</v>
      </c>
      <c r="Q13" s="19" t="s">
        <v>369</v>
      </c>
      <c r="R13" s="19" t="s">
        <v>369</v>
      </c>
      <c r="S13" s="19" t="s">
        <v>369</v>
      </c>
      <c r="T13" s="19" t="s">
        <v>369</v>
      </c>
      <c r="U13" s="19" t="s">
        <v>369</v>
      </c>
      <c r="V13" s="19" t="s">
        <v>369</v>
      </c>
      <c r="W13" s="19" t="s">
        <v>369</v>
      </c>
      <c r="X13" s="19" t="s">
        <v>369</v>
      </c>
      <c r="Y13" s="19" t="s">
        <v>369</v>
      </c>
      <c r="Z13" s="19" t="s">
        <v>369</v>
      </c>
    </row>
    <row r="14" spans="1:26" ht="14.45">
      <c r="A14" s="8" t="s">
        <v>123</v>
      </c>
      <c r="B14" t="s">
        <v>70</v>
      </c>
      <c r="C14" s="31" t="s">
        <v>124</v>
      </c>
      <c r="D14" s="22" t="str" cm="1">
        <f t="array" ref="D14">IF((SUM(IF(E14:Z14="superstar", 3, IF(E14:Z14="leader", 2, IF(E14:Z14="improved", 1, IF(E14:Z14="okay", 0, IF(E14:Z14="no attendance", -1, IF(E14:Z14="no communication", -2))))))) / COUNTA(E14:Z14))=0,"consistent",SUM(IF(E14:Z14="superstar", 3, IF(E14:Z14="leader", 2, IF(E14:Z14="improved", 1, IF(E14:Z14="okay", 0, IF(E14:Z14="no attendance", -1, IF(E14:Z14="no communication", -2))))))) / COUNTA(E14:Z14))</f>
        <v>consistent</v>
      </c>
      <c r="E14" s="19" t="s">
        <v>369</v>
      </c>
      <c r="F14" s="19" t="s">
        <v>369</v>
      </c>
      <c r="G14" s="19" t="s">
        <v>369</v>
      </c>
      <c r="H14" s="19" t="s">
        <v>369</v>
      </c>
      <c r="I14" s="19" t="s">
        <v>369</v>
      </c>
      <c r="J14" s="19" t="s">
        <v>369</v>
      </c>
      <c r="K14" s="19" t="s">
        <v>369</v>
      </c>
      <c r="L14" s="19" t="s">
        <v>369</v>
      </c>
      <c r="M14" s="19" t="s">
        <v>369</v>
      </c>
      <c r="N14" s="19" t="s">
        <v>369</v>
      </c>
      <c r="O14" s="19" t="s">
        <v>369</v>
      </c>
      <c r="P14" s="19" t="s">
        <v>369</v>
      </c>
      <c r="Q14" s="19" t="s">
        <v>369</v>
      </c>
      <c r="R14" s="19" t="s">
        <v>369</v>
      </c>
      <c r="S14" s="19" t="s">
        <v>369</v>
      </c>
      <c r="T14" s="19" t="s">
        <v>369</v>
      </c>
      <c r="U14" s="19" t="s">
        <v>369</v>
      </c>
      <c r="V14" s="19" t="s">
        <v>369</v>
      </c>
      <c r="W14" s="19" t="s">
        <v>369</v>
      </c>
      <c r="X14" s="19" t="s">
        <v>369</v>
      </c>
      <c r="Y14" s="19" t="s">
        <v>369</v>
      </c>
      <c r="Z14" s="19" t="s">
        <v>369</v>
      </c>
    </row>
    <row r="15" spans="1:26" ht="14.45">
      <c r="A15" s="8" t="s">
        <v>125</v>
      </c>
      <c r="B15" t="s">
        <v>71</v>
      </c>
      <c r="C15" s="31" t="s">
        <v>124</v>
      </c>
      <c r="D15" s="22" t="str" cm="1">
        <f t="array" ref="D15">IF((SUM(IF(E15:Z15="superstar", 3, IF(E15:Z15="leader", 2, IF(E15:Z15="improved", 1, IF(E15:Z15="okay", 0, IF(E15:Z15="no attendance", -1, IF(E15:Z15="no communication", -2))))))) / COUNTA(E15:Z15))=0,"consistent",SUM(IF(E15:Z15="superstar", 3, IF(E15:Z15="leader", 2, IF(E15:Z15="improved", 1, IF(E15:Z15="okay", 0, IF(E15:Z15="no attendance", -1, IF(E15:Z15="no communication", -2))))))) / COUNTA(E15:Z15))</f>
        <v>consistent</v>
      </c>
      <c r="E15" s="19" t="s">
        <v>369</v>
      </c>
      <c r="F15" s="19" t="s">
        <v>369</v>
      </c>
      <c r="G15" s="19" t="s">
        <v>369</v>
      </c>
      <c r="H15" s="19" t="s">
        <v>369</v>
      </c>
      <c r="I15" s="19" t="s">
        <v>369</v>
      </c>
      <c r="J15" s="19" t="s">
        <v>369</v>
      </c>
      <c r="K15" s="19" t="s">
        <v>369</v>
      </c>
      <c r="L15" s="19" t="s">
        <v>369</v>
      </c>
      <c r="M15" s="19" t="s">
        <v>369</v>
      </c>
      <c r="N15" s="19" t="s">
        <v>369</v>
      </c>
      <c r="O15" s="19" t="s">
        <v>369</v>
      </c>
      <c r="P15" s="19" t="s">
        <v>369</v>
      </c>
      <c r="Q15" s="19" t="s">
        <v>369</v>
      </c>
      <c r="R15" s="19" t="s">
        <v>369</v>
      </c>
      <c r="S15" s="19" t="s">
        <v>369</v>
      </c>
      <c r="T15" s="19" t="s">
        <v>369</v>
      </c>
      <c r="U15" s="19" t="s">
        <v>369</v>
      </c>
      <c r="V15" s="19" t="s">
        <v>369</v>
      </c>
      <c r="W15" s="19" t="s">
        <v>369</v>
      </c>
      <c r="X15" s="19" t="s">
        <v>369</v>
      </c>
      <c r="Y15" s="19" t="s">
        <v>369</v>
      </c>
      <c r="Z15" s="19" t="s">
        <v>369</v>
      </c>
    </row>
    <row r="16" spans="1:26" ht="14.45">
      <c r="A16" t="s">
        <v>126</v>
      </c>
      <c r="B16" t="s">
        <v>72</v>
      </c>
      <c r="C16" s="31" t="s">
        <v>124</v>
      </c>
      <c r="D16" s="22" t="str" cm="1">
        <f t="array" ref="D16">IF((SUM(IF(E16:Z16="superstar", 3, IF(E16:Z16="leader", 2, IF(E16:Z16="improved", 1, IF(E16:Z16="okay", 0, IF(E16:Z16="no attendance", -1, IF(E16:Z16="no communication", -2))))))) / COUNTA(E16:Z16))=0,"consistent",SUM(IF(E16:Z16="superstar", 3, IF(E16:Z16="leader", 2, IF(E16:Z16="improved", 1, IF(E16:Z16="okay", 0, IF(E16:Z16="no attendance", -1, IF(E16:Z16="no communication", -2))))))) / COUNTA(E16:Z16))</f>
        <v>consistent</v>
      </c>
      <c r="E16" s="19" t="s">
        <v>369</v>
      </c>
      <c r="F16" s="19" t="s">
        <v>369</v>
      </c>
      <c r="G16" s="19" t="s">
        <v>369</v>
      </c>
      <c r="H16" s="19" t="s">
        <v>369</v>
      </c>
      <c r="I16" s="19" t="s">
        <v>369</v>
      </c>
      <c r="J16" s="19" t="s">
        <v>369</v>
      </c>
      <c r="K16" s="19" t="s">
        <v>369</v>
      </c>
      <c r="L16" s="19" t="s">
        <v>369</v>
      </c>
      <c r="M16" s="19" t="s">
        <v>369</v>
      </c>
      <c r="N16" s="19" t="s">
        <v>369</v>
      </c>
      <c r="O16" s="19" t="s">
        <v>369</v>
      </c>
      <c r="P16" s="19" t="s">
        <v>369</v>
      </c>
      <c r="Q16" s="19" t="s">
        <v>369</v>
      </c>
      <c r="R16" s="19" t="s">
        <v>369</v>
      </c>
      <c r="S16" s="19" t="s">
        <v>369</v>
      </c>
      <c r="T16" s="19" t="s">
        <v>369</v>
      </c>
      <c r="U16" s="19" t="s">
        <v>369</v>
      </c>
      <c r="V16" s="19" t="s">
        <v>369</v>
      </c>
      <c r="W16" s="19" t="s">
        <v>369</v>
      </c>
      <c r="X16" s="19" t="s">
        <v>369</v>
      </c>
      <c r="Y16" s="19" t="s">
        <v>369</v>
      </c>
      <c r="Z16" s="19" t="s">
        <v>369</v>
      </c>
    </row>
    <row r="17" spans="1:26" ht="14.45">
      <c r="A17" s="8" t="s">
        <v>127</v>
      </c>
      <c r="B17" t="s">
        <v>128</v>
      </c>
      <c r="C17" s="31" t="s">
        <v>124</v>
      </c>
      <c r="D17" s="22" t="str" cm="1">
        <f t="array" ref="D17">IF((SUM(IF(E17:Z17="superstar", 3, IF(E17:Z17="leader", 2, IF(E17:Z17="improved", 1, IF(E17:Z17="okay", 0, IF(E17:Z17="no attendance", -1, IF(E17:Z17="no communication", -2))))))) / COUNTA(E17:Z17))=0,"consistent",SUM(IF(E17:Z17="superstar", 3, IF(E17:Z17="leader", 2, IF(E17:Z17="improved", 1, IF(E17:Z17="okay", 0, IF(E17:Z17="no attendance", -1, IF(E17:Z17="no communication", -2))))))) / COUNTA(E17:Z17))</f>
        <v>consistent</v>
      </c>
      <c r="E17" s="19" t="s">
        <v>369</v>
      </c>
      <c r="F17" s="19" t="s">
        <v>369</v>
      </c>
      <c r="G17" s="19" t="s">
        <v>369</v>
      </c>
      <c r="H17" s="19" t="s">
        <v>369</v>
      </c>
      <c r="I17" s="19" t="s">
        <v>369</v>
      </c>
      <c r="J17" s="19" t="s">
        <v>369</v>
      </c>
      <c r="K17" s="19" t="s">
        <v>369</v>
      </c>
      <c r="L17" s="19" t="s">
        <v>369</v>
      </c>
      <c r="M17" s="19" t="s">
        <v>369</v>
      </c>
      <c r="N17" s="19" t="s">
        <v>369</v>
      </c>
      <c r="O17" s="19" t="s">
        <v>369</v>
      </c>
      <c r="P17" s="19" t="s">
        <v>369</v>
      </c>
      <c r="Q17" s="19" t="s">
        <v>369</v>
      </c>
      <c r="R17" s="19" t="s">
        <v>369</v>
      </c>
      <c r="S17" s="19" t="s">
        <v>369</v>
      </c>
      <c r="T17" s="19" t="s">
        <v>369</v>
      </c>
      <c r="U17" s="19" t="s">
        <v>369</v>
      </c>
      <c r="V17" s="19" t="s">
        <v>369</v>
      </c>
      <c r="W17" s="19" t="s">
        <v>369</v>
      </c>
      <c r="X17" s="19" t="s">
        <v>369</v>
      </c>
      <c r="Y17" s="19" t="s">
        <v>369</v>
      </c>
      <c r="Z17" s="19" t="s">
        <v>369</v>
      </c>
    </row>
    <row r="18" spans="1:26" ht="14.45">
      <c r="A18" s="8" t="s">
        <v>130</v>
      </c>
      <c r="B18" t="s">
        <v>131</v>
      </c>
      <c r="C18" s="31" t="s">
        <v>124</v>
      </c>
      <c r="D18" s="22" t="str" cm="1">
        <f t="array" ref="D18">IF((SUM(IF(E18:Z18="superstar", 3, IF(E18:Z18="leader", 2, IF(E18:Z18="improved", 1, IF(E18:Z18="okay", 0, IF(E18:Z18="no attendance", -1, IF(E18:Z18="no communication", -2))))))) / COUNTA(E18:Z18))=0,"consistent",SUM(IF(E18:Z18="superstar", 3, IF(E18:Z18="leader", 2, IF(E18:Z18="improved", 1, IF(E18:Z18="okay", 0, IF(E18:Z18="no attendance", -1, IF(E18:Z18="no communication", -2))))))) / COUNTA(E18:Z18))</f>
        <v>consistent</v>
      </c>
      <c r="E18" s="19" t="s">
        <v>369</v>
      </c>
      <c r="F18" s="19" t="s">
        <v>369</v>
      </c>
      <c r="G18" s="19" t="s">
        <v>369</v>
      </c>
      <c r="H18" s="19" t="s">
        <v>369</v>
      </c>
      <c r="I18" s="19" t="s">
        <v>369</v>
      </c>
      <c r="J18" s="19" t="s">
        <v>369</v>
      </c>
      <c r="K18" s="19" t="s">
        <v>369</v>
      </c>
      <c r="L18" s="19" t="s">
        <v>369</v>
      </c>
      <c r="M18" s="19" t="s">
        <v>369</v>
      </c>
      <c r="N18" s="19" t="s">
        <v>369</v>
      </c>
      <c r="O18" s="19" t="s">
        <v>369</v>
      </c>
      <c r="P18" s="19" t="s">
        <v>369</v>
      </c>
      <c r="Q18" s="19" t="s">
        <v>369</v>
      </c>
      <c r="R18" s="19" t="s">
        <v>369</v>
      </c>
      <c r="S18" s="19" t="s">
        <v>369</v>
      </c>
      <c r="T18" s="19" t="s">
        <v>369</v>
      </c>
      <c r="U18" s="19" t="s">
        <v>369</v>
      </c>
      <c r="V18" s="19" t="s">
        <v>369</v>
      </c>
      <c r="W18" s="19" t="s">
        <v>369</v>
      </c>
      <c r="X18" s="19" t="s">
        <v>369</v>
      </c>
      <c r="Y18" s="19" t="s">
        <v>369</v>
      </c>
      <c r="Z18" s="19" t="s">
        <v>369</v>
      </c>
    </row>
    <row r="19" spans="1:26" ht="14.45">
      <c r="A19" t="s">
        <v>133</v>
      </c>
      <c r="B19" t="s">
        <v>134</v>
      </c>
      <c r="C19" s="31" t="s">
        <v>124</v>
      </c>
      <c r="D19" s="22" t="str" cm="1">
        <f t="array" ref="D19">IF((SUM(IF(E19:Z19="superstar", 3, IF(E19:Z19="leader", 2, IF(E19:Z19="improved", 1, IF(E19:Z19="okay", 0, IF(E19:Z19="no attendance", -1, IF(E19:Z19="no communication", -2))))))) / COUNTA(E19:Z19))=0,"consistent",SUM(IF(E19:Z19="superstar", 3, IF(E19:Z19="leader", 2, IF(E19:Z19="improved", 1, IF(E19:Z19="okay", 0, IF(E19:Z19="no attendance", -1, IF(E19:Z19="no communication", -2))))))) / COUNTA(E19:Z19))</f>
        <v>consistent</v>
      </c>
      <c r="E19" s="19" t="s">
        <v>369</v>
      </c>
      <c r="F19" s="19" t="s">
        <v>369</v>
      </c>
      <c r="G19" s="19" t="s">
        <v>369</v>
      </c>
      <c r="H19" s="19" t="s">
        <v>369</v>
      </c>
      <c r="I19" s="19" t="s">
        <v>369</v>
      </c>
      <c r="J19" s="19" t="s">
        <v>369</v>
      </c>
      <c r="K19" s="19" t="s">
        <v>369</v>
      </c>
      <c r="L19" s="19" t="s">
        <v>369</v>
      </c>
      <c r="M19" s="19" t="s">
        <v>369</v>
      </c>
      <c r="N19" s="19" t="s">
        <v>369</v>
      </c>
      <c r="O19" s="19" t="s">
        <v>369</v>
      </c>
      <c r="P19" s="19" t="s">
        <v>369</v>
      </c>
      <c r="Q19" s="19" t="s">
        <v>369</v>
      </c>
      <c r="R19" s="19" t="s">
        <v>369</v>
      </c>
      <c r="S19" s="19" t="s">
        <v>369</v>
      </c>
      <c r="T19" s="19" t="s">
        <v>369</v>
      </c>
      <c r="U19" s="19" t="s">
        <v>369</v>
      </c>
      <c r="V19" s="19" t="s">
        <v>369</v>
      </c>
      <c r="W19" s="19" t="s">
        <v>369</v>
      </c>
      <c r="X19" s="19" t="s">
        <v>369</v>
      </c>
      <c r="Y19" s="19" t="s">
        <v>369</v>
      </c>
      <c r="Z19" s="19" t="s">
        <v>369</v>
      </c>
    </row>
    <row r="20" spans="1:26" ht="14.45">
      <c r="A20" t="s">
        <v>136</v>
      </c>
      <c r="B20" t="s">
        <v>137</v>
      </c>
      <c r="C20" s="31" t="s">
        <v>124</v>
      </c>
      <c r="D20" s="22" t="str" cm="1">
        <f t="array" ref="D20">IF((SUM(IF(E20:Z20="superstar", 3, IF(E20:Z20="leader", 2, IF(E20:Z20="improved", 1, IF(E20:Z20="okay", 0, IF(E20:Z20="no attendance", -1, IF(E20:Z20="no communication", -2))))))) / COUNTA(E20:Z20))=0,"consistent",SUM(IF(E20:Z20="superstar", 3, IF(E20:Z20="leader", 2, IF(E20:Z20="improved", 1, IF(E20:Z20="okay", 0, IF(E20:Z20="no attendance", -1, IF(E20:Z20="no communication", -2))))))) / COUNTA(E20:Z20))</f>
        <v>consistent</v>
      </c>
      <c r="E20" s="19" t="s">
        <v>369</v>
      </c>
      <c r="F20" s="19" t="s">
        <v>369</v>
      </c>
      <c r="G20" s="19" t="s">
        <v>369</v>
      </c>
      <c r="H20" s="19" t="s">
        <v>369</v>
      </c>
      <c r="I20" s="19" t="s">
        <v>369</v>
      </c>
      <c r="J20" s="19" t="s">
        <v>369</v>
      </c>
      <c r="K20" s="19" t="s">
        <v>369</v>
      </c>
      <c r="L20" s="19" t="s">
        <v>369</v>
      </c>
      <c r="M20" s="19" t="s">
        <v>369</v>
      </c>
      <c r="N20" s="19" t="s">
        <v>369</v>
      </c>
      <c r="O20" s="19" t="s">
        <v>369</v>
      </c>
      <c r="P20" s="19" t="s">
        <v>369</v>
      </c>
      <c r="Q20" s="19" t="s">
        <v>369</v>
      </c>
      <c r="R20" s="19" t="s">
        <v>369</v>
      </c>
      <c r="S20" s="19" t="s">
        <v>369</v>
      </c>
      <c r="T20" s="19" t="s">
        <v>369</v>
      </c>
      <c r="U20" s="19" t="s">
        <v>369</v>
      </c>
      <c r="V20" s="19" t="s">
        <v>369</v>
      </c>
      <c r="W20" s="19" t="s">
        <v>369</v>
      </c>
      <c r="X20" s="19" t="s">
        <v>369</v>
      </c>
      <c r="Y20" s="19" t="s">
        <v>369</v>
      </c>
      <c r="Z20" s="19" t="s">
        <v>369</v>
      </c>
    </row>
    <row r="21" spans="1:26" ht="14.45">
      <c r="A21" s="8" t="s">
        <v>139</v>
      </c>
      <c r="B21" t="s">
        <v>140</v>
      </c>
      <c r="C21" s="31" t="s">
        <v>124</v>
      </c>
      <c r="D21" s="22" t="str" cm="1">
        <f t="array" ref="D21">IF((SUM(IF(E21:Z21="superstar", 3, IF(E21:Z21="leader", 2, IF(E21:Z21="improved", 1, IF(E21:Z21="okay", 0, IF(E21:Z21="no attendance", -1, IF(E21:Z21="no communication", -2))))))) / COUNTA(E21:Z21))=0,"consistent",SUM(IF(E21:Z21="superstar", 3, IF(E21:Z21="leader", 2, IF(E21:Z21="improved", 1, IF(E21:Z21="okay", 0, IF(E21:Z21="no attendance", -1, IF(E21:Z21="no communication", -2))))))) / COUNTA(E21:Z21))</f>
        <v>consistent</v>
      </c>
      <c r="E21" s="19" t="s">
        <v>369</v>
      </c>
      <c r="F21" s="19" t="s">
        <v>369</v>
      </c>
      <c r="G21" s="19" t="s">
        <v>369</v>
      </c>
      <c r="H21" s="19" t="s">
        <v>369</v>
      </c>
      <c r="I21" s="19" t="s">
        <v>369</v>
      </c>
      <c r="J21" s="19" t="s">
        <v>369</v>
      </c>
      <c r="K21" s="19" t="s">
        <v>369</v>
      </c>
      <c r="L21" s="19" t="s">
        <v>369</v>
      </c>
      <c r="M21" s="19" t="s">
        <v>369</v>
      </c>
      <c r="N21" s="19" t="s">
        <v>369</v>
      </c>
      <c r="O21" s="19" t="s">
        <v>369</v>
      </c>
      <c r="P21" s="19" t="s">
        <v>369</v>
      </c>
      <c r="Q21" s="19" t="s">
        <v>369</v>
      </c>
      <c r="R21" s="19" t="s">
        <v>369</v>
      </c>
      <c r="S21" s="19" t="s">
        <v>369</v>
      </c>
      <c r="T21" s="19" t="s">
        <v>369</v>
      </c>
      <c r="U21" s="19" t="s">
        <v>369</v>
      </c>
      <c r="V21" s="19" t="s">
        <v>369</v>
      </c>
      <c r="W21" s="19" t="s">
        <v>369</v>
      </c>
      <c r="X21" s="19" t="s">
        <v>369</v>
      </c>
      <c r="Y21" s="19" t="s">
        <v>369</v>
      </c>
      <c r="Z21" s="19" t="s">
        <v>369</v>
      </c>
    </row>
    <row r="22" spans="1:26" ht="14.45">
      <c r="A22" s="8" t="s">
        <v>142</v>
      </c>
      <c r="B22" t="s">
        <v>143</v>
      </c>
      <c r="C22" s="31" t="s">
        <v>124</v>
      </c>
      <c r="D22" s="22" t="str" cm="1">
        <f t="array" ref="D22">IF((SUM(IF(E22:Z22="superstar", 3, IF(E22:Z22="leader", 2, IF(E22:Z22="improved", 1, IF(E22:Z22="okay", 0, IF(E22:Z22="no attendance", -1, IF(E22:Z22="no communication", -2))))))) / COUNTA(E22:Z22))=0,"consistent",SUM(IF(E22:Z22="superstar", 3, IF(E22:Z22="leader", 2, IF(E22:Z22="improved", 1, IF(E22:Z22="okay", 0, IF(E22:Z22="no attendance", -1, IF(E22:Z22="no communication", -2))))))) / COUNTA(E22:Z22))</f>
        <v>consistent</v>
      </c>
      <c r="E22" s="19" t="s">
        <v>369</v>
      </c>
      <c r="F22" s="19" t="s">
        <v>369</v>
      </c>
      <c r="G22" s="19" t="s">
        <v>369</v>
      </c>
      <c r="H22" s="19" t="s">
        <v>369</v>
      </c>
      <c r="I22" s="19" t="s">
        <v>369</v>
      </c>
      <c r="J22" s="19" t="s">
        <v>369</v>
      </c>
      <c r="K22" s="19" t="s">
        <v>369</v>
      </c>
      <c r="L22" s="19" t="s">
        <v>369</v>
      </c>
      <c r="M22" s="19" t="s">
        <v>369</v>
      </c>
      <c r="N22" s="19" t="s">
        <v>369</v>
      </c>
      <c r="O22" s="19" t="s">
        <v>369</v>
      </c>
      <c r="P22" s="19" t="s">
        <v>369</v>
      </c>
      <c r="Q22" s="19" t="s">
        <v>369</v>
      </c>
      <c r="R22" s="19" t="s">
        <v>369</v>
      </c>
      <c r="S22" s="19" t="s">
        <v>369</v>
      </c>
      <c r="T22" s="19" t="s">
        <v>369</v>
      </c>
      <c r="U22" s="19" t="s">
        <v>369</v>
      </c>
      <c r="V22" s="19" t="s">
        <v>369</v>
      </c>
      <c r="W22" s="19" t="s">
        <v>369</v>
      </c>
      <c r="X22" s="19" t="s">
        <v>369</v>
      </c>
      <c r="Y22" s="19" t="s">
        <v>369</v>
      </c>
      <c r="Z22" s="19" t="s">
        <v>369</v>
      </c>
    </row>
    <row r="23" spans="1:26" ht="14.45">
      <c r="A23" t="s">
        <v>145</v>
      </c>
      <c r="B23" t="s">
        <v>146</v>
      </c>
      <c r="C23" s="31" t="s">
        <v>124</v>
      </c>
      <c r="D23" s="22" t="str" cm="1">
        <f t="array" ref="D23">IF((SUM(IF(E23:Z23="superstar", 3, IF(E23:Z23="leader", 2, IF(E23:Z23="improved", 1, IF(E23:Z23="okay", 0, IF(E23:Z23="no attendance", -1, IF(E23:Z23="no communication", -2))))))) / COUNTA(E23:Z23))=0,"consistent",SUM(IF(E23:Z23="superstar", 3, IF(E23:Z23="leader", 2, IF(E23:Z23="improved", 1, IF(E23:Z23="okay", 0, IF(E23:Z23="no attendance", -1, IF(E23:Z23="no communication", -2))))))) / COUNTA(E23:Z23))</f>
        <v>consistent</v>
      </c>
      <c r="E23" s="19" t="s">
        <v>369</v>
      </c>
      <c r="F23" s="19" t="s">
        <v>369</v>
      </c>
      <c r="G23" s="19" t="s">
        <v>369</v>
      </c>
      <c r="H23" s="19" t="s">
        <v>369</v>
      </c>
      <c r="I23" s="19" t="s">
        <v>369</v>
      </c>
      <c r="J23" s="19" t="s">
        <v>369</v>
      </c>
      <c r="K23" s="19" t="s">
        <v>369</v>
      </c>
      <c r="L23" s="19" t="s">
        <v>369</v>
      </c>
      <c r="M23" s="19" t="s">
        <v>369</v>
      </c>
      <c r="N23" s="19" t="s">
        <v>369</v>
      </c>
      <c r="O23" s="19" t="s">
        <v>369</v>
      </c>
      <c r="P23" s="19" t="s">
        <v>369</v>
      </c>
      <c r="Q23" s="19" t="s">
        <v>369</v>
      </c>
      <c r="R23" s="19" t="s">
        <v>369</v>
      </c>
      <c r="S23" s="19" t="s">
        <v>369</v>
      </c>
      <c r="T23" s="19" t="s">
        <v>369</v>
      </c>
      <c r="U23" s="19" t="s">
        <v>369</v>
      </c>
      <c r="V23" s="19" t="s">
        <v>369</v>
      </c>
      <c r="W23" s="19" t="s">
        <v>369</v>
      </c>
      <c r="X23" s="19" t="s">
        <v>369</v>
      </c>
      <c r="Y23" s="19" t="s">
        <v>369</v>
      </c>
      <c r="Z23" s="19" t="s">
        <v>369</v>
      </c>
    </row>
    <row r="24" spans="1:26" ht="14.45">
      <c r="A24" t="s">
        <v>148</v>
      </c>
      <c r="B24" t="s">
        <v>73</v>
      </c>
      <c r="C24" s="31" t="s">
        <v>149</v>
      </c>
      <c r="D24" s="22" t="str" cm="1">
        <f t="array" ref="D24">IF((SUM(IF(E24:Z24="superstar", 3, IF(E24:Z24="leader", 2, IF(E24:Z24="improved", 1, IF(E24:Z24="okay", 0, IF(E24:Z24="no attendance", -1, IF(E24:Z24="no communication", -2))))))) / COUNTA(E24:Z24))=0,"consistent",SUM(IF(E24:Z24="superstar", 3, IF(E24:Z24="leader", 2, IF(E24:Z24="improved", 1, IF(E24:Z24="okay", 0, IF(E24:Z24="no attendance", -1, IF(E24:Z24="no communication", -2))))))) / COUNTA(E24:Z24))</f>
        <v>consistent</v>
      </c>
      <c r="E24" s="19" t="s">
        <v>369</v>
      </c>
      <c r="F24" s="19" t="s">
        <v>369</v>
      </c>
      <c r="G24" s="19" t="s">
        <v>369</v>
      </c>
      <c r="H24" s="19" t="s">
        <v>369</v>
      </c>
      <c r="I24" s="19" t="s">
        <v>369</v>
      </c>
      <c r="J24" s="19" t="s">
        <v>369</v>
      </c>
      <c r="K24" s="19" t="s">
        <v>369</v>
      </c>
      <c r="L24" s="19" t="s">
        <v>369</v>
      </c>
      <c r="M24" s="19" t="s">
        <v>369</v>
      </c>
      <c r="N24" s="19" t="s">
        <v>369</v>
      </c>
      <c r="O24" s="19" t="s">
        <v>369</v>
      </c>
      <c r="P24" s="19" t="s">
        <v>369</v>
      </c>
      <c r="Q24" s="19" t="s">
        <v>369</v>
      </c>
      <c r="R24" s="19" t="s">
        <v>369</v>
      </c>
      <c r="S24" s="19" t="s">
        <v>369</v>
      </c>
      <c r="T24" s="19" t="s">
        <v>369</v>
      </c>
      <c r="U24" s="19" t="s">
        <v>369</v>
      </c>
      <c r="V24" s="19" t="s">
        <v>369</v>
      </c>
      <c r="W24" s="19" t="s">
        <v>369</v>
      </c>
      <c r="X24" s="19" t="s">
        <v>369</v>
      </c>
      <c r="Y24" s="19" t="s">
        <v>369</v>
      </c>
      <c r="Z24" s="19" t="s">
        <v>369</v>
      </c>
    </row>
    <row r="25" spans="1:26" ht="14.45">
      <c r="A25" s="8" t="s">
        <v>150</v>
      </c>
      <c r="B25" t="s">
        <v>151</v>
      </c>
      <c r="C25" s="31" t="s">
        <v>149</v>
      </c>
      <c r="D25" s="22" t="str" cm="1">
        <f t="array" ref="D25">IF((SUM(IF(E25:Z25="superstar", 3, IF(E25:Z25="leader", 2, IF(E25:Z25="improved", 1, IF(E25:Z25="okay", 0, IF(E25:Z25="no attendance", -1, IF(E25:Z25="no communication", -2))))))) / COUNTA(E25:Z25))=0,"consistent",SUM(IF(E25:Z25="superstar", 3, IF(E25:Z25="leader", 2, IF(E25:Z25="improved", 1, IF(E25:Z25="okay", 0, IF(E25:Z25="no attendance", -1, IF(E25:Z25="no communication", -2))))))) / COUNTA(E25:Z25))</f>
        <v>consistent</v>
      </c>
      <c r="E25" s="19" t="s">
        <v>369</v>
      </c>
      <c r="F25" s="19" t="s">
        <v>369</v>
      </c>
      <c r="G25" s="19" t="s">
        <v>369</v>
      </c>
      <c r="H25" s="19" t="s">
        <v>369</v>
      </c>
      <c r="I25" s="19" t="s">
        <v>369</v>
      </c>
      <c r="J25" s="19" t="s">
        <v>369</v>
      </c>
      <c r="K25" s="19" t="s">
        <v>369</v>
      </c>
      <c r="L25" s="19" t="s">
        <v>369</v>
      </c>
      <c r="M25" s="19" t="s">
        <v>369</v>
      </c>
      <c r="N25" s="19" t="s">
        <v>369</v>
      </c>
      <c r="O25" s="19" t="s">
        <v>369</v>
      </c>
      <c r="P25" s="19" t="s">
        <v>369</v>
      </c>
      <c r="Q25" s="19" t="s">
        <v>369</v>
      </c>
      <c r="R25" s="19" t="s">
        <v>369</v>
      </c>
      <c r="S25" s="19" t="s">
        <v>369</v>
      </c>
      <c r="T25" s="19" t="s">
        <v>369</v>
      </c>
      <c r="U25" s="19" t="s">
        <v>369</v>
      </c>
      <c r="V25" s="19" t="s">
        <v>369</v>
      </c>
      <c r="W25" s="19" t="s">
        <v>369</v>
      </c>
      <c r="X25" s="19" t="s">
        <v>369</v>
      </c>
      <c r="Y25" s="19" t="s">
        <v>369</v>
      </c>
      <c r="Z25" s="19" t="s">
        <v>369</v>
      </c>
    </row>
    <row r="26" spans="1:26" ht="14.45">
      <c r="A26" s="8" t="s">
        <v>153</v>
      </c>
      <c r="B26" t="s">
        <v>154</v>
      </c>
      <c r="C26" s="31" t="s">
        <v>149</v>
      </c>
      <c r="D26" s="22" t="str" cm="1">
        <f t="array" ref="D26">IF((SUM(IF(E26:Z26="superstar", 3, IF(E26:Z26="leader", 2, IF(E26:Z26="improved", 1, IF(E26:Z26="okay", 0, IF(E26:Z26="no attendance", -1, IF(E26:Z26="no communication", -2))))))) / COUNTA(E26:Z26))=0,"consistent",SUM(IF(E26:Z26="superstar", 3, IF(E26:Z26="leader", 2, IF(E26:Z26="improved", 1, IF(E26:Z26="okay", 0, IF(E26:Z26="no attendance", -1, IF(E26:Z26="no communication", -2))))))) / COUNTA(E26:Z26))</f>
        <v>consistent</v>
      </c>
      <c r="E26" s="19" t="s">
        <v>369</v>
      </c>
      <c r="F26" s="19" t="s">
        <v>369</v>
      </c>
      <c r="G26" s="19" t="s">
        <v>369</v>
      </c>
      <c r="H26" s="19" t="s">
        <v>369</v>
      </c>
      <c r="I26" s="19" t="s">
        <v>369</v>
      </c>
      <c r="J26" s="19" t="s">
        <v>369</v>
      </c>
      <c r="K26" s="19" t="s">
        <v>369</v>
      </c>
      <c r="L26" s="19" t="s">
        <v>369</v>
      </c>
      <c r="M26" s="19" t="s">
        <v>369</v>
      </c>
      <c r="N26" s="19" t="s">
        <v>369</v>
      </c>
      <c r="O26" s="19" t="s">
        <v>369</v>
      </c>
      <c r="P26" s="19" t="s">
        <v>369</v>
      </c>
      <c r="Q26" s="19" t="s">
        <v>369</v>
      </c>
      <c r="R26" s="19" t="s">
        <v>369</v>
      </c>
      <c r="S26" s="19" t="s">
        <v>369</v>
      </c>
      <c r="T26" s="19" t="s">
        <v>369</v>
      </c>
      <c r="U26" s="19" t="s">
        <v>369</v>
      </c>
      <c r="V26" s="19" t="s">
        <v>369</v>
      </c>
      <c r="W26" s="19" t="s">
        <v>369</v>
      </c>
      <c r="X26" s="19" t="s">
        <v>369</v>
      </c>
      <c r="Y26" s="19" t="s">
        <v>369</v>
      </c>
      <c r="Z26" s="19" t="s">
        <v>369</v>
      </c>
    </row>
    <row r="27" spans="1:26" ht="14.45">
      <c r="A27" s="8" t="s">
        <v>156</v>
      </c>
      <c r="B27" t="s">
        <v>157</v>
      </c>
      <c r="C27" s="31" t="s">
        <v>149</v>
      </c>
      <c r="D27" s="22" t="str" cm="1">
        <f t="array" ref="D27">IF((SUM(IF(E27:Z27="superstar", 3, IF(E27:Z27="leader", 2, IF(E27:Z27="improved", 1, IF(E27:Z27="okay", 0, IF(E27:Z27="no attendance", -1, IF(E27:Z27="no communication", -2))))))) / COUNTA(E27:Z27))=0,"consistent",SUM(IF(E27:Z27="superstar", 3, IF(E27:Z27="leader", 2, IF(E27:Z27="improved", 1, IF(E27:Z27="okay", 0, IF(E27:Z27="no attendance", -1, IF(E27:Z27="no communication", -2))))))) / COUNTA(E27:Z27))</f>
        <v>consistent</v>
      </c>
      <c r="E27" s="19" t="s">
        <v>369</v>
      </c>
      <c r="F27" s="19" t="s">
        <v>369</v>
      </c>
      <c r="G27" s="19" t="s">
        <v>369</v>
      </c>
      <c r="H27" s="19" t="s">
        <v>369</v>
      </c>
      <c r="I27" s="19" t="s">
        <v>369</v>
      </c>
      <c r="J27" s="19" t="s">
        <v>369</v>
      </c>
      <c r="K27" s="19" t="s">
        <v>369</v>
      </c>
      <c r="L27" s="19" t="s">
        <v>369</v>
      </c>
      <c r="M27" s="19" t="s">
        <v>369</v>
      </c>
      <c r="N27" s="19" t="s">
        <v>369</v>
      </c>
      <c r="O27" s="19" t="s">
        <v>369</v>
      </c>
      <c r="P27" s="19" t="s">
        <v>369</v>
      </c>
      <c r="Q27" s="19" t="s">
        <v>369</v>
      </c>
      <c r="R27" s="19" t="s">
        <v>369</v>
      </c>
      <c r="S27" s="19" t="s">
        <v>369</v>
      </c>
      <c r="T27" s="19" t="s">
        <v>369</v>
      </c>
      <c r="U27" s="19" t="s">
        <v>369</v>
      </c>
      <c r="V27" s="19" t="s">
        <v>369</v>
      </c>
      <c r="W27" s="19" t="s">
        <v>369</v>
      </c>
      <c r="X27" s="19" t="s">
        <v>369</v>
      </c>
      <c r="Y27" s="19" t="s">
        <v>369</v>
      </c>
      <c r="Z27" s="19" t="s">
        <v>369</v>
      </c>
    </row>
    <row r="28" spans="1:26" ht="14.45">
      <c r="A28" s="8" t="s">
        <v>159</v>
      </c>
      <c r="B28" t="s">
        <v>74</v>
      </c>
      <c r="C28" s="31" t="s">
        <v>149</v>
      </c>
      <c r="D28" s="22" t="str" cm="1">
        <f t="array" ref="D28">IF((SUM(IF(E28:Z28="superstar", 3, IF(E28:Z28="leader", 2, IF(E28:Z28="improved", 1, IF(E28:Z28="okay", 0, IF(E28:Z28="no attendance", -1, IF(E28:Z28="no communication", -2))))))) / COUNTA(E28:Z28))=0,"consistent",SUM(IF(E28:Z28="superstar", 3, IF(E28:Z28="leader", 2, IF(E28:Z28="improved", 1, IF(E28:Z28="okay", 0, IF(E28:Z28="no attendance", -1, IF(E28:Z28="no communication", -2))))))) / COUNTA(E28:Z28))</f>
        <v>consistent</v>
      </c>
      <c r="E28" s="19" t="s">
        <v>369</v>
      </c>
      <c r="F28" s="19" t="s">
        <v>369</v>
      </c>
      <c r="G28" s="19" t="s">
        <v>369</v>
      </c>
      <c r="H28" s="19" t="s">
        <v>369</v>
      </c>
      <c r="I28" s="19" t="s">
        <v>369</v>
      </c>
      <c r="J28" s="19" t="s">
        <v>369</v>
      </c>
      <c r="K28" s="19" t="s">
        <v>369</v>
      </c>
      <c r="L28" s="19" t="s">
        <v>369</v>
      </c>
      <c r="M28" s="19" t="s">
        <v>369</v>
      </c>
      <c r="N28" s="19" t="s">
        <v>369</v>
      </c>
      <c r="O28" s="19" t="s">
        <v>369</v>
      </c>
      <c r="P28" s="19" t="s">
        <v>369</v>
      </c>
      <c r="Q28" s="19" t="s">
        <v>369</v>
      </c>
      <c r="R28" s="19" t="s">
        <v>369</v>
      </c>
      <c r="S28" s="19" t="s">
        <v>369</v>
      </c>
      <c r="T28" s="19" t="s">
        <v>369</v>
      </c>
      <c r="U28" s="19" t="s">
        <v>369</v>
      </c>
      <c r="V28" s="19" t="s">
        <v>369</v>
      </c>
      <c r="W28" s="19" t="s">
        <v>369</v>
      </c>
      <c r="X28" s="19" t="s">
        <v>369</v>
      </c>
      <c r="Y28" s="19" t="s">
        <v>369</v>
      </c>
      <c r="Z28" s="19" t="s">
        <v>369</v>
      </c>
    </row>
    <row r="29" spans="1:26" ht="14.45">
      <c r="A29" s="8" t="s">
        <v>160</v>
      </c>
      <c r="B29" t="s">
        <v>161</v>
      </c>
      <c r="C29" s="31" t="s">
        <v>149</v>
      </c>
      <c r="D29" s="22" t="str" cm="1">
        <f t="array" ref="D29">IF((SUM(IF(E29:Z29="superstar", 3, IF(E29:Z29="leader", 2, IF(E29:Z29="improved", 1, IF(E29:Z29="okay", 0, IF(E29:Z29="no attendance", -1, IF(E29:Z29="no communication", -2))))))) / COUNTA(E29:Z29))=0,"consistent",SUM(IF(E29:Z29="superstar", 3, IF(E29:Z29="leader", 2, IF(E29:Z29="improved", 1, IF(E29:Z29="okay", 0, IF(E29:Z29="no attendance", -1, IF(E29:Z29="no communication", -2))))))) / COUNTA(E29:Z29))</f>
        <v>consistent</v>
      </c>
      <c r="E29" s="19" t="s">
        <v>369</v>
      </c>
      <c r="F29" s="19" t="s">
        <v>369</v>
      </c>
      <c r="G29" s="19" t="s">
        <v>369</v>
      </c>
      <c r="H29" s="19" t="s">
        <v>369</v>
      </c>
      <c r="I29" s="19" t="s">
        <v>369</v>
      </c>
      <c r="J29" s="19" t="s">
        <v>369</v>
      </c>
      <c r="K29" s="19" t="s">
        <v>369</v>
      </c>
      <c r="L29" s="19" t="s">
        <v>369</v>
      </c>
      <c r="M29" s="19" t="s">
        <v>369</v>
      </c>
      <c r="N29" s="19" t="s">
        <v>369</v>
      </c>
      <c r="O29" s="19" t="s">
        <v>369</v>
      </c>
      <c r="P29" s="19" t="s">
        <v>369</v>
      </c>
      <c r="Q29" s="19" t="s">
        <v>369</v>
      </c>
      <c r="R29" s="19" t="s">
        <v>369</v>
      </c>
      <c r="S29" s="19" t="s">
        <v>369</v>
      </c>
      <c r="T29" s="19" t="s">
        <v>369</v>
      </c>
      <c r="U29" s="19" t="s">
        <v>369</v>
      </c>
      <c r="V29" s="19" t="s">
        <v>369</v>
      </c>
      <c r="W29" s="19" t="s">
        <v>369</v>
      </c>
      <c r="X29" s="19" t="s">
        <v>369</v>
      </c>
      <c r="Y29" s="19" t="s">
        <v>369</v>
      </c>
      <c r="Z29" s="19" t="s">
        <v>369</v>
      </c>
    </row>
    <row r="30" spans="1:26" ht="14.45">
      <c r="A30" s="8" t="s">
        <v>163</v>
      </c>
      <c r="B30" t="s">
        <v>164</v>
      </c>
      <c r="C30" s="31" t="s">
        <v>149</v>
      </c>
      <c r="D30" s="22" t="str" cm="1">
        <f t="array" ref="D30">IF((SUM(IF(E30:Z30="superstar", 3, IF(E30:Z30="leader", 2, IF(E30:Z30="improved", 1, IF(E30:Z30="okay", 0, IF(E30:Z30="no attendance", -1, IF(E30:Z30="no communication", -2))))))) / COUNTA(E30:Z30))=0,"consistent",SUM(IF(E30:Z30="superstar", 3, IF(E30:Z30="leader", 2, IF(E30:Z30="improved", 1, IF(E30:Z30="okay", 0, IF(E30:Z30="no attendance", -1, IF(E30:Z30="no communication", -2))))))) / COUNTA(E30:Z30))</f>
        <v>consistent</v>
      </c>
      <c r="E30" s="19" t="s">
        <v>369</v>
      </c>
      <c r="F30" s="19" t="s">
        <v>369</v>
      </c>
      <c r="G30" s="19" t="s">
        <v>369</v>
      </c>
      <c r="H30" s="19" t="s">
        <v>369</v>
      </c>
      <c r="I30" s="19" t="s">
        <v>369</v>
      </c>
      <c r="J30" s="19" t="s">
        <v>369</v>
      </c>
      <c r="K30" s="19" t="s">
        <v>369</v>
      </c>
      <c r="L30" s="19" t="s">
        <v>369</v>
      </c>
      <c r="M30" s="19" t="s">
        <v>369</v>
      </c>
      <c r="N30" s="19" t="s">
        <v>369</v>
      </c>
      <c r="O30" s="19" t="s">
        <v>369</v>
      </c>
      <c r="P30" s="19" t="s">
        <v>369</v>
      </c>
      <c r="Q30" s="19" t="s">
        <v>369</v>
      </c>
      <c r="R30" s="19" t="s">
        <v>369</v>
      </c>
      <c r="S30" s="19" t="s">
        <v>369</v>
      </c>
      <c r="T30" s="19" t="s">
        <v>369</v>
      </c>
      <c r="U30" s="19" t="s">
        <v>369</v>
      </c>
      <c r="V30" s="19" t="s">
        <v>369</v>
      </c>
      <c r="W30" s="19" t="s">
        <v>369</v>
      </c>
      <c r="X30" s="19" t="s">
        <v>369</v>
      </c>
      <c r="Y30" s="19" t="s">
        <v>369</v>
      </c>
      <c r="Z30" s="19" t="s">
        <v>369</v>
      </c>
    </row>
    <row r="31" spans="1:26" ht="14.45">
      <c r="A31" s="8" t="s">
        <v>166</v>
      </c>
      <c r="B31" t="s">
        <v>167</v>
      </c>
      <c r="C31" s="31" t="s">
        <v>149</v>
      </c>
      <c r="D31" s="22" t="str" cm="1">
        <f t="array" ref="D31">IF((SUM(IF(E31:Z31="superstar", 3, IF(E31:Z31="leader", 2, IF(E31:Z31="improved", 1, IF(E31:Z31="okay", 0, IF(E31:Z31="no attendance", -1, IF(E31:Z31="no communication", -2))))))) / COUNTA(E31:Z31))=0,"consistent",SUM(IF(E31:Z31="superstar", 3, IF(E31:Z31="leader", 2, IF(E31:Z31="improved", 1, IF(E31:Z31="okay", 0, IF(E31:Z31="no attendance", -1, IF(E31:Z31="no communication", -2))))))) / COUNTA(E31:Z31))</f>
        <v>consistent</v>
      </c>
      <c r="E31" s="19" t="s">
        <v>369</v>
      </c>
      <c r="F31" s="19" t="s">
        <v>369</v>
      </c>
      <c r="G31" s="19" t="s">
        <v>369</v>
      </c>
      <c r="H31" s="19" t="s">
        <v>369</v>
      </c>
      <c r="I31" s="19" t="s">
        <v>369</v>
      </c>
      <c r="J31" s="19" t="s">
        <v>369</v>
      </c>
      <c r="K31" s="19" t="s">
        <v>369</v>
      </c>
      <c r="L31" s="19" t="s">
        <v>369</v>
      </c>
      <c r="M31" s="19" t="s">
        <v>369</v>
      </c>
      <c r="N31" s="19" t="s">
        <v>369</v>
      </c>
      <c r="O31" s="19" t="s">
        <v>369</v>
      </c>
      <c r="P31" s="19" t="s">
        <v>369</v>
      </c>
      <c r="Q31" s="19" t="s">
        <v>369</v>
      </c>
      <c r="R31" s="19" t="s">
        <v>369</v>
      </c>
      <c r="S31" s="19" t="s">
        <v>369</v>
      </c>
      <c r="T31" s="19" t="s">
        <v>369</v>
      </c>
      <c r="U31" s="19" t="s">
        <v>369</v>
      </c>
      <c r="V31" s="19" t="s">
        <v>369</v>
      </c>
      <c r="W31" s="19" t="s">
        <v>369</v>
      </c>
      <c r="X31" s="19" t="s">
        <v>369</v>
      </c>
      <c r="Y31" s="19" t="s">
        <v>369</v>
      </c>
      <c r="Z31" s="19" t="s">
        <v>369</v>
      </c>
    </row>
    <row r="32" spans="1:26" ht="14.45">
      <c r="A32" s="8" t="s">
        <v>169</v>
      </c>
      <c r="B32" t="s">
        <v>75</v>
      </c>
      <c r="C32" s="31" t="s">
        <v>149</v>
      </c>
      <c r="D32" s="22" t="str" cm="1">
        <f t="array" ref="D32">IF((SUM(IF(E32:Z32="superstar", 3, IF(E32:Z32="leader", 2, IF(E32:Z32="improved", 1, IF(E32:Z32="okay", 0, IF(E32:Z32="no attendance", -1, IF(E32:Z32="no communication", -2))))))) / COUNTA(E32:Z32))=0,"consistent",SUM(IF(E32:Z32="superstar", 3, IF(E32:Z32="leader", 2, IF(E32:Z32="improved", 1, IF(E32:Z32="okay", 0, IF(E32:Z32="no attendance", -1, IF(E32:Z32="no communication", -2))))))) / COUNTA(E32:Z32))</f>
        <v>consistent</v>
      </c>
      <c r="E32" s="19" t="s">
        <v>369</v>
      </c>
      <c r="F32" s="19" t="s">
        <v>369</v>
      </c>
      <c r="G32" s="19" t="s">
        <v>369</v>
      </c>
      <c r="H32" s="19" t="s">
        <v>369</v>
      </c>
      <c r="I32" s="19" t="s">
        <v>369</v>
      </c>
      <c r="J32" s="19" t="s">
        <v>369</v>
      </c>
      <c r="K32" s="19" t="s">
        <v>369</v>
      </c>
      <c r="L32" s="19" t="s">
        <v>369</v>
      </c>
      <c r="M32" s="19" t="s">
        <v>369</v>
      </c>
      <c r="N32" s="19" t="s">
        <v>369</v>
      </c>
      <c r="O32" s="19" t="s">
        <v>369</v>
      </c>
      <c r="P32" s="19" t="s">
        <v>369</v>
      </c>
      <c r="Q32" s="19" t="s">
        <v>369</v>
      </c>
      <c r="R32" s="19" t="s">
        <v>369</v>
      </c>
      <c r="S32" s="19" t="s">
        <v>369</v>
      </c>
      <c r="T32" s="19" t="s">
        <v>369</v>
      </c>
      <c r="U32" s="19" t="s">
        <v>369</v>
      </c>
      <c r="V32" s="19" t="s">
        <v>369</v>
      </c>
      <c r="W32" s="19" t="s">
        <v>369</v>
      </c>
      <c r="X32" s="19" t="s">
        <v>369</v>
      </c>
      <c r="Y32" s="19" t="s">
        <v>369</v>
      </c>
      <c r="Z32" s="19" t="s">
        <v>369</v>
      </c>
    </row>
    <row r="33" spans="1:26" s="7" customFormat="1" ht="14.45">
      <c r="A33" t="s">
        <v>170</v>
      </c>
      <c r="B33" t="s">
        <v>171</v>
      </c>
      <c r="C33" s="31" t="s">
        <v>149</v>
      </c>
      <c r="D33" s="22" t="str" cm="1">
        <f t="array" ref="D33">IF((SUM(IF(E33:Z33="superstar", 3, IF(E33:Z33="leader", 2, IF(E33:Z33="improved", 1, IF(E33:Z33="okay", 0, IF(E33:Z33="no attendance", -1, IF(E33:Z33="no communication", -2))))))) / COUNTA(E33:Z33))=0,"consistent",SUM(IF(E33:Z33="superstar", 3, IF(E33:Z33="leader", 2, IF(E33:Z33="improved", 1, IF(E33:Z33="okay", 0, IF(E33:Z33="no attendance", -1, IF(E33:Z33="no communication", -2))))))) / COUNTA(E33:Z33))</f>
        <v>consistent</v>
      </c>
      <c r="E33" s="19" t="s">
        <v>369</v>
      </c>
      <c r="F33" s="19" t="s">
        <v>369</v>
      </c>
      <c r="G33" s="19" t="s">
        <v>369</v>
      </c>
      <c r="H33" s="19" t="s">
        <v>369</v>
      </c>
      <c r="I33" s="19" t="s">
        <v>369</v>
      </c>
      <c r="J33" s="19" t="s">
        <v>369</v>
      </c>
      <c r="K33" s="19" t="s">
        <v>369</v>
      </c>
      <c r="L33" s="19" t="s">
        <v>369</v>
      </c>
      <c r="M33" s="19" t="s">
        <v>369</v>
      </c>
      <c r="N33" s="19" t="s">
        <v>369</v>
      </c>
      <c r="O33" s="19" t="s">
        <v>369</v>
      </c>
      <c r="P33" s="19" t="s">
        <v>369</v>
      </c>
      <c r="Q33" s="19" t="s">
        <v>369</v>
      </c>
      <c r="R33" s="19" t="s">
        <v>369</v>
      </c>
      <c r="S33" s="19" t="s">
        <v>369</v>
      </c>
      <c r="T33" s="19" t="s">
        <v>369</v>
      </c>
      <c r="U33" s="19" t="s">
        <v>369</v>
      </c>
      <c r="V33" s="19" t="s">
        <v>369</v>
      </c>
      <c r="W33" s="19" t="s">
        <v>369</v>
      </c>
      <c r="X33" s="19" t="s">
        <v>369</v>
      </c>
      <c r="Y33" s="19" t="s">
        <v>369</v>
      </c>
      <c r="Z33" s="19" t="s">
        <v>369</v>
      </c>
    </row>
    <row r="34" spans="1:26" ht="14.45">
      <c r="A34" t="s">
        <v>173</v>
      </c>
      <c r="B34" t="s">
        <v>76</v>
      </c>
      <c r="C34" s="31" t="s">
        <v>174</v>
      </c>
      <c r="D34" s="22" t="str" cm="1">
        <f t="array" ref="D34">IF((SUM(IF(E34:Z34="superstar", 3, IF(E34:Z34="leader", 2, IF(E34:Z34="improved", 1, IF(E34:Z34="okay", 0, IF(E34:Z34="no attendance", -1, IF(E34:Z34="no communication", -2))))))) / COUNTA(E34:Z34))=0,"consistent",SUM(IF(E34:Z34="superstar", 3, IF(E34:Z34="leader", 2, IF(E34:Z34="improved", 1, IF(E34:Z34="okay", 0, IF(E34:Z34="no attendance", -1, IF(E34:Z34="no communication", -2))))))) / COUNTA(E34:Z34))</f>
        <v>consistent</v>
      </c>
      <c r="E34" s="19" t="s">
        <v>369</v>
      </c>
      <c r="F34" s="19" t="s">
        <v>369</v>
      </c>
      <c r="G34" s="19" t="s">
        <v>369</v>
      </c>
      <c r="H34" s="19" t="s">
        <v>369</v>
      </c>
      <c r="I34" s="19" t="s">
        <v>369</v>
      </c>
      <c r="J34" s="19" t="s">
        <v>369</v>
      </c>
      <c r="K34" s="19" t="s">
        <v>369</v>
      </c>
      <c r="L34" s="19" t="s">
        <v>369</v>
      </c>
      <c r="M34" s="19" t="s">
        <v>369</v>
      </c>
      <c r="N34" s="19" t="s">
        <v>369</v>
      </c>
      <c r="O34" s="19" t="s">
        <v>369</v>
      </c>
      <c r="P34" s="19" t="s">
        <v>369</v>
      </c>
      <c r="Q34" s="19" t="s">
        <v>369</v>
      </c>
      <c r="R34" s="19" t="s">
        <v>369</v>
      </c>
      <c r="S34" s="19" t="s">
        <v>369</v>
      </c>
      <c r="T34" s="19" t="s">
        <v>369</v>
      </c>
      <c r="U34" s="19" t="s">
        <v>369</v>
      </c>
      <c r="V34" s="19" t="s">
        <v>369</v>
      </c>
      <c r="W34" s="19" t="s">
        <v>369</v>
      </c>
      <c r="X34" s="19" t="s">
        <v>369</v>
      </c>
      <c r="Y34" s="19" t="s">
        <v>369</v>
      </c>
      <c r="Z34" s="19" t="s">
        <v>369</v>
      </c>
    </row>
    <row r="35" spans="1:26" ht="14.45">
      <c r="A35" s="8" t="s">
        <v>175</v>
      </c>
      <c r="B35" t="s">
        <v>176</v>
      </c>
      <c r="C35" s="31" t="s">
        <v>174</v>
      </c>
      <c r="D35" s="22" t="str" cm="1">
        <f t="array" ref="D35">IF((SUM(IF(E35:Z35="superstar", 3, IF(E35:Z35="leader", 2, IF(E35:Z35="improved", 1, IF(E35:Z35="okay", 0, IF(E35:Z35="no attendance", -1, IF(E35:Z35="no communication", -2))))))) / COUNTA(E35:Z35))=0,"consistent",SUM(IF(E35:Z35="superstar", 3, IF(E35:Z35="leader", 2, IF(E35:Z35="improved", 1, IF(E35:Z35="okay", 0, IF(E35:Z35="no attendance", -1, IF(E35:Z35="no communication", -2))))))) / COUNTA(E35:Z35))</f>
        <v>consistent</v>
      </c>
      <c r="E35" s="19" t="s">
        <v>369</v>
      </c>
      <c r="F35" s="19" t="s">
        <v>369</v>
      </c>
      <c r="G35" s="19" t="s">
        <v>369</v>
      </c>
      <c r="H35" s="19" t="s">
        <v>369</v>
      </c>
      <c r="I35" s="19" t="s">
        <v>369</v>
      </c>
      <c r="J35" s="19" t="s">
        <v>369</v>
      </c>
      <c r="K35" s="19" t="s">
        <v>369</v>
      </c>
      <c r="L35" s="19" t="s">
        <v>369</v>
      </c>
      <c r="M35" s="19" t="s">
        <v>369</v>
      </c>
      <c r="N35" s="19" t="s">
        <v>369</v>
      </c>
      <c r="O35" s="19" t="s">
        <v>369</v>
      </c>
      <c r="P35" s="19" t="s">
        <v>369</v>
      </c>
      <c r="Q35" s="19" t="s">
        <v>369</v>
      </c>
      <c r="R35" s="19" t="s">
        <v>369</v>
      </c>
      <c r="S35" s="19" t="s">
        <v>369</v>
      </c>
      <c r="T35" s="19" t="s">
        <v>369</v>
      </c>
      <c r="U35" s="19" t="s">
        <v>369</v>
      </c>
      <c r="V35" s="19" t="s">
        <v>369</v>
      </c>
      <c r="W35" s="19" t="s">
        <v>369</v>
      </c>
      <c r="X35" s="19" t="s">
        <v>369</v>
      </c>
      <c r="Y35" s="19" t="s">
        <v>369</v>
      </c>
      <c r="Z35" s="19" t="s">
        <v>369</v>
      </c>
    </row>
    <row r="36" spans="1:26" ht="14.45">
      <c r="A36" s="8" t="s">
        <v>178</v>
      </c>
      <c r="B36" t="s">
        <v>77</v>
      </c>
      <c r="C36" s="31" t="s">
        <v>174</v>
      </c>
      <c r="D36" s="22" t="str" cm="1">
        <f t="array" ref="D36">IF((SUM(IF(E36:Z36="superstar", 3, IF(E36:Z36="leader", 2, IF(E36:Z36="improved", 1, IF(E36:Z36="okay", 0, IF(E36:Z36="no attendance", -1, IF(E36:Z36="no communication", -2))))))) / COUNTA(E36:Z36))=0,"consistent",SUM(IF(E36:Z36="superstar", 3, IF(E36:Z36="leader", 2, IF(E36:Z36="improved", 1, IF(E36:Z36="okay", 0, IF(E36:Z36="no attendance", -1, IF(E36:Z36="no communication", -2))))))) / COUNTA(E36:Z36))</f>
        <v>consistent</v>
      </c>
      <c r="E36" s="19" t="s">
        <v>369</v>
      </c>
      <c r="F36" s="19" t="s">
        <v>369</v>
      </c>
      <c r="G36" s="19" t="s">
        <v>369</v>
      </c>
      <c r="H36" s="19" t="s">
        <v>369</v>
      </c>
      <c r="I36" s="19" t="s">
        <v>369</v>
      </c>
      <c r="J36" s="19" t="s">
        <v>369</v>
      </c>
      <c r="K36" s="19" t="s">
        <v>369</v>
      </c>
      <c r="L36" s="19" t="s">
        <v>369</v>
      </c>
      <c r="M36" s="19" t="s">
        <v>369</v>
      </c>
      <c r="N36" s="19" t="s">
        <v>369</v>
      </c>
      <c r="O36" s="19" t="s">
        <v>369</v>
      </c>
      <c r="P36" s="19" t="s">
        <v>369</v>
      </c>
      <c r="Q36" s="19" t="s">
        <v>369</v>
      </c>
      <c r="R36" s="19" t="s">
        <v>369</v>
      </c>
      <c r="S36" s="19" t="s">
        <v>369</v>
      </c>
      <c r="T36" s="19" t="s">
        <v>369</v>
      </c>
      <c r="U36" s="19" t="s">
        <v>369</v>
      </c>
      <c r="V36" s="19" t="s">
        <v>369</v>
      </c>
      <c r="W36" s="19" t="s">
        <v>369</v>
      </c>
      <c r="X36" s="19" t="s">
        <v>369</v>
      </c>
      <c r="Y36" s="19" t="s">
        <v>369</v>
      </c>
      <c r="Z36" s="19" t="s">
        <v>369</v>
      </c>
    </row>
    <row r="37" spans="1:26" ht="14.45">
      <c r="A37" s="8" t="s">
        <v>179</v>
      </c>
      <c r="B37" t="s">
        <v>78</v>
      </c>
      <c r="C37" s="31" t="s">
        <v>174</v>
      </c>
      <c r="D37" s="22" t="str" cm="1">
        <f t="array" ref="D37">IF((SUM(IF(E37:Z37="superstar", 3, IF(E37:Z37="leader", 2, IF(E37:Z37="improved", 1, IF(E37:Z37="okay", 0, IF(E37:Z37="no attendance", -1, IF(E37:Z37="no communication", -2))))))) / COUNTA(E37:Z37))=0,"consistent",SUM(IF(E37:Z37="superstar", 3, IF(E37:Z37="leader", 2, IF(E37:Z37="improved", 1, IF(E37:Z37="okay", 0, IF(E37:Z37="no attendance", -1, IF(E37:Z37="no communication", -2))))))) / COUNTA(E37:Z37))</f>
        <v>consistent</v>
      </c>
      <c r="E37" s="19" t="s">
        <v>369</v>
      </c>
      <c r="F37" s="19" t="s">
        <v>369</v>
      </c>
      <c r="G37" s="19" t="s">
        <v>369</v>
      </c>
      <c r="H37" s="19" t="s">
        <v>369</v>
      </c>
      <c r="I37" s="19" t="s">
        <v>369</v>
      </c>
      <c r="J37" s="19" t="s">
        <v>369</v>
      </c>
      <c r="K37" s="19" t="s">
        <v>369</v>
      </c>
      <c r="L37" s="19" t="s">
        <v>369</v>
      </c>
      <c r="M37" s="19" t="s">
        <v>369</v>
      </c>
      <c r="N37" s="19" t="s">
        <v>369</v>
      </c>
      <c r="O37" s="19" t="s">
        <v>369</v>
      </c>
      <c r="P37" s="19" t="s">
        <v>369</v>
      </c>
      <c r="Q37" s="19" t="s">
        <v>369</v>
      </c>
      <c r="R37" s="19" t="s">
        <v>369</v>
      </c>
      <c r="S37" s="19" t="s">
        <v>369</v>
      </c>
      <c r="T37" s="19" t="s">
        <v>369</v>
      </c>
      <c r="U37" s="19" t="s">
        <v>369</v>
      </c>
      <c r="V37" s="19" t="s">
        <v>369</v>
      </c>
      <c r="W37" s="19" t="s">
        <v>369</v>
      </c>
      <c r="X37" s="19" t="s">
        <v>369</v>
      </c>
      <c r="Y37" s="19" t="s">
        <v>369</v>
      </c>
      <c r="Z37" s="19" t="s">
        <v>369</v>
      </c>
    </row>
    <row r="38" spans="1:26" ht="14.45">
      <c r="A38" s="8" t="s">
        <v>181</v>
      </c>
      <c r="B38" t="s">
        <v>182</v>
      </c>
      <c r="C38" s="31" t="s">
        <v>174</v>
      </c>
      <c r="D38" s="22" t="str" cm="1">
        <f t="array" ref="D38">IF((SUM(IF(E38:Z38="superstar", 3, IF(E38:Z38="leader", 2, IF(E38:Z38="improved", 1, IF(E38:Z38="okay", 0, IF(E38:Z38="no attendance", -1, IF(E38:Z38="no communication", -2))))))) / COUNTA(E38:Z38))=0,"consistent",SUM(IF(E38:Z38="superstar", 3, IF(E38:Z38="leader", 2, IF(E38:Z38="improved", 1, IF(E38:Z38="okay", 0, IF(E38:Z38="no attendance", -1, IF(E38:Z38="no communication", -2))))))) / COUNTA(E38:Z38))</f>
        <v>consistent</v>
      </c>
      <c r="E38" s="19" t="s">
        <v>369</v>
      </c>
      <c r="F38" s="19" t="s">
        <v>369</v>
      </c>
      <c r="G38" s="19" t="s">
        <v>369</v>
      </c>
      <c r="H38" s="19" t="s">
        <v>369</v>
      </c>
      <c r="I38" s="19" t="s">
        <v>369</v>
      </c>
      <c r="J38" s="19" t="s">
        <v>369</v>
      </c>
      <c r="K38" s="19" t="s">
        <v>369</v>
      </c>
      <c r="L38" s="19" t="s">
        <v>369</v>
      </c>
      <c r="M38" s="19" t="s">
        <v>369</v>
      </c>
      <c r="N38" s="19" t="s">
        <v>369</v>
      </c>
      <c r="O38" s="19" t="s">
        <v>369</v>
      </c>
      <c r="P38" s="19" t="s">
        <v>369</v>
      </c>
      <c r="Q38" s="19" t="s">
        <v>369</v>
      </c>
      <c r="R38" s="19" t="s">
        <v>369</v>
      </c>
      <c r="S38" s="19" t="s">
        <v>369</v>
      </c>
      <c r="T38" s="19" t="s">
        <v>369</v>
      </c>
      <c r="U38" s="19" t="s">
        <v>369</v>
      </c>
      <c r="V38" s="19" t="s">
        <v>369</v>
      </c>
      <c r="W38" s="19" t="s">
        <v>369</v>
      </c>
      <c r="X38" s="19" t="s">
        <v>369</v>
      </c>
      <c r="Y38" s="19" t="s">
        <v>369</v>
      </c>
      <c r="Z38" s="19" t="s">
        <v>369</v>
      </c>
    </row>
    <row r="39" spans="1:26" ht="14.45">
      <c r="A39" s="8" t="s">
        <v>184</v>
      </c>
      <c r="B39" t="s">
        <v>185</v>
      </c>
      <c r="C39" s="31" t="s">
        <v>174</v>
      </c>
      <c r="D39" s="22" t="str" cm="1">
        <f t="array" ref="D39">IF((SUM(IF(E39:Z39="superstar", 3, IF(E39:Z39="leader", 2, IF(E39:Z39="improved", 1, IF(E39:Z39="okay", 0, IF(E39:Z39="no attendance", -1, IF(E39:Z39="no communication", -2))))))) / COUNTA(E39:Z39))=0,"consistent",SUM(IF(E39:Z39="superstar", 3, IF(E39:Z39="leader", 2, IF(E39:Z39="improved", 1, IF(E39:Z39="okay", 0, IF(E39:Z39="no attendance", -1, IF(E39:Z39="no communication", -2))))))) / COUNTA(E39:Z39))</f>
        <v>consistent</v>
      </c>
      <c r="E39" s="19" t="s">
        <v>369</v>
      </c>
      <c r="F39" s="19" t="s">
        <v>369</v>
      </c>
      <c r="G39" s="19" t="s">
        <v>369</v>
      </c>
      <c r="H39" s="19" t="s">
        <v>369</v>
      </c>
      <c r="I39" s="19" t="s">
        <v>369</v>
      </c>
      <c r="J39" s="19" t="s">
        <v>369</v>
      </c>
      <c r="K39" s="19" t="s">
        <v>369</v>
      </c>
      <c r="L39" s="19" t="s">
        <v>369</v>
      </c>
      <c r="M39" s="19" t="s">
        <v>369</v>
      </c>
      <c r="N39" s="19" t="s">
        <v>369</v>
      </c>
      <c r="O39" s="19" t="s">
        <v>369</v>
      </c>
      <c r="P39" s="19" t="s">
        <v>369</v>
      </c>
      <c r="Q39" s="19" t="s">
        <v>369</v>
      </c>
      <c r="R39" s="19" t="s">
        <v>369</v>
      </c>
      <c r="S39" s="19" t="s">
        <v>369</v>
      </c>
      <c r="T39" s="19" t="s">
        <v>369</v>
      </c>
      <c r="U39" s="19" t="s">
        <v>369</v>
      </c>
      <c r="V39" s="19" t="s">
        <v>369</v>
      </c>
      <c r="W39" s="19" t="s">
        <v>369</v>
      </c>
      <c r="X39" s="19" t="s">
        <v>369</v>
      </c>
      <c r="Y39" s="19" t="s">
        <v>369</v>
      </c>
      <c r="Z39" s="19" t="s">
        <v>369</v>
      </c>
    </row>
    <row r="40" spans="1:26" ht="14.45">
      <c r="A40" t="s">
        <v>187</v>
      </c>
      <c r="B40" t="s">
        <v>188</v>
      </c>
      <c r="C40" s="31" t="s">
        <v>174</v>
      </c>
      <c r="D40" s="22" t="str" cm="1">
        <f t="array" ref="D40">IF((SUM(IF(E40:Z40="superstar", 3, IF(E40:Z40="leader", 2, IF(E40:Z40="improved", 1, IF(E40:Z40="okay", 0, IF(E40:Z40="no attendance", -1, IF(E40:Z40="no communication", -2))))))) / COUNTA(E40:Z40))=0,"consistent",SUM(IF(E40:Z40="superstar", 3, IF(E40:Z40="leader", 2, IF(E40:Z40="improved", 1, IF(E40:Z40="okay", 0, IF(E40:Z40="no attendance", -1, IF(E40:Z40="no communication", -2))))))) / COUNTA(E40:Z40))</f>
        <v>consistent</v>
      </c>
      <c r="E40" s="19" t="s">
        <v>369</v>
      </c>
      <c r="F40" s="19" t="s">
        <v>369</v>
      </c>
      <c r="G40" s="19" t="s">
        <v>369</v>
      </c>
      <c r="H40" s="19" t="s">
        <v>369</v>
      </c>
      <c r="I40" s="19" t="s">
        <v>369</v>
      </c>
      <c r="J40" s="19" t="s">
        <v>369</v>
      </c>
      <c r="K40" s="19" t="s">
        <v>369</v>
      </c>
      <c r="L40" s="19" t="s">
        <v>369</v>
      </c>
      <c r="M40" s="19" t="s">
        <v>369</v>
      </c>
      <c r="N40" s="19" t="s">
        <v>369</v>
      </c>
      <c r="O40" s="19" t="s">
        <v>369</v>
      </c>
      <c r="P40" s="19" t="s">
        <v>369</v>
      </c>
      <c r="Q40" s="19" t="s">
        <v>369</v>
      </c>
      <c r="R40" s="19" t="s">
        <v>369</v>
      </c>
      <c r="S40" s="19" t="s">
        <v>369</v>
      </c>
      <c r="T40" s="19" t="s">
        <v>369</v>
      </c>
      <c r="U40" s="19" t="s">
        <v>369</v>
      </c>
      <c r="V40" s="19" t="s">
        <v>369</v>
      </c>
      <c r="W40" s="19" t="s">
        <v>369</v>
      </c>
      <c r="X40" s="19" t="s">
        <v>369</v>
      </c>
      <c r="Y40" s="19" t="s">
        <v>369</v>
      </c>
      <c r="Z40" s="19" t="s">
        <v>369</v>
      </c>
    </row>
    <row r="41" spans="1:26" ht="14.45">
      <c r="A41" s="8" t="s">
        <v>190</v>
      </c>
      <c r="B41" t="s">
        <v>79</v>
      </c>
      <c r="C41" s="31" t="s">
        <v>174</v>
      </c>
      <c r="D41" s="22" t="str" cm="1">
        <f t="array" ref="D41">IF((SUM(IF(E41:Z41="superstar", 3, IF(E41:Z41="leader", 2, IF(E41:Z41="improved", 1, IF(E41:Z41="okay", 0, IF(E41:Z41="no attendance", -1, IF(E41:Z41="no communication", -2))))))) / COUNTA(E41:Z41))=0,"consistent",SUM(IF(E41:Z41="superstar", 3, IF(E41:Z41="leader", 2, IF(E41:Z41="improved", 1, IF(E41:Z41="okay", 0, IF(E41:Z41="no attendance", -1, IF(E41:Z41="no communication", -2))))))) / COUNTA(E41:Z41))</f>
        <v>consistent</v>
      </c>
      <c r="E41" s="19" t="s">
        <v>369</v>
      </c>
      <c r="F41" s="19" t="s">
        <v>369</v>
      </c>
      <c r="G41" s="19" t="s">
        <v>369</v>
      </c>
      <c r="H41" s="19" t="s">
        <v>369</v>
      </c>
      <c r="I41" s="19" t="s">
        <v>369</v>
      </c>
      <c r="J41" s="19" t="s">
        <v>369</v>
      </c>
      <c r="K41" s="19" t="s">
        <v>369</v>
      </c>
      <c r="L41" s="19" t="s">
        <v>369</v>
      </c>
      <c r="M41" s="19" t="s">
        <v>369</v>
      </c>
      <c r="N41" s="19" t="s">
        <v>369</v>
      </c>
      <c r="O41" s="19" t="s">
        <v>369</v>
      </c>
      <c r="P41" s="19" t="s">
        <v>369</v>
      </c>
      <c r="Q41" s="19" t="s">
        <v>369</v>
      </c>
      <c r="R41" s="19" t="s">
        <v>369</v>
      </c>
      <c r="S41" s="19" t="s">
        <v>369</v>
      </c>
      <c r="T41" s="19" t="s">
        <v>369</v>
      </c>
      <c r="U41" s="19" t="s">
        <v>369</v>
      </c>
      <c r="V41" s="19" t="s">
        <v>369</v>
      </c>
      <c r="W41" s="19" t="s">
        <v>369</v>
      </c>
      <c r="X41" s="19" t="s">
        <v>369</v>
      </c>
      <c r="Y41" s="19" t="s">
        <v>369</v>
      </c>
      <c r="Z41" s="19" t="s">
        <v>369</v>
      </c>
    </row>
    <row r="42" spans="1:26" ht="14.45">
      <c r="A42" s="8" t="s">
        <v>192</v>
      </c>
      <c r="B42" t="s">
        <v>80</v>
      </c>
      <c r="C42" s="31" t="s">
        <v>174</v>
      </c>
      <c r="D42" s="22" t="str" cm="1">
        <f t="array" ref="D42">IF((SUM(IF(E42:Z42="superstar", 3, IF(E42:Z42="leader", 2, IF(E42:Z42="improved", 1, IF(E42:Z42="okay", 0, IF(E42:Z42="no attendance", -1, IF(E42:Z42="no communication", -2))))))) / COUNTA(E42:Z42))=0,"consistent",SUM(IF(E42:Z42="superstar", 3, IF(E42:Z42="leader", 2, IF(E42:Z42="improved", 1, IF(E42:Z42="okay", 0, IF(E42:Z42="no attendance", -1, IF(E42:Z42="no communication", -2))))))) / COUNTA(E42:Z42))</f>
        <v>consistent</v>
      </c>
      <c r="E42" s="19" t="s">
        <v>369</v>
      </c>
      <c r="F42" s="19" t="s">
        <v>369</v>
      </c>
      <c r="G42" s="19" t="s">
        <v>369</v>
      </c>
      <c r="H42" s="19" t="s">
        <v>369</v>
      </c>
      <c r="I42" s="19" t="s">
        <v>369</v>
      </c>
      <c r="J42" s="19" t="s">
        <v>369</v>
      </c>
      <c r="K42" s="19" t="s">
        <v>369</v>
      </c>
      <c r="L42" s="19" t="s">
        <v>369</v>
      </c>
      <c r="M42" s="19" t="s">
        <v>369</v>
      </c>
      <c r="N42" s="19" t="s">
        <v>369</v>
      </c>
      <c r="O42" s="19" t="s">
        <v>369</v>
      </c>
      <c r="P42" s="19" t="s">
        <v>369</v>
      </c>
      <c r="Q42" s="19" t="s">
        <v>369</v>
      </c>
      <c r="R42" s="19" t="s">
        <v>369</v>
      </c>
      <c r="S42" s="19" t="s">
        <v>369</v>
      </c>
      <c r="T42" s="19" t="s">
        <v>369</v>
      </c>
      <c r="U42" s="19" t="s">
        <v>369</v>
      </c>
      <c r="V42" s="19" t="s">
        <v>369</v>
      </c>
      <c r="W42" s="19" t="s">
        <v>369</v>
      </c>
      <c r="X42" s="19" t="s">
        <v>369</v>
      </c>
      <c r="Y42" s="19" t="s">
        <v>369</v>
      </c>
      <c r="Z42" s="19" t="s">
        <v>369</v>
      </c>
    </row>
    <row r="43" spans="1:26" ht="14.45">
      <c r="A43" t="s">
        <v>194</v>
      </c>
      <c r="B43" t="s">
        <v>81</v>
      </c>
      <c r="C43" s="31" t="s">
        <v>174</v>
      </c>
      <c r="D43" s="22" t="str" cm="1">
        <f t="array" ref="D43">IF((SUM(IF(E43:Z43="superstar", 3, IF(E43:Z43="leader", 2, IF(E43:Z43="improved", 1, IF(E43:Z43="okay", 0, IF(E43:Z43="no attendance", -1, IF(E43:Z43="no communication", -2))))))) / COUNTA(E43:Z43))=0,"consistent",SUM(IF(E43:Z43="superstar", 3, IF(E43:Z43="leader", 2, IF(E43:Z43="improved", 1, IF(E43:Z43="okay", 0, IF(E43:Z43="no attendance", -1, IF(E43:Z43="no communication", -2))))))) / COUNTA(E43:Z43))</f>
        <v>consistent</v>
      </c>
      <c r="E43" s="19" t="s">
        <v>369</v>
      </c>
      <c r="F43" s="19" t="s">
        <v>369</v>
      </c>
      <c r="G43" s="19" t="s">
        <v>369</v>
      </c>
      <c r="H43" s="19" t="s">
        <v>369</v>
      </c>
      <c r="I43" s="19" t="s">
        <v>369</v>
      </c>
      <c r="J43" s="19" t="s">
        <v>369</v>
      </c>
      <c r="K43" s="19" t="s">
        <v>369</v>
      </c>
      <c r="L43" s="19" t="s">
        <v>369</v>
      </c>
      <c r="M43" s="19" t="s">
        <v>369</v>
      </c>
      <c r="N43" s="19" t="s">
        <v>369</v>
      </c>
      <c r="O43" s="19" t="s">
        <v>369</v>
      </c>
      <c r="P43" s="19" t="s">
        <v>369</v>
      </c>
      <c r="Q43" s="19" t="s">
        <v>369</v>
      </c>
      <c r="R43" s="19" t="s">
        <v>369</v>
      </c>
      <c r="S43" s="19" t="s">
        <v>369</v>
      </c>
      <c r="T43" s="19" t="s">
        <v>369</v>
      </c>
      <c r="U43" s="19" t="s">
        <v>369</v>
      </c>
      <c r="V43" s="19" t="s">
        <v>369</v>
      </c>
      <c r="W43" s="19" t="s">
        <v>369</v>
      </c>
      <c r="X43" s="19" t="s">
        <v>369</v>
      </c>
      <c r="Y43" s="19" t="s">
        <v>369</v>
      </c>
      <c r="Z43" s="19" t="s">
        <v>369</v>
      </c>
    </row>
    <row r="44" spans="1:26" ht="14.45">
      <c r="A44" s="8" t="s">
        <v>196</v>
      </c>
      <c r="B44" t="s">
        <v>197</v>
      </c>
      <c r="C44" s="31" t="s">
        <v>199</v>
      </c>
      <c r="D44" s="22" t="str" cm="1">
        <f t="array" ref="D44">IF((SUM(IF(E44:Z44="superstar", 3, IF(E44:Z44="leader", 2, IF(E44:Z44="improved", 1, IF(E44:Z44="okay", 0, IF(E44:Z44="no attendance", -1, IF(E44:Z44="no communication", -2))))))) / COUNTA(E44:Z44))=0,"consistent",SUM(IF(E44:Z44="superstar", 3, IF(E44:Z44="leader", 2, IF(E44:Z44="improved", 1, IF(E44:Z44="okay", 0, IF(E44:Z44="no attendance", -1, IF(E44:Z44="no communication", -2))))))) / COUNTA(E44:Z44))</f>
        <v>consistent</v>
      </c>
      <c r="E44" s="19" t="s">
        <v>369</v>
      </c>
      <c r="F44" s="19" t="s">
        <v>369</v>
      </c>
      <c r="G44" s="19" t="s">
        <v>369</v>
      </c>
      <c r="H44" s="19" t="s">
        <v>369</v>
      </c>
      <c r="I44" s="19" t="s">
        <v>369</v>
      </c>
      <c r="J44" s="19" t="s">
        <v>369</v>
      </c>
      <c r="K44" s="19" t="s">
        <v>369</v>
      </c>
      <c r="L44" s="19" t="s">
        <v>369</v>
      </c>
      <c r="M44" s="19" t="s">
        <v>369</v>
      </c>
      <c r="N44" s="19" t="s">
        <v>369</v>
      </c>
      <c r="O44" s="19" t="s">
        <v>369</v>
      </c>
      <c r="P44" s="19" t="s">
        <v>369</v>
      </c>
      <c r="Q44" s="19" t="s">
        <v>369</v>
      </c>
      <c r="R44" s="19" t="s">
        <v>369</v>
      </c>
      <c r="S44" s="19" t="s">
        <v>369</v>
      </c>
      <c r="T44" s="19" t="s">
        <v>369</v>
      </c>
      <c r="U44" s="19" t="s">
        <v>369</v>
      </c>
      <c r="V44" s="19" t="s">
        <v>369</v>
      </c>
      <c r="W44" s="19" t="s">
        <v>369</v>
      </c>
      <c r="X44" s="19" t="s">
        <v>369</v>
      </c>
      <c r="Y44" s="19" t="s">
        <v>369</v>
      </c>
      <c r="Z44" s="19" t="s">
        <v>369</v>
      </c>
    </row>
    <row r="45" spans="1:26" ht="14.45">
      <c r="A45" s="8" t="s">
        <v>200</v>
      </c>
      <c r="B45" t="s">
        <v>201</v>
      </c>
      <c r="C45" s="31" t="s">
        <v>199</v>
      </c>
      <c r="D45" s="22" t="str" cm="1">
        <f t="array" ref="D45">IF((SUM(IF(E45:Z45="superstar", 3, IF(E45:Z45="leader", 2, IF(E45:Z45="improved", 1, IF(E45:Z45="okay", 0, IF(E45:Z45="no attendance", -1, IF(E45:Z45="no communication", -2))))))) / COUNTA(E45:Z45))=0,"consistent",SUM(IF(E45:Z45="superstar", 3, IF(E45:Z45="leader", 2, IF(E45:Z45="improved", 1, IF(E45:Z45="okay", 0, IF(E45:Z45="no attendance", -1, IF(E45:Z45="no communication", -2))))))) / COUNTA(E45:Z45))</f>
        <v>consistent</v>
      </c>
      <c r="E45" s="19" t="s">
        <v>369</v>
      </c>
      <c r="F45" s="19" t="s">
        <v>369</v>
      </c>
      <c r="G45" s="19" t="s">
        <v>369</v>
      </c>
      <c r="H45" s="19" t="s">
        <v>369</v>
      </c>
      <c r="I45" s="19" t="s">
        <v>369</v>
      </c>
      <c r="J45" s="19" t="s">
        <v>369</v>
      </c>
      <c r="K45" s="19" t="s">
        <v>369</v>
      </c>
      <c r="L45" s="19" t="s">
        <v>369</v>
      </c>
      <c r="M45" s="19" t="s">
        <v>369</v>
      </c>
      <c r="N45" s="19" t="s">
        <v>369</v>
      </c>
      <c r="O45" s="19" t="s">
        <v>369</v>
      </c>
      <c r="P45" s="19" t="s">
        <v>369</v>
      </c>
      <c r="Q45" s="19" t="s">
        <v>369</v>
      </c>
      <c r="R45" s="19" t="s">
        <v>369</v>
      </c>
      <c r="S45" s="19" t="s">
        <v>369</v>
      </c>
      <c r="T45" s="19" t="s">
        <v>369</v>
      </c>
      <c r="U45" s="19" t="s">
        <v>369</v>
      </c>
      <c r="V45" s="19" t="s">
        <v>369</v>
      </c>
      <c r="W45" s="19" t="s">
        <v>369</v>
      </c>
      <c r="X45" s="19" t="s">
        <v>369</v>
      </c>
      <c r="Y45" s="19" t="s">
        <v>369</v>
      </c>
      <c r="Z45" s="19" t="s">
        <v>369</v>
      </c>
    </row>
    <row r="46" spans="1:26" ht="14.45">
      <c r="A46" s="8" t="s">
        <v>203</v>
      </c>
      <c r="B46" t="s">
        <v>82</v>
      </c>
      <c r="C46" s="31" t="s">
        <v>199</v>
      </c>
      <c r="D46" s="22" t="str" cm="1">
        <f t="array" ref="D46">IF((SUM(IF(E46:Z46="superstar", 3, IF(E46:Z46="leader", 2, IF(E46:Z46="improved", 1, IF(E46:Z46="okay", 0, IF(E46:Z46="no attendance", -1, IF(E46:Z46="no communication", -2))))))) / COUNTA(E46:Z46))=0,"consistent",SUM(IF(E46:Z46="superstar", 3, IF(E46:Z46="leader", 2, IF(E46:Z46="improved", 1, IF(E46:Z46="okay", 0, IF(E46:Z46="no attendance", -1, IF(E46:Z46="no communication", -2))))))) / COUNTA(E46:Z46))</f>
        <v>consistent</v>
      </c>
      <c r="E46" s="19" t="s">
        <v>369</v>
      </c>
      <c r="F46" s="19" t="s">
        <v>369</v>
      </c>
      <c r="G46" s="19" t="s">
        <v>369</v>
      </c>
      <c r="H46" s="19" t="s">
        <v>369</v>
      </c>
      <c r="I46" s="19" t="s">
        <v>369</v>
      </c>
      <c r="J46" s="19" t="s">
        <v>369</v>
      </c>
      <c r="K46" s="19" t="s">
        <v>369</v>
      </c>
      <c r="L46" s="19" t="s">
        <v>369</v>
      </c>
      <c r="M46" s="19" t="s">
        <v>369</v>
      </c>
      <c r="N46" s="19" t="s">
        <v>369</v>
      </c>
      <c r="O46" s="19" t="s">
        <v>369</v>
      </c>
      <c r="P46" s="19" t="s">
        <v>369</v>
      </c>
      <c r="Q46" s="19" t="s">
        <v>369</v>
      </c>
      <c r="R46" s="19" t="s">
        <v>369</v>
      </c>
      <c r="S46" s="19" t="s">
        <v>369</v>
      </c>
      <c r="T46" s="19" t="s">
        <v>369</v>
      </c>
      <c r="U46" s="19" t="s">
        <v>369</v>
      </c>
      <c r="V46" s="19" t="s">
        <v>369</v>
      </c>
      <c r="W46" s="19" t="s">
        <v>369</v>
      </c>
      <c r="X46" s="19" t="s">
        <v>369</v>
      </c>
      <c r="Y46" s="19" t="s">
        <v>369</v>
      </c>
      <c r="Z46" s="19" t="s">
        <v>369</v>
      </c>
    </row>
    <row r="47" spans="1:26" ht="14.45">
      <c r="A47" t="s">
        <v>205</v>
      </c>
      <c r="B47" t="s">
        <v>83</v>
      </c>
      <c r="C47" s="31" t="s">
        <v>199</v>
      </c>
      <c r="D47" s="22" t="str" cm="1">
        <f t="array" ref="D47">IF((SUM(IF(E47:Z47="superstar", 3, IF(E47:Z47="leader", 2, IF(E47:Z47="improved", 1, IF(E47:Z47="okay", 0, IF(E47:Z47="no attendance", -1, IF(E47:Z47="no communication", -2))))))) / COUNTA(E47:Z47))=0,"consistent",SUM(IF(E47:Z47="superstar", 3, IF(E47:Z47="leader", 2, IF(E47:Z47="improved", 1, IF(E47:Z47="okay", 0, IF(E47:Z47="no attendance", -1, IF(E47:Z47="no communication", -2))))))) / COUNTA(E47:Z47))</f>
        <v>consistent</v>
      </c>
      <c r="E47" s="19" t="s">
        <v>369</v>
      </c>
      <c r="F47" s="19" t="s">
        <v>369</v>
      </c>
      <c r="G47" s="19" t="s">
        <v>369</v>
      </c>
      <c r="H47" s="19" t="s">
        <v>369</v>
      </c>
      <c r="I47" s="19" t="s">
        <v>369</v>
      </c>
      <c r="J47" s="19" t="s">
        <v>369</v>
      </c>
      <c r="K47" s="19" t="s">
        <v>369</v>
      </c>
      <c r="L47" s="19" t="s">
        <v>369</v>
      </c>
      <c r="M47" s="19" t="s">
        <v>369</v>
      </c>
      <c r="N47" s="19" t="s">
        <v>369</v>
      </c>
      <c r="O47" s="19" t="s">
        <v>369</v>
      </c>
      <c r="P47" s="19" t="s">
        <v>369</v>
      </c>
      <c r="Q47" s="19" t="s">
        <v>369</v>
      </c>
      <c r="R47" s="19" t="s">
        <v>369</v>
      </c>
      <c r="S47" s="19" t="s">
        <v>369</v>
      </c>
      <c r="T47" s="19" t="s">
        <v>369</v>
      </c>
      <c r="U47" s="19" t="s">
        <v>369</v>
      </c>
      <c r="V47" s="19" t="s">
        <v>369</v>
      </c>
      <c r="W47" s="19" t="s">
        <v>369</v>
      </c>
      <c r="X47" s="19" t="s">
        <v>369</v>
      </c>
      <c r="Y47" s="19" t="s">
        <v>369</v>
      </c>
      <c r="Z47" s="19" t="s">
        <v>369</v>
      </c>
    </row>
    <row r="48" spans="1:26" ht="14.45">
      <c r="A48" s="8" t="s">
        <v>207</v>
      </c>
      <c r="B48" t="s">
        <v>208</v>
      </c>
      <c r="C48" s="31" t="s">
        <v>199</v>
      </c>
      <c r="D48" s="22" t="str" cm="1">
        <f t="array" ref="D48">IF((SUM(IF(E48:Z48="superstar", 3, IF(E48:Z48="leader", 2, IF(E48:Z48="improved", 1, IF(E48:Z48="okay", 0, IF(E48:Z48="no attendance", -1, IF(E48:Z48="no communication", -2))))))) / COUNTA(E48:Z48))=0,"consistent",SUM(IF(E48:Z48="superstar", 3, IF(E48:Z48="leader", 2, IF(E48:Z48="improved", 1, IF(E48:Z48="okay", 0, IF(E48:Z48="no attendance", -1, IF(E48:Z48="no communication", -2))))))) / COUNTA(E48:Z48))</f>
        <v>consistent</v>
      </c>
      <c r="E48" s="19" t="s">
        <v>369</v>
      </c>
      <c r="F48" s="19" t="s">
        <v>369</v>
      </c>
      <c r="G48" s="19" t="s">
        <v>369</v>
      </c>
      <c r="H48" s="19" t="s">
        <v>369</v>
      </c>
      <c r="I48" s="19" t="s">
        <v>369</v>
      </c>
      <c r="J48" s="19" t="s">
        <v>369</v>
      </c>
      <c r="K48" s="19" t="s">
        <v>369</v>
      </c>
      <c r="L48" s="19" t="s">
        <v>369</v>
      </c>
      <c r="M48" s="19" t="s">
        <v>369</v>
      </c>
      <c r="N48" s="19" t="s">
        <v>369</v>
      </c>
      <c r="O48" s="19" t="s">
        <v>369</v>
      </c>
      <c r="P48" s="19" t="s">
        <v>369</v>
      </c>
      <c r="Q48" s="19" t="s">
        <v>369</v>
      </c>
      <c r="R48" s="19" t="s">
        <v>369</v>
      </c>
      <c r="S48" s="19" t="s">
        <v>369</v>
      </c>
      <c r="T48" s="19" t="s">
        <v>369</v>
      </c>
      <c r="U48" s="19" t="s">
        <v>369</v>
      </c>
      <c r="V48" s="19" t="s">
        <v>369</v>
      </c>
      <c r="W48" s="19" t="s">
        <v>369</v>
      </c>
      <c r="X48" s="19" t="s">
        <v>369</v>
      </c>
      <c r="Y48" s="19" t="s">
        <v>369</v>
      </c>
      <c r="Z48" s="19" t="s">
        <v>369</v>
      </c>
    </row>
    <row r="49" spans="1:26" ht="15" customHeight="1">
      <c r="A49" t="s">
        <v>210</v>
      </c>
      <c r="B49" t="s">
        <v>211</v>
      </c>
      <c r="C49" s="31" t="s">
        <v>199</v>
      </c>
      <c r="D49" s="22" t="str" cm="1">
        <f t="array" ref="D49">IF((SUM(IF(E49:Z49="superstar", 3, IF(E49:Z49="leader", 2, IF(E49:Z49="improved", 1, IF(E49:Z49="okay", 0, IF(E49:Z49="no attendance", -1, IF(E49:Z49="no communication", -2))))))) / COUNTA(E49:Z49))=0,"consistent",SUM(IF(E49:Z49="superstar", 3, IF(E49:Z49="leader", 2, IF(E49:Z49="improved", 1, IF(E49:Z49="okay", 0, IF(E49:Z49="no attendance", -1, IF(E49:Z49="no communication", -2))))))) / COUNTA(E49:Z49))</f>
        <v>consistent</v>
      </c>
      <c r="E49" s="19" t="s">
        <v>369</v>
      </c>
      <c r="F49" s="19" t="s">
        <v>369</v>
      </c>
      <c r="G49" s="19" t="s">
        <v>369</v>
      </c>
      <c r="H49" s="19" t="s">
        <v>369</v>
      </c>
      <c r="I49" s="19" t="s">
        <v>369</v>
      </c>
      <c r="J49" s="19" t="s">
        <v>369</v>
      </c>
      <c r="K49" s="19" t="s">
        <v>369</v>
      </c>
      <c r="L49" s="19" t="s">
        <v>369</v>
      </c>
      <c r="M49" s="19" t="s">
        <v>369</v>
      </c>
      <c r="N49" s="19" t="s">
        <v>369</v>
      </c>
      <c r="O49" s="19" t="s">
        <v>369</v>
      </c>
      <c r="P49" s="19" t="s">
        <v>369</v>
      </c>
      <c r="Q49" s="19" t="s">
        <v>369</v>
      </c>
      <c r="R49" s="19" t="s">
        <v>369</v>
      </c>
      <c r="S49" s="19" t="s">
        <v>369</v>
      </c>
      <c r="T49" s="19" t="s">
        <v>369</v>
      </c>
      <c r="U49" s="19" t="s">
        <v>369</v>
      </c>
      <c r="V49" s="19" t="s">
        <v>369</v>
      </c>
      <c r="W49" s="19" t="s">
        <v>369</v>
      </c>
      <c r="X49" s="19" t="s">
        <v>369</v>
      </c>
      <c r="Y49" s="19" t="s">
        <v>369</v>
      </c>
      <c r="Z49" s="19" t="s">
        <v>369</v>
      </c>
    </row>
    <row r="50" spans="1:26" ht="15" customHeight="1">
      <c r="A50" s="8" t="s">
        <v>213</v>
      </c>
      <c r="B50" t="s">
        <v>214</v>
      </c>
      <c r="C50" s="31" t="s">
        <v>199</v>
      </c>
      <c r="D50" s="22" t="str" cm="1">
        <f t="array" ref="D50">IF((SUM(IF(E50:Z50="superstar", 3, IF(E50:Z50="leader", 2, IF(E50:Z50="improved", 1, IF(E50:Z50="okay", 0, IF(E50:Z50="no attendance", -1, IF(E50:Z50="no communication", -2))))))) / COUNTA(E50:Z50))=0,"consistent",SUM(IF(E50:Z50="superstar", 3, IF(E50:Z50="leader", 2, IF(E50:Z50="improved", 1, IF(E50:Z50="okay", 0, IF(E50:Z50="no attendance", -1, IF(E50:Z50="no communication", -2))))))) / COUNTA(E50:Z50))</f>
        <v>consistent</v>
      </c>
      <c r="E50" s="19" t="s">
        <v>369</v>
      </c>
      <c r="F50" s="19" t="s">
        <v>369</v>
      </c>
      <c r="G50" s="19" t="s">
        <v>369</v>
      </c>
      <c r="H50" s="19" t="s">
        <v>369</v>
      </c>
      <c r="I50" s="19" t="s">
        <v>369</v>
      </c>
      <c r="J50" s="19" t="s">
        <v>369</v>
      </c>
      <c r="K50" s="19" t="s">
        <v>369</v>
      </c>
      <c r="L50" s="19" t="s">
        <v>369</v>
      </c>
      <c r="M50" s="19" t="s">
        <v>369</v>
      </c>
      <c r="N50" s="19" t="s">
        <v>369</v>
      </c>
      <c r="O50" s="19" t="s">
        <v>369</v>
      </c>
      <c r="P50" s="19" t="s">
        <v>369</v>
      </c>
      <c r="Q50" s="19" t="s">
        <v>369</v>
      </c>
      <c r="R50" s="19" t="s">
        <v>369</v>
      </c>
      <c r="S50" s="19" t="s">
        <v>369</v>
      </c>
      <c r="T50" s="19" t="s">
        <v>369</v>
      </c>
      <c r="U50" s="19" t="s">
        <v>369</v>
      </c>
      <c r="V50" s="19" t="s">
        <v>369</v>
      </c>
      <c r="W50" s="19" t="s">
        <v>369</v>
      </c>
      <c r="X50" s="19" t="s">
        <v>369</v>
      </c>
      <c r="Y50" s="19" t="s">
        <v>369</v>
      </c>
      <c r="Z50" s="19" t="s">
        <v>369</v>
      </c>
    </row>
    <row r="51" spans="1:26" ht="15" customHeight="1">
      <c r="A51" s="8" t="s">
        <v>216</v>
      </c>
      <c r="B51" t="s">
        <v>84</v>
      </c>
      <c r="C51" s="31" t="s">
        <v>199</v>
      </c>
      <c r="D51" s="22" t="str" cm="1">
        <f t="array" ref="D51">IF((SUM(IF(E51:Z51="superstar", 3, IF(E51:Z51="leader", 2, IF(E51:Z51="improved", 1, IF(E51:Z51="okay", 0, IF(E51:Z51="no attendance", -1, IF(E51:Z51="no communication", -2))))))) / COUNTA(E51:Z51))=0,"consistent",SUM(IF(E51:Z51="superstar", 3, IF(E51:Z51="leader", 2, IF(E51:Z51="improved", 1, IF(E51:Z51="okay", 0, IF(E51:Z51="no attendance", -1, IF(E51:Z51="no communication", -2))))))) / COUNTA(E51:Z51))</f>
        <v>consistent</v>
      </c>
      <c r="E51" s="19" t="s">
        <v>369</v>
      </c>
      <c r="F51" s="19" t="s">
        <v>369</v>
      </c>
      <c r="G51" s="19" t="s">
        <v>369</v>
      </c>
      <c r="H51" s="19" t="s">
        <v>369</v>
      </c>
      <c r="I51" s="19" t="s">
        <v>369</v>
      </c>
      <c r="J51" s="19" t="s">
        <v>369</v>
      </c>
      <c r="K51" s="19" t="s">
        <v>369</v>
      </c>
      <c r="L51" s="19" t="s">
        <v>369</v>
      </c>
      <c r="M51" s="19" t="s">
        <v>369</v>
      </c>
      <c r="N51" s="19" t="s">
        <v>369</v>
      </c>
      <c r="O51" s="19" t="s">
        <v>369</v>
      </c>
      <c r="P51" s="19" t="s">
        <v>369</v>
      </c>
      <c r="Q51" s="19" t="s">
        <v>369</v>
      </c>
      <c r="R51" s="19" t="s">
        <v>369</v>
      </c>
      <c r="S51" s="19" t="s">
        <v>369</v>
      </c>
      <c r="T51" s="19" t="s">
        <v>369</v>
      </c>
      <c r="U51" s="19" t="s">
        <v>369</v>
      </c>
      <c r="V51" s="19" t="s">
        <v>369</v>
      </c>
      <c r="W51" s="19" t="s">
        <v>369</v>
      </c>
      <c r="X51" s="19" t="s">
        <v>369</v>
      </c>
      <c r="Y51" s="19" t="s">
        <v>369</v>
      </c>
      <c r="Z51" s="19" t="s">
        <v>369</v>
      </c>
    </row>
    <row r="52" spans="1:26" ht="15" customHeight="1">
      <c r="A52" s="8" t="s">
        <v>218</v>
      </c>
      <c r="B52" t="s">
        <v>85</v>
      </c>
      <c r="C52" s="31" t="s">
        <v>199</v>
      </c>
      <c r="D52" s="22" t="str" cm="1">
        <f t="array" ref="D52">IF((SUM(IF(E52:Z52="superstar", 3, IF(E52:Z52="leader", 2, IF(E52:Z52="improved", 1, IF(E52:Z52="okay", 0, IF(E52:Z52="no attendance", -1, IF(E52:Z52="no communication", -2))))))) / COUNTA(E52:Z52))=0,"consistent",SUM(IF(E52:Z52="superstar", 3, IF(E52:Z52="leader", 2, IF(E52:Z52="improved", 1, IF(E52:Z52="okay", 0, IF(E52:Z52="no attendance", -1, IF(E52:Z52="no communication", -2))))))) / COUNTA(E52:Z52))</f>
        <v>consistent</v>
      </c>
      <c r="E52" s="19" t="s">
        <v>369</v>
      </c>
      <c r="F52" s="19" t="s">
        <v>369</v>
      </c>
      <c r="G52" s="19" t="s">
        <v>369</v>
      </c>
      <c r="H52" s="19" t="s">
        <v>369</v>
      </c>
      <c r="I52" s="19" t="s">
        <v>369</v>
      </c>
      <c r="J52" s="19" t="s">
        <v>369</v>
      </c>
      <c r="K52" s="19" t="s">
        <v>369</v>
      </c>
      <c r="L52" s="19" t="s">
        <v>369</v>
      </c>
      <c r="M52" s="19" t="s">
        <v>369</v>
      </c>
      <c r="N52" s="19" t="s">
        <v>369</v>
      </c>
      <c r="O52" s="19" t="s">
        <v>369</v>
      </c>
      <c r="P52" s="19" t="s">
        <v>369</v>
      </c>
      <c r="Q52" s="19" t="s">
        <v>369</v>
      </c>
      <c r="R52" s="19" t="s">
        <v>369</v>
      </c>
      <c r="S52" s="19" t="s">
        <v>369</v>
      </c>
      <c r="T52" s="19" t="s">
        <v>369</v>
      </c>
      <c r="U52" s="19" t="s">
        <v>369</v>
      </c>
      <c r="V52" s="19" t="s">
        <v>369</v>
      </c>
      <c r="W52" s="19" t="s">
        <v>369</v>
      </c>
      <c r="X52" s="19" t="s">
        <v>369</v>
      </c>
      <c r="Y52" s="19" t="s">
        <v>369</v>
      </c>
      <c r="Z52" s="19" t="s">
        <v>369</v>
      </c>
    </row>
    <row r="53" spans="1:26" ht="15" customHeight="1">
      <c r="A53" s="8" t="s">
        <v>220</v>
      </c>
      <c r="B53" t="s">
        <v>221</v>
      </c>
      <c r="C53" s="31" t="s">
        <v>199</v>
      </c>
      <c r="D53" s="22" t="str" cm="1">
        <f t="array" ref="D53">IF((SUM(IF(E53:Z53="superstar", 3, IF(E53:Z53="leader", 2, IF(E53:Z53="improved", 1, IF(E53:Z53="okay", 0, IF(E53:Z53="no attendance", -1, IF(E53:Z53="no communication", -2))))))) / COUNTA(E53:Z53))=0,"consistent",SUM(IF(E53:Z53="superstar", 3, IF(E53:Z53="leader", 2, IF(E53:Z53="improved", 1, IF(E53:Z53="okay", 0, IF(E53:Z53="no attendance", -1, IF(E53:Z53="no communication", -2))))))) / COUNTA(E53:Z53))</f>
        <v>consistent</v>
      </c>
      <c r="E53" s="19" t="s">
        <v>369</v>
      </c>
      <c r="F53" s="19" t="s">
        <v>369</v>
      </c>
      <c r="G53" s="19" t="s">
        <v>369</v>
      </c>
      <c r="H53" s="19" t="s">
        <v>369</v>
      </c>
      <c r="I53" s="19" t="s">
        <v>369</v>
      </c>
      <c r="J53" s="19" t="s">
        <v>369</v>
      </c>
      <c r="K53" s="19" t="s">
        <v>369</v>
      </c>
      <c r="L53" s="19" t="s">
        <v>369</v>
      </c>
      <c r="M53" s="19" t="s">
        <v>369</v>
      </c>
      <c r="N53" s="19" t="s">
        <v>369</v>
      </c>
      <c r="O53" s="19" t="s">
        <v>369</v>
      </c>
      <c r="P53" s="19" t="s">
        <v>369</v>
      </c>
      <c r="Q53" s="19" t="s">
        <v>369</v>
      </c>
      <c r="R53" s="19" t="s">
        <v>369</v>
      </c>
      <c r="S53" s="19" t="s">
        <v>369</v>
      </c>
      <c r="T53" s="19" t="s">
        <v>369</v>
      </c>
      <c r="U53" s="19" t="s">
        <v>369</v>
      </c>
      <c r="V53" s="19" t="s">
        <v>369</v>
      </c>
      <c r="W53" s="19" t="s">
        <v>369</v>
      </c>
      <c r="X53" s="19" t="s">
        <v>369</v>
      </c>
      <c r="Y53" s="19" t="s">
        <v>369</v>
      </c>
      <c r="Z53" s="19" t="s">
        <v>369</v>
      </c>
    </row>
    <row r="54" spans="1:26" ht="15" customHeight="1">
      <c r="A54" s="8" t="s">
        <v>223</v>
      </c>
      <c r="B54" t="s">
        <v>86</v>
      </c>
      <c r="C54" s="31" t="s">
        <v>199</v>
      </c>
      <c r="D54" s="22" t="str" cm="1">
        <f t="array" ref="D54">IF((SUM(IF(E54:Z54="superstar", 3, IF(E54:Z54="leader", 2, IF(E54:Z54="improved", 1, IF(E54:Z54="okay", 0, IF(E54:Z54="no attendance", -1, IF(E54:Z54="no communication", -2))))))) / COUNTA(E54:Z54))=0,"consistent",SUM(IF(E54:Z54="superstar", 3, IF(E54:Z54="leader", 2, IF(E54:Z54="improved", 1, IF(E54:Z54="okay", 0, IF(E54:Z54="no attendance", -1, IF(E54:Z54="no communication", -2))))))) / COUNTA(E54:Z54))</f>
        <v>consistent</v>
      </c>
      <c r="E54" s="19" t="s">
        <v>369</v>
      </c>
      <c r="F54" s="19" t="s">
        <v>369</v>
      </c>
      <c r="G54" s="19" t="s">
        <v>369</v>
      </c>
      <c r="H54" s="19" t="s">
        <v>369</v>
      </c>
      <c r="I54" s="19" t="s">
        <v>369</v>
      </c>
      <c r="J54" s="19" t="s">
        <v>369</v>
      </c>
      <c r="K54" s="19" t="s">
        <v>369</v>
      </c>
      <c r="L54" s="19" t="s">
        <v>369</v>
      </c>
      <c r="M54" s="19" t="s">
        <v>369</v>
      </c>
      <c r="N54" s="19" t="s">
        <v>369</v>
      </c>
      <c r="O54" s="19" t="s">
        <v>369</v>
      </c>
      <c r="P54" s="19" t="s">
        <v>369</v>
      </c>
      <c r="Q54" s="19" t="s">
        <v>369</v>
      </c>
      <c r="R54" s="19" t="s">
        <v>369</v>
      </c>
      <c r="S54" s="19" t="s">
        <v>369</v>
      </c>
      <c r="T54" s="19" t="s">
        <v>369</v>
      </c>
      <c r="U54" s="19" t="s">
        <v>369</v>
      </c>
      <c r="V54" s="19" t="s">
        <v>369</v>
      </c>
      <c r="W54" s="19" t="s">
        <v>369</v>
      </c>
      <c r="X54" s="19" t="s">
        <v>369</v>
      </c>
      <c r="Y54" s="19" t="s">
        <v>369</v>
      </c>
      <c r="Z54" s="19" t="s">
        <v>369</v>
      </c>
    </row>
    <row r="55" spans="1:26" ht="14.45">
      <c r="A55" t="s">
        <v>225</v>
      </c>
      <c r="B55" t="s">
        <v>87</v>
      </c>
      <c r="C55" s="31" t="s">
        <v>199</v>
      </c>
      <c r="D55" s="22" t="str" cm="1">
        <f t="array" ref="D55">IF((SUM(IF(E55:Z55="superstar", 3, IF(E55:Z55="leader", 2, IF(E55:Z55="improved", 1, IF(E55:Z55="okay", 0, IF(E55:Z55="no attendance", -1, IF(E55:Z55="no communication", -2))))))) / COUNTA(E55:Z55))=0,"consistent",SUM(IF(E55:Z55="superstar", 3, IF(E55:Z55="leader", 2, IF(E55:Z55="improved", 1, IF(E55:Z55="okay", 0, IF(E55:Z55="no attendance", -1, IF(E55:Z55="no communication", -2))))))) / COUNTA(E55:Z55))</f>
        <v>consistent</v>
      </c>
      <c r="E55" s="19" t="s">
        <v>369</v>
      </c>
      <c r="F55" s="19" t="s">
        <v>369</v>
      </c>
      <c r="G55" s="19" t="s">
        <v>369</v>
      </c>
      <c r="H55" s="19" t="s">
        <v>369</v>
      </c>
      <c r="I55" s="19" t="s">
        <v>369</v>
      </c>
      <c r="J55" s="19" t="s">
        <v>369</v>
      </c>
      <c r="K55" s="19" t="s">
        <v>369</v>
      </c>
      <c r="L55" s="19" t="s">
        <v>369</v>
      </c>
      <c r="M55" s="19" t="s">
        <v>369</v>
      </c>
      <c r="N55" s="19" t="s">
        <v>369</v>
      </c>
      <c r="O55" s="19" t="s">
        <v>369</v>
      </c>
      <c r="P55" s="19" t="s">
        <v>369</v>
      </c>
      <c r="Q55" s="19" t="s">
        <v>369</v>
      </c>
      <c r="R55" s="19" t="s">
        <v>369</v>
      </c>
      <c r="S55" s="19" t="s">
        <v>369</v>
      </c>
      <c r="T55" s="19" t="s">
        <v>369</v>
      </c>
      <c r="U55" s="19" t="s">
        <v>369</v>
      </c>
      <c r="V55" s="19" t="s">
        <v>369</v>
      </c>
      <c r="W55" s="19" t="s">
        <v>369</v>
      </c>
      <c r="X55" s="19" t="s">
        <v>369</v>
      </c>
      <c r="Y55" s="19" t="s">
        <v>369</v>
      </c>
      <c r="Z55" s="19" t="s">
        <v>369</v>
      </c>
    </row>
    <row r="56" spans="1:26" ht="14.45">
      <c r="A56" s="8" t="s">
        <v>227</v>
      </c>
      <c r="B56" t="s">
        <v>88</v>
      </c>
      <c r="C56" s="31" t="s">
        <v>199</v>
      </c>
      <c r="D56" s="22" t="str" cm="1">
        <f t="array" ref="D56">IF((SUM(IF(E56:Z56="superstar", 3, IF(E56:Z56="leader", 2, IF(E56:Z56="improved", 1, IF(E56:Z56="okay", 0, IF(E56:Z56="no attendance", -1, IF(E56:Z56="no communication", -2))))))) / COUNTA(E56:Z56))=0,"consistent",SUM(IF(E56:Z56="superstar", 3, IF(E56:Z56="leader", 2, IF(E56:Z56="improved", 1, IF(E56:Z56="okay", 0, IF(E56:Z56="no attendance", -1, IF(E56:Z56="no communication", -2))))))) / COUNTA(E56:Z56))</f>
        <v>consistent</v>
      </c>
      <c r="E56" s="19" t="s">
        <v>369</v>
      </c>
      <c r="F56" s="19" t="s">
        <v>369</v>
      </c>
      <c r="G56" s="19" t="s">
        <v>369</v>
      </c>
      <c r="H56" s="19" t="s">
        <v>369</v>
      </c>
      <c r="I56" s="19" t="s">
        <v>369</v>
      </c>
      <c r="J56" s="19" t="s">
        <v>369</v>
      </c>
      <c r="K56" s="19" t="s">
        <v>369</v>
      </c>
      <c r="L56" s="19" t="s">
        <v>369</v>
      </c>
      <c r="M56" s="19" t="s">
        <v>369</v>
      </c>
      <c r="N56" s="19" t="s">
        <v>369</v>
      </c>
      <c r="O56" s="19" t="s">
        <v>369</v>
      </c>
      <c r="P56" s="19" t="s">
        <v>369</v>
      </c>
      <c r="Q56" s="19" t="s">
        <v>369</v>
      </c>
      <c r="R56" s="19" t="s">
        <v>369</v>
      </c>
      <c r="S56" s="19" t="s">
        <v>369</v>
      </c>
      <c r="T56" s="19" t="s">
        <v>369</v>
      </c>
      <c r="U56" s="19" t="s">
        <v>369</v>
      </c>
      <c r="V56" s="19" t="s">
        <v>369</v>
      </c>
      <c r="W56" s="19" t="s">
        <v>369</v>
      </c>
      <c r="X56" s="19" t="s">
        <v>369</v>
      </c>
      <c r="Y56" s="19" t="s">
        <v>369</v>
      </c>
      <c r="Z56" s="19" t="s">
        <v>369</v>
      </c>
    </row>
    <row r="57" spans="1:26" ht="14.45">
      <c r="A57" s="8" t="s">
        <v>229</v>
      </c>
      <c r="B57" t="s">
        <v>97</v>
      </c>
      <c r="C57" s="31" t="s">
        <v>199</v>
      </c>
      <c r="D57" s="22" t="str" cm="1">
        <f t="array" ref="D57">IF((SUM(IF(E57:Z57="superstar", 3, IF(E57:Z57="leader", 2, IF(E57:Z57="improved", 1, IF(E57:Z57="okay", 0, IF(E57:Z57="no attendance", -1, IF(E57:Z57="no communication", -2))))))) / COUNTA(E57:Z57))=0,"consistent",SUM(IF(E57:Z57="superstar", 3, IF(E57:Z57="leader", 2, IF(E57:Z57="improved", 1, IF(E57:Z57="okay", 0, IF(E57:Z57="no attendance", -1, IF(E57:Z57="no communication", -2))))))) / COUNTA(E57:Z57))</f>
        <v>consistent</v>
      </c>
      <c r="E57" s="19" t="s">
        <v>369</v>
      </c>
      <c r="F57" s="19" t="s">
        <v>369</v>
      </c>
      <c r="G57" s="19" t="s">
        <v>369</v>
      </c>
      <c r="H57" s="19" t="s">
        <v>369</v>
      </c>
      <c r="I57" s="19" t="s">
        <v>369</v>
      </c>
      <c r="J57" s="19" t="s">
        <v>369</v>
      </c>
      <c r="K57" s="19" t="s">
        <v>369</v>
      </c>
      <c r="L57" s="19" t="s">
        <v>369</v>
      </c>
      <c r="M57" s="19" t="s">
        <v>369</v>
      </c>
      <c r="N57" s="19" t="s">
        <v>369</v>
      </c>
      <c r="O57" s="19" t="s">
        <v>369</v>
      </c>
      <c r="P57" s="19" t="s">
        <v>369</v>
      </c>
      <c r="Q57" s="19" t="s">
        <v>369</v>
      </c>
      <c r="R57" s="19" t="s">
        <v>369</v>
      </c>
      <c r="S57" s="19" t="s">
        <v>369</v>
      </c>
      <c r="T57" s="19" t="s">
        <v>369</v>
      </c>
      <c r="U57" s="19" t="s">
        <v>369</v>
      </c>
      <c r="V57" s="19" t="s">
        <v>369</v>
      </c>
      <c r="W57" s="19" t="s">
        <v>369</v>
      </c>
      <c r="X57" s="19" t="s">
        <v>369</v>
      </c>
      <c r="Y57" s="19" t="s">
        <v>369</v>
      </c>
      <c r="Z57" s="19" t="s">
        <v>369</v>
      </c>
    </row>
    <row r="58" spans="1:26" ht="15" customHeight="1">
      <c r="A58" s="8" t="s">
        <v>231</v>
      </c>
      <c r="B58" t="s">
        <v>232</v>
      </c>
      <c r="C58" s="31" t="s">
        <v>103</v>
      </c>
      <c r="D58" s="22" t="str" cm="1">
        <f t="array" ref="D58">IF((SUM(IF(E58:Z58="superstar", 3, IF(E58:Z58="leader", 2, IF(E58:Z58="improved", 1, IF(E58:Z58="okay", 0, IF(E58:Z58="no attendance", -1, IF(E58:Z58="no communication", -2))))))) / COUNTA(E58:Z58))=0,"consistent",SUM(IF(E58:Z58="superstar", 3, IF(E58:Z58="leader", 2, IF(E58:Z58="improved", 1, IF(E58:Z58="okay", 0, IF(E58:Z58="no attendance", -1, IF(E58:Z58="no communication", -2))))))) / COUNTA(E58:Z58))</f>
        <v>consistent</v>
      </c>
      <c r="E58" s="19" t="s">
        <v>369</v>
      </c>
      <c r="F58" s="19" t="s">
        <v>369</v>
      </c>
      <c r="G58" s="19" t="s">
        <v>369</v>
      </c>
      <c r="H58" s="19" t="s">
        <v>369</v>
      </c>
      <c r="I58" s="19" t="s">
        <v>369</v>
      </c>
      <c r="J58" s="19" t="s">
        <v>369</v>
      </c>
      <c r="K58" s="19" t="s">
        <v>369</v>
      </c>
      <c r="L58" s="19" t="s">
        <v>369</v>
      </c>
      <c r="M58" s="19" t="s">
        <v>369</v>
      </c>
      <c r="N58" s="19" t="s">
        <v>369</v>
      </c>
      <c r="O58" s="19" t="s">
        <v>369</v>
      </c>
      <c r="P58" s="19" t="s">
        <v>369</v>
      </c>
      <c r="Q58" s="19" t="s">
        <v>369</v>
      </c>
      <c r="R58" s="19" t="s">
        <v>369</v>
      </c>
      <c r="S58" s="19" t="s">
        <v>369</v>
      </c>
      <c r="T58" s="19" t="s">
        <v>369</v>
      </c>
      <c r="U58" s="19" t="s">
        <v>369</v>
      </c>
      <c r="V58" s="19" t="s">
        <v>369</v>
      </c>
      <c r="W58" s="19" t="s">
        <v>369</v>
      </c>
      <c r="X58" s="19" t="s">
        <v>369</v>
      </c>
      <c r="Y58" s="19" t="s">
        <v>369</v>
      </c>
      <c r="Z58" s="19" t="s">
        <v>369</v>
      </c>
    </row>
    <row r="59" spans="1:26" ht="15" customHeight="1">
      <c r="A59" t="s">
        <v>234</v>
      </c>
      <c r="B59" t="s">
        <v>235</v>
      </c>
      <c r="C59" s="31" t="s">
        <v>174</v>
      </c>
      <c r="D59" s="22" t="str" cm="1">
        <f t="array" ref="D59">IF((SUM(IF(E59:Z59="superstar", 3, IF(E59:Z59="leader", 2, IF(E59:Z59="improved", 1, IF(E59:Z59="okay", 0, IF(E59:Z59="no attendance", -1, IF(E59:Z59="no communication", -2))))))) / COUNTA(E59:Z59))=0,"consistent",SUM(IF(E59:Z59="superstar", 3, IF(E59:Z59="leader", 2, IF(E59:Z59="improved", 1, IF(E59:Z59="okay", 0, IF(E59:Z59="no attendance", -1, IF(E59:Z59="no communication", -2))))))) / COUNTA(E59:Z59))</f>
        <v>consistent</v>
      </c>
      <c r="E59" s="19" t="s">
        <v>369</v>
      </c>
      <c r="F59" s="19" t="s">
        <v>369</v>
      </c>
      <c r="G59" s="19" t="s">
        <v>369</v>
      </c>
      <c r="H59" s="19" t="s">
        <v>369</v>
      </c>
      <c r="I59" s="19" t="s">
        <v>369</v>
      </c>
      <c r="J59" s="19" t="s">
        <v>369</v>
      </c>
      <c r="K59" s="19" t="s">
        <v>369</v>
      </c>
      <c r="L59" s="19" t="s">
        <v>369</v>
      </c>
      <c r="M59" s="19" t="s">
        <v>369</v>
      </c>
      <c r="N59" s="19" t="s">
        <v>369</v>
      </c>
      <c r="O59" s="19" t="s">
        <v>369</v>
      </c>
      <c r="P59" s="19" t="s">
        <v>369</v>
      </c>
      <c r="Q59" s="19" t="s">
        <v>369</v>
      </c>
      <c r="R59" s="19" t="s">
        <v>369</v>
      </c>
      <c r="S59" s="19" t="s">
        <v>369</v>
      </c>
      <c r="T59" s="19" t="s">
        <v>369</v>
      </c>
      <c r="U59" s="19" t="s">
        <v>369</v>
      </c>
      <c r="V59" s="19" t="s">
        <v>369</v>
      </c>
      <c r="W59" s="19" t="s">
        <v>369</v>
      </c>
      <c r="X59" s="19" t="s">
        <v>369</v>
      </c>
      <c r="Y59" s="19" t="s">
        <v>369</v>
      </c>
      <c r="Z59" s="19" t="s">
        <v>369</v>
      </c>
    </row>
    <row r="60" spans="1:26" ht="15" customHeight="1">
      <c r="A60" s="8" t="s">
        <v>237</v>
      </c>
      <c r="B60" t="s">
        <v>89</v>
      </c>
      <c r="C60" s="31" t="s">
        <v>174</v>
      </c>
      <c r="D60" s="22" t="str" cm="1">
        <f t="array" ref="D60">IF((SUM(IF(E60:Z60="superstar", 3, IF(E60:Z60="leader", 2, IF(E60:Z60="improved", 1, IF(E60:Z60="okay", 0, IF(E60:Z60="no attendance", -1, IF(E60:Z60="no communication", -2))))))) / COUNTA(E60:Z60))=0,"consistent",SUM(IF(E60:Z60="superstar", 3, IF(E60:Z60="leader", 2, IF(E60:Z60="improved", 1, IF(E60:Z60="okay", 0, IF(E60:Z60="no attendance", -1, IF(E60:Z60="no communication", -2))))))) / COUNTA(E60:Z60))</f>
        <v>consistent</v>
      </c>
      <c r="E60" s="19" t="s">
        <v>369</v>
      </c>
      <c r="F60" s="19" t="s">
        <v>369</v>
      </c>
      <c r="G60" s="19" t="s">
        <v>369</v>
      </c>
      <c r="H60" s="19" t="s">
        <v>369</v>
      </c>
      <c r="I60" s="19" t="s">
        <v>369</v>
      </c>
      <c r="J60" s="19" t="s">
        <v>369</v>
      </c>
      <c r="K60" s="19" t="s">
        <v>369</v>
      </c>
      <c r="L60" s="19" t="s">
        <v>369</v>
      </c>
      <c r="M60" s="19" t="s">
        <v>369</v>
      </c>
      <c r="N60" s="19" t="s">
        <v>369</v>
      </c>
      <c r="O60" s="19" t="s">
        <v>369</v>
      </c>
      <c r="P60" s="19" t="s">
        <v>369</v>
      </c>
      <c r="Q60" s="19" t="s">
        <v>369</v>
      </c>
      <c r="R60" s="19" t="s">
        <v>369</v>
      </c>
      <c r="S60" s="19" t="s">
        <v>369</v>
      </c>
      <c r="T60" s="19" t="s">
        <v>369</v>
      </c>
      <c r="U60" s="19" t="s">
        <v>369</v>
      </c>
      <c r="V60" s="19" t="s">
        <v>369</v>
      </c>
      <c r="W60" s="19" t="s">
        <v>369</v>
      </c>
      <c r="X60" s="19" t="s">
        <v>369</v>
      </c>
      <c r="Y60" s="19" t="s">
        <v>369</v>
      </c>
      <c r="Z60" s="19" t="s">
        <v>369</v>
      </c>
    </row>
    <row r="61" spans="1:26" ht="15" customHeight="1">
      <c r="A61" t="s">
        <v>239</v>
      </c>
      <c r="B61" t="s">
        <v>240</v>
      </c>
      <c r="C61" s="31" t="s">
        <v>174</v>
      </c>
      <c r="D61" s="22" t="str" cm="1">
        <f t="array" ref="D61">IF((SUM(IF(E61:Z61="superstar", 3, IF(E61:Z61="leader", 2, IF(E61:Z61="improved", 1, IF(E61:Z61="okay", 0, IF(E61:Z61="no attendance", -1, IF(E61:Z61="no communication", -2))))))) / COUNTA(E61:Z61))=0,"consistent",SUM(IF(E61:Z61="superstar", 3, IF(E61:Z61="leader", 2, IF(E61:Z61="improved", 1, IF(E61:Z61="okay", 0, IF(E61:Z61="no attendance", -1, IF(E61:Z61="no communication", -2))))))) / COUNTA(E61:Z61))</f>
        <v>consistent</v>
      </c>
      <c r="E61" s="19" t="s">
        <v>369</v>
      </c>
      <c r="F61" s="19" t="s">
        <v>369</v>
      </c>
      <c r="G61" s="19" t="s">
        <v>369</v>
      </c>
      <c r="H61" s="19" t="s">
        <v>369</v>
      </c>
      <c r="I61" s="19" t="s">
        <v>369</v>
      </c>
      <c r="J61" s="19" t="s">
        <v>369</v>
      </c>
      <c r="K61" s="19" t="s">
        <v>369</v>
      </c>
      <c r="L61" s="19" t="s">
        <v>369</v>
      </c>
      <c r="M61" s="19" t="s">
        <v>369</v>
      </c>
      <c r="N61" s="19" t="s">
        <v>369</v>
      </c>
      <c r="O61" s="19" t="s">
        <v>369</v>
      </c>
      <c r="P61" s="19" t="s">
        <v>369</v>
      </c>
      <c r="Q61" s="19" t="s">
        <v>369</v>
      </c>
      <c r="R61" s="19" t="s">
        <v>369</v>
      </c>
      <c r="S61" s="19" t="s">
        <v>369</v>
      </c>
      <c r="T61" s="19" t="s">
        <v>369</v>
      </c>
      <c r="U61" s="19" t="s">
        <v>369</v>
      </c>
      <c r="V61" s="19" t="s">
        <v>369</v>
      </c>
      <c r="W61" s="19" t="s">
        <v>369</v>
      </c>
      <c r="X61" s="19" t="s">
        <v>369</v>
      </c>
      <c r="Y61" s="19" t="s">
        <v>369</v>
      </c>
      <c r="Z61" s="19" t="s">
        <v>369</v>
      </c>
    </row>
    <row r="62" spans="1:26" ht="15" customHeight="1">
      <c r="A62" s="8" t="s">
        <v>242</v>
      </c>
      <c r="B62" t="s">
        <v>243</v>
      </c>
      <c r="C62" s="31" t="s">
        <v>174</v>
      </c>
      <c r="D62" s="22" t="str" cm="1">
        <f t="array" ref="D62">IF((SUM(IF(E62:Z62="superstar", 3, IF(E62:Z62="leader", 2, IF(E62:Z62="improved", 1, IF(E62:Z62="okay", 0, IF(E62:Z62="no attendance", -1, IF(E62:Z62="no communication", -2))))))) / COUNTA(E62:Z62))=0,"consistent",SUM(IF(E62:Z62="superstar", 3, IF(E62:Z62="leader", 2, IF(E62:Z62="improved", 1, IF(E62:Z62="okay", 0, IF(E62:Z62="no attendance", -1, IF(E62:Z62="no communication", -2))))))) / COUNTA(E62:Z62))</f>
        <v>consistent</v>
      </c>
      <c r="E62" s="19" t="s">
        <v>369</v>
      </c>
      <c r="F62" s="19" t="s">
        <v>369</v>
      </c>
      <c r="G62" s="19" t="s">
        <v>369</v>
      </c>
      <c r="H62" s="19" t="s">
        <v>369</v>
      </c>
      <c r="I62" s="19" t="s">
        <v>369</v>
      </c>
      <c r="J62" s="19" t="s">
        <v>369</v>
      </c>
      <c r="K62" s="19" t="s">
        <v>369</v>
      </c>
      <c r="L62" s="19" t="s">
        <v>369</v>
      </c>
      <c r="M62" s="19" t="s">
        <v>369</v>
      </c>
      <c r="N62" s="19" t="s">
        <v>369</v>
      </c>
      <c r="O62" s="19" t="s">
        <v>369</v>
      </c>
      <c r="P62" s="19" t="s">
        <v>369</v>
      </c>
      <c r="Q62" s="19" t="s">
        <v>369</v>
      </c>
      <c r="R62" s="19" t="s">
        <v>369</v>
      </c>
      <c r="S62" s="19" t="s">
        <v>369</v>
      </c>
      <c r="T62" s="19" t="s">
        <v>369</v>
      </c>
      <c r="U62" s="19" t="s">
        <v>369</v>
      </c>
      <c r="V62" s="19" t="s">
        <v>369</v>
      </c>
      <c r="W62" s="19" t="s">
        <v>369</v>
      </c>
      <c r="X62" s="19" t="s">
        <v>369</v>
      </c>
      <c r="Y62" s="19" t="s">
        <v>369</v>
      </c>
      <c r="Z62" s="19" t="s">
        <v>369</v>
      </c>
    </row>
    <row r="63" spans="1:26" ht="15" customHeight="1">
      <c r="A63" s="8" t="s">
        <v>245</v>
      </c>
      <c r="B63" t="s">
        <v>90</v>
      </c>
      <c r="C63" s="31" t="s">
        <v>149</v>
      </c>
      <c r="D63" s="22" t="str" cm="1">
        <f t="array" ref="D63">IF((SUM(IF(E63:Z63="superstar", 3, IF(E63:Z63="leader", 2, IF(E63:Z63="improved", 1, IF(E63:Z63="okay", 0, IF(E63:Z63="no attendance", -1, IF(E63:Z63="no communication", -2))))))) / COUNTA(E63:Z63))=0,"consistent",SUM(IF(E63:Z63="superstar", 3, IF(E63:Z63="leader", 2, IF(E63:Z63="improved", 1, IF(E63:Z63="okay", 0, IF(E63:Z63="no attendance", -1, IF(E63:Z63="no communication", -2))))))) / COUNTA(E63:Z63))</f>
        <v>consistent</v>
      </c>
      <c r="E63" s="19" t="s">
        <v>369</v>
      </c>
      <c r="F63" s="19" t="s">
        <v>369</v>
      </c>
      <c r="G63" s="19" t="s">
        <v>369</v>
      </c>
      <c r="H63" s="19" t="s">
        <v>369</v>
      </c>
      <c r="I63" s="19" t="s">
        <v>369</v>
      </c>
      <c r="J63" s="19" t="s">
        <v>369</v>
      </c>
      <c r="K63" s="19" t="s">
        <v>369</v>
      </c>
      <c r="L63" s="19" t="s">
        <v>369</v>
      </c>
      <c r="M63" s="19" t="s">
        <v>369</v>
      </c>
      <c r="N63" s="19" t="s">
        <v>369</v>
      </c>
      <c r="O63" s="19" t="s">
        <v>369</v>
      </c>
      <c r="P63" s="19" t="s">
        <v>369</v>
      </c>
      <c r="Q63" s="19" t="s">
        <v>369</v>
      </c>
      <c r="R63" s="19" t="s">
        <v>369</v>
      </c>
      <c r="S63" s="19" t="s">
        <v>369</v>
      </c>
      <c r="T63" s="19" t="s">
        <v>369</v>
      </c>
      <c r="U63" s="19" t="s">
        <v>369</v>
      </c>
      <c r="V63" s="19" t="s">
        <v>369</v>
      </c>
      <c r="W63" s="19" t="s">
        <v>369</v>
      </c>
      <c r="X63" s="19" t="s">
        <v>369</v>
      </c>
      <c r="Y63" s="19" t="s">
        <v>369</v>
      </c>
      <c r="Z63" s="19" t="s">
        <v>369</v>
      </c>
    </row>
    <row r="64" spans="1:26" ht="15" customHeight="1">
      <c r="A64" s="8" t="s">
        <v>247</v>
      </c>
      <c r="B64" t="s">
        <v>248</v>
      </c>
      <c r="C64" s="31" t="s">
        <v>149</v>
      </c>
      <c r="D64" s="22" t="str" cm="1">
        <f t="array" ref="D64">IF((SUM(IF(E64:Z64="superstar", 3, IF(E64:Z64="leader", 2, IF(E64:Z64="improved", 1, IF(E64:Z64="okay", 0, IF(E64:Z64="no attendance", -1, IF(E64:Z64="no communication", -2))))))) / COUNTA(E64:Z64))=0,"consistent",SUM(IF(E64:Z64="superstar", 3, IF(E64:Z64="leader", 2, IF(E64:Z64="improved", 1, IF(E64:Z64="okay", 0, IF(E64:Z64="no attendance", -1, IF(E64:Z64="no communication", -2))))))) / COUNTA(E64:Z64))</f>
        <v>consistent</v>
      </c>
      <c r="E64" s="19" t="s">
        <v>369</v>
      </c>
      <c r="F64" s="19" t="s">
        <v>369</v>
      </c>
      <c r="G64" s="19" t="s">
        <v>369</v>
      </c>
      <c r="H64" s="19" t="s">
        <v>369</v>
      </c>
      <c r="I64" s="19" t="s">
        <v>369</v>
      </c>
      <c r="J64" s="19" t="s">
        <v>369</v>
      </c>
      <c r="K64" s="19" t="s">
        <v>369</v>
      </c>
      <c r="L64" s="19" t="s">
        <v>369</v>
      </c>
      <c r="M64" s="19" t="s">
        <v>369</v>
      </c>
      <c r="N64" s="19" t="s">
        <v>369</v>
      </c>
      <c r="O64" s="19" t="s">
        <v>369</v>
      </c>
      <c r="P64" s="19" t="s">
        <v>369</v>
      </c>
      <c r="Q64" s="19" t="s">
        <v>369</v>
      </c>
      <c r="R64" s="19" t="s">
        <v>369</v>
      </c>
      <c r="S64" s="19" t="s">
        <v>369</v>
      </c>
      <c r="T64" s="19" t="s">
        <v>369</v>
      </c>
      <c r="U64" s="19" t="s">
        <v>369</v>
      </c>
      <c r="V64" s="19" t="s">
        <v>369</v>
      </c>
      <c r="W64" s="19" t="s">
        <v>369</v>
      </c>
      <c r="X64" s="19" t="s">
        <v>369</v>
      </c>
      <c r="Y64" s="19" t="s">
        <v>369</v>
      </c>
      <c r="Z64" s="19" t="s">
        <v>369</v>
      </c>
    </row>
    <row r="65" spans="1:26" ht="15" customHeight="1">
      <c r="A65" s="8" t="s">
        <v>250</v>
      </c>
      <c r="B65" t="s">
        <v>91</v>
      </c>
      <c r="C65" s="31" t="s">
        <v>149</v>
      </c>
      <c r="D65" s="22" t="str" cm="1">
        <f t="array" ref="D65">IF((SUM(IF(E65:Z65="superstar", 3, IF(E65:Z65="leader", 2, IF(E65:Z65="improved", 1, IF(E65:Z65="okay", 0, IF(E65:Z65="no attendance", -1, IF(E65:Z65="no communication", -2))))))) / COUNTA(E65:Z65))=0,"consistent",SUM(IF(E65:Z65="superstar", 3, IF(E65:Z65="leader", 2, IF(E65:Z65="improved", 1, IF(E65:Z65="okay", 0, IF(E65:Z65="no attendance", -1, IF(E65:Z65="no communication", -2))))))) / COUNTA(E65:Z65))</f>
        <v>consistent</v>
      </c>
      <c r="E65" s="19" t="s">
        <v>369</v>
      </c>
      <c r="F65" s="19" t="s">
        <v>369</v>
      </c>
      <c r="G65" s="19" t="s">
        <v>369</v>
      </c>
      <c r="H65" s="19" t="s">
        <v>369</v>
      </c>
      <c r="I65" s="19" t="s">
        <v>369</v>
      </c>
      <c r="J65" s="19" t="s">
        <v>369</v>
      </c>
      <c r="K65" s="19" t="s">
        <v>369</v>
      </c>
      <c r="L65" s="19" t="s">
        <v>369</v>
      </c>
      <c r="M65" s="19" t="s">
        <v>369</v>
      </c>
      <c r="N65" s="19" t="s">
        <v>369</v>
      </c>
      <c r="O65" s="19" t="s">
        <v>369</v>
      </c>
      <c r="P65" s="19" t="s">
        <v>369</v>
      </c>
      <c r="Q65" s="19" t="s">
        <v>369</v>
      </c>
      <c r="R65" s="19" t="s">
        <v>369</v>
      </c>
      <c r="S65" s="19" t="s">
        <v>369</v>
      </c>
      <c r="T65" s="19" t="s">
        <v>369</v>
      </c>
      <c r="U65" s="19" t="s">
        <v>369</v>
      </c>
      <c r="V65" s="19" t="s">
        <v>369</v>
      </c>
      <c r="W65" s="19" t="s">
        <v>369</v>
      </c>
      <c r="X65" s="19" t="s">
        <v>369</v>
      </c>
      <c r="Y65" s="19" t="s">
        <v>369</v>
      </c>
      <c r="Z65" s="19" t="s">
        <v>369</v>
      </c>
    </row>
    <row r="66" spans="1:26" ht="15" customHeight="1">
      <c r="A66" s="8" t="s">
        <v>252</v>
      </c>
      <c r="B66" t="s">
        <v>253</v>
      </c>
      <c r="C66" s="31" t="s">
        <v>149</v>
      </c>
      <c r="D66" s="22" t="str" cm="1">
        <f t="array" ref="D66">IF((SUM(IF(E66:Z66="superstar", 3, IF(E66:Z66="leader", 2, IF(E66:Z66="improved", 1, IF(E66:Z66="okay", 0, IF(E66:Z66="no attendance", -1, IF(E66:Z66="no communication", -2))))))) / COUNTA(E66:Z66))=0,"consistent",SUM(IF(E66:Z66="superstar", 3, IF(E66:Z66="leader", 2, IF(E66:Z66="improved", 1, IF(E66:Z66="okay", 0, IF(E66:Z66="no attendance", -1, IF(E66:Z66="no communication", -2))))))) / COUNTA(E66:Z66))</f>
        <v>consistent</v>
      </c>
      <c r="E66" s="19" t="s">
        <v>369</v>
      </c>
      <c r="F66" s="19" t="s">
        <v>369</v>
      </c>
      <c r="G66" s="19" t="s">
        <v>369</v>
      </c>
      <c r="H66" s="19" t="s">
        <v>369</v>
      </c>
      <c r="I66" s="19" t="s">
        <v>369</v>
      </c>
      <c r="J66" s="19" t="s">
        <v>369</v>
      </c>
      <c r="K66" s="19" t="s">
        <v>369</v>
      </c>
      <c r="L66" s="19" t="s">
        <v>369</v>
      </c>
      <c r="M66" s="19" t="s">
        <v>369</v>
      </c>
      <c r="N66" s="19" t="s">
        <v>369</v>
      </c>
      <c r="O66" s="19" t="s">
        <v>369</v>
      </c>
      <c r="P66" s="19" t="s">
        <v>369</v>
      </c>
      <c r="Q66" s="19" t="s">
        <v>369</v>
      </c>
      <c r="R66" s="19" t="s">
        <v>369</v>
      </c>
      <c r="S66" s="19" t="s">
        <v>369</v>
      </c>
      <c r="T66" s="19" t="s">
        <v>369</v>
      </c>
      <c r="U66" s="19" t="s">
        <v>369</v>
      </c>
      <c r="V66" s="19" t="s">
        <v>369</v>
      </c>
      <c r="W66" s="19" t="s">
        <v>369</v>
      </c>
      <c r="X66" s="19" t="s">
        <v>369</v>
      </c>
      <c r="Y66" s="19" t="s">
        <v>369</v>
      </c>
      <c r="Z66" s="19" t="s">
        <v>369</v>
      </c>
    </row>
    <row r="67" spans="1:26" ht="15" customHeight="1">
      <c r="A67" s="8" t="s">
        <v>255</v>
      </c>
      <c r="B67" t="s">
        <v>256</v>
      </c>
      <c r="C67" s="31" t="s">
        <v>149</v>
      </c>
      <c r="D67" s="22" t="str" cm="1">
        <f t="array" ref="D67">IF((SUM(IF(E67:Z67="superstar", 3, IF(E67:Z67="leader", 2, IF(E67:Z67="improved", 1, IF(E67:Z67="okay", 0, IF(E67:Z67="no attendance", -1, IF(E67:Z67="no communication", -2))))))) / COUNTA(E67:Z67))=0,"consistent",SUM(IF(E67:Z67="superstar", 3, IF(E67:Z67="leader", 2, IF(E67:Z67="improved", 1, IF(E67:Z67="okay", 0, IF(E67:Z67="no attendance", -1, IF(E67:Z67="no communication", -2))))))) / COUNTA(E67:Z67))</f>
        <v>consistent</v>
      </c>
      <c r="E67" s="19" t="s">
        <v>369</v>
      </c>
      <c r="F67" s="19" t="s">
        <v>369</v>
      </c>
      <c r="G67" s="19" t="s">
        <v>369</v>
      </c>
      <c r="H67" s="19" t="s">
        <v>369</v>
      </c>
      <c r="I67" s="19" t="s">
        <v>369</v>
      </c>
      <c r="J67" s="19" t="s">
        <v>369</v>
      </c>
      <c r="K67" s="19" t="s">
        <v>369</v>
      </c>
      <c r="L67" s="19" t="s">
        <v>369</v>
      </c>
      <c r="M67" s="19" t="s">
        <v>369</v>
      </c>
      <c r="N67" s="19" t="s">
        <v>369</v>
      </c>
      <c r="O67" s="19" t="s">
        <v>369</v>
      </c>
      <c r="P67" s="19" t="s">
        <v>369</v>
      </c>
      <c r="Q67" s="19" t="s">
        <v>369</v>
      </c>
      <c r="R67" s="19" t="s">
        <v>369</v>
      </c>
      <c r="S67" s="19" t="s">
        <v>369</v>
      </c>
      <c r="T67" s="19" t="s">
        <v>369</v>
      </c>
      <c r="U67" s="19" t="s">
        <v>369</v>
      </c>
      <c r="V67" s="19" t="s">
        <v>369</v>
      </c>
      <c r="W67" s="19" t="s">
        <v>369</v>
      </c>
      <c r="X67" s="19" t="s">
        <v>369</v>
      </c>
      <c r="Y67" s="19" t="s">
        <v>369</v>
      </c>
      <c r="Z67" s="19" t="s">
        <v>369</v>
      </c>
    </row>
    <row r="68" spans="1:26" ht="15" customHeight="1">
      <c r="A68" s="8" t="s">
        <v>258</v>
      </c>
      <c r="B68" t="s">
        <v>92</v>
      </c>
      <c r="C68" s="31" t="s">
        <v>124</v>
      </c>
      <c r="D68" s="22" t="str" cm="1">
        <f t="array" ref="D68">IF((SUM(IF(E68:Z68="superstar", 3, IF(E68:Z68="leader", 2, IF(E68:Z68="improved", 1, IF(E68:Z68="okay", 0, IF(E68:Z68="no attendance", -1, IF(E68:Z68="no communication", -2))))))) / COUNTA(E68:Z68))=0,"consistent",SUM(IF(E68:Z68="superstar", 3, IF(E68:Z68="leader", 2, IF(E68:Z68="improved", 1, IF(E68:Z68="okay", 0, IF(E68:Z68="no attendance", -1, IF(E68:Z68="no communication", -2))))))) / COUNTA(E68:Z68))</f>
        <v>consistent</v>
      </c>
      <c r="E68" s="19" t="s">
        <v>369</v>
      </c>
      <c r="F68" s="19" t="s">
        <v>369</v>
      </c>
      <c r="G68" s="19" t="s">
        <v>369</v>
      </c>
      <c r="H68" s="19" t="s">
        <v>369</v>
      </c>
      <c r="I68" s="19" t="s">
        <v>369</v>
      </c>
      <c r="J68" s="19" t="s">
        <v>369</v>
      </c>
      <c r="K68" s="19" t="s">
        <v>369</v>
      </c>
      <c r="L68" s="19" t="s">
        <v>369</v>
      </c>
      <c r="M68" s="19" t="s">
        <v>369</v>
      </c>
      <c r="N68" s="19" t="s">
        <v>369</v>
      </c>
      <c r="O68" s="19" t="s">
        <v>369</v>
      </c>
      <c r="P68" s="19" t="s">
        <v>369</v>
      </c>
      <c r="Q68" s="19" t="s">
        <v>369</v>
      </c>
      <c r="R68" s="19" t="s">
        <v>369</v>
      </c>
      <c r="S68" s="19" t="s">
        <v>369</v>
      </c>
      <c r="T68" s="19" t="s">
        <v>369</v>
      </c>
      <c r="U68" s="19" t="s">
        <v>369</v>
      </c>
      <c r="V68" s="19" t="s">
        <v>369</v>
      </c>
      <c r="W68" s="19" t="s">
        <v>369</v>
      </c>
      <c r="X68" s="19" t="s">
        <v>369</v>
      </c>
      <c r="Y68" s="19" t="s">
        <v>369</v>
      </c>
      <c r="Z68" s="19" t="s">
        <v>369</v>
      </c>
    </row>
    <row r="69" spans="1:26" ht="14.45">
      <c r="A69" t="s">
        <v>260</v>
      </c>
      <c r="B69" t="s">
        <v>261</v>
      </c>
      <c r="C69" s="31" t="s">
        <v>124</v>
      </c>
      <c r="D69" s="22" t="str" cm="1">
        <f t="array" ref="D69">IF((SUM(IF(E69:Z69="superstar", 3, IF(E69:Z69="leader", 2, IF(E69:Z69="improved", 1, IF(E69:Z69="okay", 0, IF(E69:Z69="no attendance", -1, IF(E69:Z69="no communication", -2))))))) / COUNTA(E69:Z69))=0,"consistent",SUM(IF(E69:Z69="superstar", 3, IF(E69:Z69="leader", 2, IF(E69:Z69="improved", 1, IF(E69:Z69="okay", 0, IF(E69:Z69="no attendance", -1, IF(E69:Z69="no communication", -2))))))) / COUNTA(E69:Z69))</f>
        <v>consistent</v>
      </c>
      <c r="E69" s="19" t="s">
        <v>369</v>
      </c>
      <c r="F69" s="19" t="s">
        <v>369</v>
      </c>
      <c r="G69" s="19" t="s">
        <v>369</v>
      </c>
      <c r="H69" s="19" t="s">
        <v>369</v>
      </c>
      <c r="I69" s="19" t="s">
        <v>369</v>
      </c>
      <c r="J69" s="19" t="s">
        <v>369</v>
      </c>
      <c r="K69" s="19" t="s">
        <v>369</v>
      </c>
      <c r="L69" s="19" t="s">
        <v>369</v>
      </c>
      <c r="M69" s="19" t="s">
        <v>369</v>
      </c>
      <c r="N69" s="19" t="s">
        <v>369</v>
      </c>
      <c r="O69" s="19" t="s">
        <v>369</v>
      </c>
      <c r="P69" s="19" t="s">
        <v>369</v>
      </c>
      <c r="Q69" s="19" t="s">
        <v>369</v>
      </c>
      <c r="R69" s="19" t="s">
        <v>369</v>
      </c>
      <c r="S69" s="19" t="s">
        <v>369</v>
      </c>
      <c r="T69" s="19" t="s">
        <v>369</v>
      </c>
      <c r="U69" s="19" t="s">
        <v>369</v>
      </c>
      <c r="V69" s="19" t="s">
        <v>369</v>
      </c>
      <c r="W69" s="19" t="s">
        <v>369</v>
      </c>
      <c r="X69" s="19" t="s">
        <v>369</v>
      </c>
      <c r="Y69" s="19" t="s">
        <v>369</v>
      </c>
      <c r="Z69" s="19" t="s">
        <v>369</v>
      </c>
    </row>
    <row r="70" spans="1:26" ht="15" customHeight="1">
      <c r="A70" s="8" t="s">
        <v>263</v>
      </c>
      <c r="B70" t="s">
        <v>93</v>
      </c>
      <c r="C70" s="31" t="s">
        <v>124</v>
      </c>
      <c r="D70" s="22" t="str" cm="1">
        <f t="array" ref="D70">IF((SUM(IF(E70:Z70="superstar", 3, IF(E70:Z70="leader", 2, IF(E70:Z70="improved", 1, IF(E70:Z70="okay", 0, IF(E70:Z70="no attendance", -1, IF(E70:Z70="no communication", -2))))))) / COUNTA(E70:Z70))=0,"consistent",SUM(IF(E70:Z70="superstar", 3, IF(E70:Z70="leader", 2, IF(E70:Z70="improved", 1, IF(E70:Z70="okay", 0, IF(E70:Z70="no attendance", -1, IF(E70:Z70="no communication", -2))))))) / COUNTA(E70:Z70))</f>
        <v>consistent</v>
      </c>
      <c r="E70" s="19" t="s">
        <v>369</v>
      </c>
      <c r="F70" s="19" t="s">
        <v>369</v>
      </c>
      <c r="G70" s="19" t="s">
        <v>369</v>
      </c>
      <c r="H70" s="19" t="s">
        <v>369</v>
      </c>
      <c r="I70" s="19" t="s">
        <v>369</v>
      </c>
      <c r="J70" s="19" t="s">
        <v>369</v>
      </c>
      <c r="K70" s="19" t="s">
        <v>369</v>
      </c>
      <c r="L70" s="19" t="s">
        <v>369</v>
      </c>
      <c r="M70" s="19" t="s">
        <v>369</v>
      </c>
      <c r="N70" s="19" t="s">
        <v>369</v>
      </c>
      <c r="O70" s="19" t="s">
        <v>369</v>
      </c>
      <c r="P70" s="19" t="s">
        <v>369</v>
      </c>
      <c r="Q70" s="19" t="s">
        <v>369</v>
      </c>
      <c r="R70" s="19" t="s">
        <v>369</v>
      </c>
      <c r="S70" s="19" t="s">
        <v>369</v>
      </c>
      <c r="T70" s="19" t="s">
        <v>369</v>
      </c>
      <c r="U70" s="19" t="s">
        <v>369</v>
      </c>
      <c r="V70" s="19" t="s">
        <v>369</v>
      </c>
      <c r="W70" s="19" t="s">
        <v>369</v>
      </c>
      <c r="X70" s="19" t="s">
        <v>369</v>
      </c>
      <c r="Y70" s="19" t="s">
        <v>369</v>
      </c>
      <c r="Z70" s="19" t="s">
        <v>369</v>
      </c>
    </row>
    <row r="71" spans="1:26" ht="14.45">
      <c r="A71" t="s">
        <v>265</v>
      </c>
      <c r="B71" t="s">
        <v>266</v>
      </c>
      <c r="C71" s="31" t="s">
        <v>124</v>
      </c>
      <c r="D71" s="22" t="str" cm="1">
        <f t="array" ref="D71">IF((SUM(IF(E71:Z71="superstar", 3, IF(E71:Z71="leader", 2, IF(E71:Z71="improved", 1, IF(E71:Z71="okay", 0, IF(E71:Z71="no attendance", -1, IF(E71:Z71="no communication", -2))))))) / COUNTA(E71:Z71))=0,"consistent",SUM(IF(E71:Z71="superstar", 3, IF(E71:Z71="leader", 2, IF(E71:Z71="improved", 1, IF(E71:Z71="okay", 0, IF(E71:Z71="no attendance", -1, IF(E71:Z71="no communication", -2))))))) / COUNTA(E71:Z71))</f>
        <v>consistent</v>
      </c>
      <c r="E71" s="19" t="s">
        <v>369</v>
      </c>
      <c r="F71" s="19" t="s">
        <v>369</v>
      </c>
      <c r="G71" s="19" t="s">
        <v>369</v>
      </c>
      <c r="H71" s="19" t="s">
        <v>369</v>
      </c>
      <c r="I71" s="19" t="s">
        <v>369</v>
      </c>
      <c r="J71" s="19" t="s">
        <v>369</v>
      </c>
      <c r="K71" s="19" t="s">
        <v>369</v>
      </c>
      <c r="L71" s="19" t="s">
        <v>369</v>
      </c>
      <c r="M71" s="19" t="s">
        <v>369</v>
      </c>
      <c r="N71" s="19" t="s">
        <v>369</v>
      </c>
      <c r="O71" s="19" t="s">
        <v>369</v>
      </c>
      <c r="P71" s="19" t="s">
        <v>369</v>
      </c>
      <c r="Q71" s="19" t="s">
        <v>369</v>
      </c>
      <c r="R71" s="19" t="s">
        <v>369</v>
      </c>
      <c r="S71" s="19" t="s">
        <v>369</v>
      </c>
      <c r="T71" s="19" t="s">
        <v>369</v>
      </c>
      <c r="U71" s="19" t="s">
        <v>369</v>
      </c>
      <c r="V71" s="19" t="s">
        <v>369</v>
      </c>
      <c r="W71" s="19" t="s">
        <v>369</v>
      </c>
      <c r="X71" s="19" t="s">
        <v>369</v>
      </c>
      <c r="Y71" s="19" t="s">
        <v>369</v>
      </c>
      <c r="Z71" s="19" t="s">
        <v>369</v>
      </c>
    </row>
    <row r="72" spans="1:26" ht="14.45">
      <c r="A72" s="8" t="s">
        <v>268</v>
      </c>
      <c r="B72" t="s">
        <v>269</v>
      </c>
      <c r="C72" s="31" t="s">
        <v>124</v>
      </c>
      <c r="D72" s="22" t="str" cm="1">
        <f t="array" ref="D72">IF((SUM(IF(E72:Z72="superstar", 3, IF(E72:Z72="leader", 2, IF(E72:Z72="improved", 1, IF(E72:Z72="okay", 0, IF(E72:Z72="no attendance", -1, IF(E72:Z72="no communication", -2))))))) / COUNTA(E72:Z72))=0,"consistent",SUM(IF(E72:Z72="superstar", 3, IF(E72:Z72="leader", 2, IF(E72:Z72="improved", 1, IF(E72:Z72="okay", 0, IF(E72:Z72="no attendance", -1, IF(E72:Z72="no communication", -2))))))) / COUNTA(E72:Z72))</f>
        <v>consistent</v>
      </c>
      <c r="E72" s="19" t="s">
        <v>369</v>
      </c>
      <c r="F72" s="19" t="s">
        <v>369</v>
      </c>
      <c r="G72" s="19" t="s">
        <v>369</v>
      </c>
      <c r="H72" s="19" t="s">
        <v>369</v>
      </c>
      <c r="I72" s="19" t="s">
        <v>369</v>
      </c>
      <c r="J72" s="19" t="s">
        <v>369</v>
      </c>
      <c r="K72" s="19" t="s">
        <v>369</v>
      </c>
      <c r="L72" s="19" t="s">
        <v>369</v>
      </c>
      <c r="M72" s="19" t="s">
        <v>369</v>
      </c>
      <c r="N72" s="19" t="s">
        <v>369</v>
      </c>
      <c r="O72" s="19" t="s">
        <v>369</v>
      </c>
      <c r="P72" s="19" t="s">
        <v>369</v>
      </c>
      <c r="Q72" s="19" t="s">
        <v>369</v>
      </c>
      <c r="R72" s="19" t="s">
        <v>369</v>
      </c>
      <c r="S72" s="19" t="s">
        <v>369</v>
      </c>
      <c r="T72" s="19" t="s">
        <v>369</v>
      </c>
      <c r="U72" s="19" t="s">
        <v>369</v>
      </c>
      <c r="V72" s="19" t="s">
        <v>369</v>
      </c>
      <c r="W72" s="19" t="s">
        <v>369</v>
      </c>
      <c r="X72" s="19" t="s">
        <v>369</v>
      </c>
      <c r="Y72" s="19" t="s">
        <v>369</v>
      </c>
      <c r="Z72" s="19" t="s">
        <v>369</v>
      </c>
    </row>
    <row r="73" spans="1:26" ht="15" customHeight="1">
      <c r="A73" s="8" t="s">
        <v>271</v>
      </c>
      <c r="B73" t="s">
        <v>94</v>
      </c>
      <c r="C73" s="31" t="s">
        <v>103</v>
      </c>
      <c r="D73" s="22" t="str" cm="1">
        <f t="array" ref="D73">IF((SUM(IF(E73:Z73="superstar", 3, IF(E73:Z73="leader", 2, IF(E73:Z73="improved", 1, IF(E73:Z73="okay", 0, IF(E73:Z73="no attendance", -1, IF(E73:Z73="no communication", -2))))))) / COUNTA(E73:Z73))=0,"consistent",SUM(IF(E73:Z73="superstar", 3, IF(E73:Z73="leader", 2, IF(E73:Z73="improved", 1, IF(E73:Z73="okay", 0, IF(E73:Z73="no attendance", -1, IF(E73:Z73="no communication", -2))))))) / COUNTA(E73:Z73))</f>
        <v>consistent</v>
      </c>
      <c r="E73" s="19" t="s">
        <v>369</v>
      </c>
      <c r="F73" s="19" t="s">
        <v>369</v>
      </c>
      <c r="G73" s="19" t="s">
        <v>369</v>
      </c>
      <c r="H73" s="19" t="s">
        <v>369</v>
      </c>
      <c r="I73" s="19" t="s">
        <v>369</v>
      </c>
      <c r="J73" s="19" t="s">
        <v>369</v>
      </c>
      <c r="K73" s="19" t="s">
        <v>369</v>
      </c>
      <c r="L73" s="19" t="s">
        <v>369</v>
      </c>
      <c r="M73" s="19" t="s">
        <v>369</v>
      </c>
      <c r="N73" s="19" t="s">
        <v>369</v>
      </c>
      <c r="O73" s="19" t="s">
        <v>369</v>
      </c>
      <c r="P73" s="19" t="s">
        <v>369</v>
      </c>
      <c r="Q73" s="19" t="s">
        <v>369</v>
      </c>
      <c r="R73" s="19" t="s">
        <v>369</v>
      </c>
      <c r="S73" s="19" t="s">
        <v>369</v>
      </c>
      <c r="T73" s="19" t="s">
        <v>369</v>
      </c>
      <c r="U73" s="19" t="s">
        <v>369</v>
      </c>
      <c r="V73" s="19" t="s">
        <v>369</v>
      </c>
      <c r="W73" s="19" t="s">
        <v>369</v>
      </c>
      <c r="X73" s="19" t="s">
        <v>369</v>
      </c>
      <c r="Y73" s="19" t="s">
        <v>369</v>
      </c>
      <c r="Z73" s="19" t="s">
        <v>369</v>
      </c>
    </row>
    <row r="74" spans="1:26" ht="15" customHeight="1">
      <c r="A74" t="s">
        <v>273</v>
      </c>
      <c r="B74" t="s">
        <v>274</v>
      </c>
      <c r="C74" s="31" t="s">
        <v>103</v>
      </c>
      <c r="D74" s="22" t="str" cm="1">
        <f t="array" ref="D74">IF((SUM(IF(E74:Z74="superstar", 3, IF(E74:Z74="leader", 2, IF(E74:Z74="improved", 1, IF(E74:Z74="okay", 0, IF(E74:Z74="no attendance", -1, IF(E74:Z74="no communication", -2))))))) / COUNTA(E74:Z74))=0,"consistent",SUM(IF(E74:Z74="superstar", 3, IF(E74:Z74="leader", 2, IF(E74:Z74="improved", 1, IF(E74:Z74="okay", 0, IF(E74:Z74="no attendance", -1, IF(E74:Z74="no communication", -2))))))) / COUNTA(E74:Z74))</f>
        <v>consistent</v>
      </c>
      <c r="E74" s="19" t="s">
        <v>369</v>
      </c>
      <c r="F74" s="19" t="s">
        <v>369</v>
      </c>
      <c r="G74" s="19" t="s">
        <v>369</v>
      </c>
      <c r="H74" s="19" t="s">
        <v>369</v>
      </c>
      <c r="I74" s="19" t="s">
        <v>369</v>
      </c>
      <c r="J74" s="19" t="s">
        <v>369</v>
      </c>
      <c r="K74" s="19" t="s">
        <v>369</v>
      </c>
      <c r="L74" s="19" t="s">
        <v>369</v>
      </c>
      <c r="M74" s="19" t="s">
        <v>369</v>
      </c>
      <c r="N74" s="19" t="s">
        <v>369</v>
      </c>
      <c r="O74" s="19" t="s">
        <v>369</v>
      </c>
      <c r="P74" s="19" t="s">
        <v>369</v>
      </c>
      <c r="Q74" s="19" t="s">
        <v>369</v>
      </c>
      <c r="R74" s="19" t="s">
        <v>369</v>
      </c>
      <c r="S74" s="19" t="s">
        <v>369</v>
      </c>
      <c r="T74" s="19" t="s">
        <v>369</v>
      </c>
      <c r="U74" s="19" t="s">
        <v>369</v>
      </c>
      <c r="V74" s="19" t="s">
        <v>369</v>
      </c>
      <c r="W74" s="19" t="s">
        <v>369</v>
      </c>
      <c r="X74" s="19" t="s">
        <v>369</v>
      </c>
      <c r="Y74" s="19" t="s">
        <v>369</v>
      </c>
      <c r="Z74" s="19" t="s">
        <v>369</v>
      </c>
    </row>
    <row r="75" spans="1:26" ht="14.45">
      <c r="A75" s="8" t="s">
        <v>276</v>
      </c>
      <c r="B75" t="s">
        <v>95</v>
      </c>
      <c r="C75" s="31" t="s">
        <v>103</v>
      </c>
      <c r="D75" s="22" t="str" cm="1">
        <f t="array" ref="D75">IF((SUM(IF(E75:Z75="superstar", 3, IF(E75:Z75="leader", 2, IF(E75:Z75="improved", 1, IF(E75:Z75="okay", 0, IF(E75:Z75="no attendance", -1, IF(E75:Z75="no communication", -2))))))) / COUNTA(E75:Z75))=0,"consistent",SUM(IF(E75:Z75="superstar", 3, IF(E75:Z75="leader", 2, IF(E75:Z75="improved", 1, IF(E75:Z75="okay", 0, IF(E75:Z75="no attendance", -1, IF(E75:Z75="no communication", -2))))))) / COUNTA(E75:Z75))</f>
        <v>consistent</v>
      </c>
      <c r="E75" s="19" t="s">
        <v>369</v>
      </c>
      <c r="F75" s="19" t="s">
        <v>369</v>
      </c>
      <c r="G75" s="19" t="s">
        <v>369</v>
      </c>
      <c r="H75" s="19" t="s">
        <v>369</v>
      </c>
      <c r="I75" s="19" t="s">
        <v>369</v>
      </c>
      <c r="J75" s="19" t="s">
        <v>369</v>
      </c>
      <c r="K75" s="19" t="s">
        <v>369</v>
      </c>
      <c r="L75" s="19" t="s">
        <v>369</v>
      </c>
      <c r="M75" s="19" t="s">
        <v>369</v>
      </c>
      <c r="N75" s="19" t="s">
        <v>369</v>
      </c>
      <c r="O75" s="19" t="s">
        <v>369</v>
      </c>
      <c r="P75" s="19" t="s">
        <v>369</v>
      </c>
      <c r="Q75" s="19" t="s">
        <v>369</v>
      </c>
      <c r="R75" s="19" t="s">
        <v>369</v>
      </c>
      <c r="S75" s="19" t="s">
        <v>369</v>
      </c>
      <c r="T75" s="19" t="s">
        <v>369</v>
      </c>
      <c r="U75" s="19" t="s">
        <v>369</v>
      </c>
      <c r="V75" s="19" t="s">
        <v>369</v>
      </c>
      <c r="W75" s="19" t="s">
        <v>369</v>
      </c>
      <c r="X75" s="19" t="s">
        <v>369</v>
      </c>
      <c r="Y75" s="19" t="s">
        <v>369</v>
      </c>
      <c r="Z75" s="19" t="s">
        <v>369</v>
      </c>
    </row>
    <row r="76" spans="1:26" ht="15" customHeight="1">
      <c r="A76" s="8" t="s">
        <v>278</v>
      </c>
      <c r="B76" t="s">
        <v>96</v>
      </c>
      <c r="C76" s="31" t="s">
        <v>103</v>
      </c>
      <c r="D76" s="22" t="str" cm="1">
        <f t="array" ref="D76">IF((SUM(IF(E76:Z76="superstar", 3, IF(E76:Z76="leader", 2, IF(E76:Z76="improved", 1, IF(E76:Z76="okay", 0, IF(E76:Z76="no attendance", -1, IF(E76:Z76="no communication", -2))))))) / COUNTA(E76:Z76))=0,"consistent",SUM(IF(E76:Z76="superstar", 3, IF(E76:Z76="leader", 2, IF(E76:Z76="improved", 1, IF(E76:Z76="okay", 0, IF(E76:Z76="no attendance", -1, IF(E76:Z76="no communication", -2))))))) / COUNTA(E76:Z76))</f>
        <v>consistent</v>
      </c>
      <c r="E76" s="19" t="s">
        <v>369</v>
      </c>
      <c r="F76" s="19" t="s">
        <v>369</v>
      </c>
      <c r="G76" s="19" t="s">
        <v>369</v>
      </c>
      <c r="H76" s="19" t="s">
        <v>369</v>
      </c>
      <c r="I76" s="19" t="s">
        <v>369</v>
      </c>
      <c r="J76" s="19" t="s">
        <v>369</v>
      </c>
      <c r="K76" s="19" t="s">
        <v>369</v>
      </c>
      <c r="L76" s="19" t="s">
        <v>369</v>
      </c>
      <c r="M76" s="19" t="s">
        <v>369</v>
      </c>
      <c r="N76" s="19" t="s">
        <v>369</v>
      </c>
      <c r="O76" s="19" t="s">
        <v>369</v>
      </c>
      <c r="P76" s="19" t="s">
        <v>369</v>
      </c>
      <c r="Q76" s="19" t="s">
        <v>369</v>
      </c>
      <c r="R76" s="19" t="s">
        <v>369</v>
      </c>
      <c r="S76" s="19" t="s">
        <v>369</v>
      </c>
      <c r="T76" s="19" t="s">
        <v>369</v>
      </c>
      <c r="U76" s="19" t="s">
        <v>369</v>
      </c>
      <c r="V76" s="19" t="s">
        <v>369</v>
      </c>
      <c r="W76" s="19" t="s">
        <v>369</v>
      </c>
      <c r="X76" s="19" t="s">
        <v>369</v>
      </c>
      <c r="Y76" s="19" t="s">
        <v>369</v>
      </c>
      <c r="Z76" s="19" t="s">
        <v>369</v>
      </c>
    </row>
    <row r="77" spans="1:26" ht="15" customHeight="1">
      <c r="A77" s="72" t="s">
        <v>281</v>
      </c>
      <c r="B77" s="6" t="s">
        <v>282</v>
      </c>
      <c r="C77" s="31" t="e">
        <v>#N/A</v>
      </c>
      <c r="D77" s="22" t="str" cm="1">
        <f t="array" ref="D77">IF((SUM(IF(E77:Z77="superstar", 3, IF(E77:Z77="leader", 2, IF(E77:Z77="improved", 1, IF(E77:Z77="okay", 0, IF(E77:Z77="no attendance", -1, IF(E77:Z77="no communication", -2))))))) / COUNTA(E77:Z77))=0,"consistent",SUM(IF(E77:Z77="superstar", 3, IF(E77:Z77="leader", 2, IF(E77:Z77="improved", 1, IF(E77:Z77="okay", 0, IF(E77:Z77="no attendance", -1, IF(E77:Z77="no communication", -2))))))) / COUNTA(E77:Z77))</f>
        <v>consistent</v>
      </c>
      <c r="E77" s="19" t="s">
        <v>369</v>
      </c>
      <c r="F77" s="19" t="s">
        <v>369</v>
      </c>
      <c r="G77" s="19" t="s">
        <v>369</v>
      </c>
      <c r="H77" s="19" t="s">
        <v>369</v>
      </c>
      <c r="I77" s="19" t="s">
        <v>369</v>
      </c>
      <c r="J77" s="19" t="s">
        <v>369</v>
      </c>
      <c r="K77" s="19" t="s">
        <v>369</v>
      </c>
      <c r="L77" s="19" t="s">
        <v>369</v>
      </c>
      <c r="M77" s="19" t="s">
        <v>369</v>
      </c>
      <c r="N77" s="19" t="s">
        <v>369</v>
      </c>
      <c r="O77" s="19" t="s">
        <v>369</v>
      </c>
      <c r="P77" s="19" t="s">
        <v>369</v>
      </c>
      <c r="Q77" s="19" t="s">
        <v>369</v>
      </c>
      <c r="R77" s="19" t="s">
        <v>369</v>
      </c>
      <c r="S77" s="19" t="s">
        <v>369</v>
      </c>
      <c r="T77" s="19" t="s">
        <v>369</v>
      </c>
      <c r="U77" s="19" t="s">
        <v>369</v>
      </c>
      <c r="V77" s="19" t="s">
        <v>369</v>
      </c>
      <c r="W77" s="19" t="s">
        <v>369</v>
      </c>
      <c r="X77" s="19" t="s">
        <v>369</v>
      </c>
      <c r="Y77" s="19" t="s">
        <v>369</v>
      </c>
      <c r="Z77" s="19" t="s">
        <v>369</v>
      </c>
    </row>
    <row r="78" spans="1:26" ht="15" customHeight="1">
      <c r="A78" s="72" t="s">
        <v>283</v>
      </c>
      <c r="B78" s="6" t="s">
        <v>284</v>
      </c>
      <c r="C78" s="31" t="e">
        <v>#N/A</v>
      </c>
      <c r="D78" s="22" t="str" cm="1">
        <f t="array" ref="D78">IF((SUM(IF(E78:Z78="superstar", 3, IF(E78:Z78="leader", 2, IF(E78:Z78="improved", 1, IF(E78:Z78="okay", 0, IF(E78:Z78="no attendance", -1, IF(E78:Z78="no communication", -2))))))) / COUNTA(E78:Z78))=0,"consistent",SUM(IF(E78:Z78="superstar", 3, IF(E78:Z78="leader", 2, IF(E78:Z78="improved", 1, IF(E78:Z78="okay", 0, IF(E78:Z78="no attendance", -1, IF(E78:Z78="no communication", -2))))))) / COUNTA(E78:Z78))</f>
        <v>consistent</v>
      </c>
      <c r="E78" s="19" t="s">
        <v>369</v>
      </c>
      <c r="F78" s="19" t="s">
        <v>369</v>
      </c>
      <c r="G78" s="19" t="s">
        <v>369</v>
      </c>
      <c r="H78" s="19" t="s">
        <v>369</v>
      </c>
      <c r="I78" s="19" t="s">
        <v>369</v>
      </c>
      <c r="J78" s="19" t="s">
        <v>369</v>
      </c>
      <c r="K78" s="19" t="s">
        <v>369</v>
      </c>
      <c r="L78" s="19" t="s">
        <v>369</v>
      </c>
      <c r="M78" s="19" t="s">
        <v>369</v>
      </c>
      <c r="N78" s="19" t="s">
        <v>369</v>
      </c>
      <c r="O78" s="19" t="s">
        <v>369</v>
      </c>
      <c r="P78" s="19" t="s">
        <v>369</v>
      </c>
      <c r="Q78" s="19" t="s">
        <v>369</v>
      </c>
      <c r="R78" s="19" t="s">
        <v>369</v>
      </c>
      <c r="S78" s="19" t="s">
        <v>369</v>
      </c>
      <c r="T78" s="19" t="s">
        <v>369</v>
      </c>
      <c r="U78" s="19" t="s">
        <v>369</v>
      </c>
      <c r="V78" s="19" t="s">
        <v>369</v>
      </c>
      <c r="W78" s="19" t="s">
        <v>369</v>
      </c>
      <c r="X78" s="19" t="s">
        <v>369</v>
      </c>
      <c r="Y78" s="19" t="s">
        <v>369</v>
      </c>
      <c r="Z78" s="19" t="s">
        <v>369</v>
      </c>
    </row>
    <row r="79" spans="1:26" ht="14.45">
      <c r="A79" s="72" t="s">
        <v>285</v>
      </c>
      <c r="B79" s="6" t="s">
        <v>286</v>
      </c>
      <c r="C79" s="31" t="e">
        <v>#N/A</v>
      </c>
      <c r="D79" s="22" t="str" cm="1">
        <f t="array" ref="D79">IF((SUM(IF(E79:Z79="superstar", 3, IF(E79:Z79="leader", 2, IF(E79:Z79="improved", 1, IF(E79:Z79="okay", 0, IF(E79:Z79="no attendance", -1, IF(E79:Z79="no communication", -2))))))) / COUNTA(E79:Z79))=0,"consistent",SUM(IF(E79:Z79="superstar", 3, IF(E79:Z79="leader", 2, IF(E79:Z79="improved", 1, IF(E79:Z79="okay", 0, IF(E79:Z79="no attendance", -1, IF(E79:Z79="no communication", -2))))))) / COUNTA(E79:Z79))</f>
        <v>consistent</v>
      </c>
      <c r="E79" s="19" t="s">
        <v>369</v>
      </c>
      <c r="F79" s="19" t="s">
        <v>369</v>
      </c>
      <c r="G79" s="19" t="s">
        <v>369</v>
      </c>
      <c r="H79" s="19" t="s">
        <v>369</v>
      </c>
      <c r="I79" s="19" t="s">
        <v>369</v>
      </c>
      <c r="J79" s="19" t="s">
        <v>369</v>
      </c>
      <c r="K79" s="19" t="s">
        <v>369</v>
      </c>
      <c r="L79" s="19" t="s">
        <v>369</v>
      </c>
      <c r="M79" s="19" t="s">
        <v>369</v>
      </c>
      <c r="N79" s="19" t="s">
        <v>369</v>
      </c>
      <c r="O79" s="19" t="s">
        <v>369</v>
      </c>
      <c r="P79" s="19" t="s">
        <v>369</v>
      </c>
      <c r="Q79" s="19" t="s">
        <v>369</v>
      </c>
      <c r="R79" s="19" t="s">
        <v>369</v>
      </c>
      <c r="S79" s="19" t="s">
        <v>369</v>
      </c>
      <c r="T79" s="19" t="s">
        <v>369</v>
      </c>
      <c r="U79" s="19" t="s">
        <v>369</v>
      </c>
      <c r="V79" s="19" t="s">
        <v>369</v>
      </c>
      <c r="W79" s="19" t="s">
        <v>369</v>
      </c>
      <c r="X79" s="19" t="s">
        <v>369</v>
      </c>
      <c r="Y79" s="19" t="s">
        <v>369</v>
      </c>
      <c r="Z79" s="19" t="s">
        <v>369</v>
      </c>
    </row>
    <row r="80" spans="1:26" ht="15" customHeight="1">
      <c r="A80" s="72" t="s">
        <v>288</v>
      </c>
      <c r="B80" s="6" t="s">
        <v>289</v>
      </c>
      <c r="C80" s="31" t="e">
        <v>#N/A</v>
      </c>
      <c r="D80" s="22" t="str" cm="1">
        <f t="array" ref="D80">IF((SUM(IF(E80:Z80="superstar", 3, IF(E80:Z80="leader", 2, IF(E80:Z80="improved", 1, IF(E80:Z80="okay", 0, IF(E80:Z80="no attendance", -1, IF(E80:Z80="no communication", -2))))))) / COUNTA(E80:Z80))=0,"consistent",SUM(IF(E80:Z80="superstar", 3, IF(E80:Z80="leader", 2, IF(E80:Z80="improved", 1, IF(E80:Z80="okay", 0, IF(E80:Z80="no attendance", -1, IF(E80:Z80="no communication", -2))))))) / COUNTA(E80:Z80))</f>
        <v>consistent</v>
      </c>
      <c r="E80" s="19" t="s">
        <v>369</v>
      </c>
      <c r="F80" s="19" t="s">
        <v>369</v>
      </c>
      <c r="G80" s="19" t="s">
        <v>369</v>
      </c>
      <c r="H80" s="19" t="s">
        <v>369</v>
      </c>
      <c r="I80" s="19" t="s">
        <v>369</v>
      </c>
      <c r="J80" s="19" t="s">
        <v>369</v>
      </c>
      <c r="K80" s="19" t="s">
        <v>369</v>
      </c>
      <c r="L80" s="19" t="s">
        <v>369</v>
      </c>
      <c r="M80" s="19" t="s">
        <v>369</v>
      </c>
      <c r="N80" s="19" t="s">
        <v>369</v>
      </c>
      <c r="O80" s="19" t="s">
        <v>369</v>
      </c>
      <c r="P80" s="19" t="s">
        <v>369</v>
      </c>
      <c r="Q80" s="19" t="s">
        <v>369</v>
      </c>
      <c r="R80" s="19" t="s">
        <v>369</v>
      </c>
      <c r="S80" s="19" t="s">
        <v>369</v>
      </c>
      <c r="T80" s="19" t="s">
        <v>369</v>
      </c>
      <c r="U80" s="19" t="s">
        <v>369</v>
      </c>
      <c r="V80" s="19" t="s">
        <v>369</v>
      </c>
      <c r="W80" s="19" t="s">
        <v>369</v>
      </c>
      <c r="X80" s="19" t="s">
        <v>369</v>
      </c>
      <c r="Y80" s="19" t="s">
        <v>369</v>
      </c>
      <c r="Z80" s="19" t="s">
        <v>369</v>
      </c>
    </row>
    <row r="81" spans="13:13" ht="14.45">
      <c r="M81" s="4"/>
    </row>
    <row r="82" spans="13:13" ht="14.45"/>
    <row r="83" spans="13:13" ht="14.45"/>
  </sheetData>
  <autoFilter ref="A3:X47" xr:uid="{714F9E2F-002C-41DE-8F7D-35FF498AE795}">
    <sortState xmlns:xlrd2="http://schemas.microsoft.com/office/spreadsheetml/2017/richdata2" ref="A4:X47">
      <sortCondition ref="A3:A47"/>
    </sortState>
  </autoFilter>
  <mergeCells count="1">
    <mergeCell ref="B1:F1"/>
  </mergeCells>
  <phoneticPr fontId="6" type="noConversion"/>
  <conditionalFormatting sqref="A4:A6">
    <cfRule type="duplicateValues" dxfId="62" priority="45"/>
    <cfRule type="duplicateValues" dxfId="61" priority="46"/>
  </conditionalFormatting>
  <conditionalFormatting sqref="A4:A8">
    <cfRule type="duplicateValues" dxfId="60" priority="47"/>
  </conditionalFormatting>
  <conditionalFormatting sqref="A4:A14">
    <cfRule type="duplicateValues" dxfId="59" priority="48"/>
    <cfRule type="duplicateValues" dxfId="58" priority="49"/>
    <cfRule type="duplicateValues" dxfId="57" priority="50"/>
    <cfRule type="duplicateValues" dxfId="56" priority="51"/>
    <cfRule type="duplicateValues" dxfId="55" priority="52"/>
    <cfRule type="duplicateValues" dxfId="54" priority="53"/>
    <cfRule type="duplicateValues" dxfId="53" priority="54"/>
  </conditionalFormatting>
  <conditionalFormatting sqref="A15:A16">
    <cfRule type="duplicateValues" dxfId="52" priority="38"/>
  </conditionalFormatting>
  <conditionalFormatting sqref="A15:A17">
    <cfRule type="duplicateValues" dxfId="51" priority="41"/>
    <cfRule type="duplicateValues" dxfId="50" priority="42"/>
    <cfRule type="duplicateValues" dxfId="49" priority="43"/>
    <cfRule type="duplicateValues" dxfId="48" priority="44"/>
  </conditionalFormatting>
  <conditionalFormatting sqref="A16">
    <cfRule type="duplicateValues" dxfId="47" priority="36"/>
    <cfRule type="duplicateValues" dxfId="46" priority="37"/>
  </conditionalFormatting>
  <conditionalFormatting sqref="A17 A15">
    <cfRule type="duplicateValues" dxfId="45" priority="39"/>
    <cfRule type="duplicateValues" dxfId="44" priority="40"/>
  </conditionalFormatting>
  <conditionalFormatting sqref="A17">
    <cfRule type="duplicateValues" dxfId="43" priority="35"/>
  </conditionalFormatting>
  <conditionalFormatting sqref="A18:A28">
    <cfRule type="duplicateValues" dxfId="42" priority="31"/>
    <cfRule type="duplicateValues" dxfId="41" priority="32"/>
    <cfRule type="duplicateValues" dxfId="40" priority="33"/>
    <cfRule type="duplicateValues" dxfId="39" priority="34"/>
  </conditionalFormatting>
  <conditionalFormatting sqref="A45:A50">
    <cfRule type="duplicateValues" dxfId="38" priority="28"/>
    <cfRule type="duplicateValues" dxfId="37" priority="29"/>
    <cfRule type="duplicateValues" dxfId="36" priority="30"/>
  </conditionalFormatting>
  <conditionalFormatting sqref="A51:A52">
    <cfRule type="duplicateValues" dxfId="35" priority="25"/>
    <cfRule type="duplicateValues" dxfId="34" priority="26"/>
    <cfRule type="duplicateValues" dxfId="33" priority="27"/>
  </conditionalFormatting>
  <conditionalFormatting sqref="A53">
    <cfRule type="duplicateValues" dxfId="32" priority="22"/>
    <cfRule type="duplicateValues" dxfId="31" priority="23"/>
    <cfRule type="duplicateValues" dxfId="30" priority="24"/>
  </conditionalFormatting>
  <conditionalFormatting sqref="A54:A56">
    <cfRule type="duplicateValues" dxfId="29" priority="19"/>
    <cfRule type="duplicateValues" dxfId="28" priority="20"/>
    <cfRule type="duplicateValues" dxfId="27" priority="21"/>
  </conditionalFormatting>
  <conditionalFormatting sqref="A57:A60">
    <cfRule type="duplicateValues" dxfId="26" priority="16"/>
    <cfRule type="duplicateValues" dxfId="25" priority="17"/>
    <cfRule type="duplicateValues" dxfId="24" priority="18"/>
  </conditionalFormatting>
  <conditionalFormatting sqref="A61:A67">
    <cfRule type="duplicateValues" dxfId="23" priority="13"/>
    <cfRule type="duplicateValues" dxfId="22" priority="14"/>
    <cfRule type="duplicateValues" dxfId="21" priority="15"/>
  </conditionalFormatting>
  <conditionalFormatting sqref="A68:A69">
    <cfRule type="duplicateValues" dxfId="20" priority="10"/>
    <cfRule type="duplicateValues" dxfId="19" priority="11"/>
    <cfRule type="duplicateValues" dxfId="18" priority="12"/>
  </conditionalFormatting>
  <conditionalFormatting sqref="A70">
    <cfRule type="duplicateValues" dxfId="17" priority="7"/>
    <cfRule type="duplicateValues" dxfId="16" priority="8"/>
    <cfRule type="duplicateValues" dxfId="15" priority="9"/>
  </conditionalFormatting>
  <conditionalFormatting sqref="A71:A75">
    <cfRule type="duplicateValues" dxfId="14" priority="4"/>
    <cfRule type="duplicateValues" dxfId="13" priority="5"/>
    <cfRule type="duplicateValues" dxfId="12" priority="6"/>
  </conditionalFormatting>
  <conditionalFormatting sqref="A76">
    <cfRule type="duplicateValues" dxfId="11" priority="1"/>
    <cfRule type="duplicateValues" dxfId="10" priority="2"/>
    <cfRule type="duplicateValues" dxfId="9" priority="3"/>
  </conditionalFormatting>
  <conditionalFormatting sqref="D4:D92">
    <cfRule type="cellIs" dxfId="8" priority="60" operator="equal">
      <formula>0</formula>
    </cfRule>
    <cfRule type="cellIs" dxfId="7" priority="61" operator="greaterThan">
      <formula>0</formula>
    </cfRule>
    <cfRule type="cellIs" dxfId="6" priority="62" operator="lessThan">
      <formula>0</formula>
    </cfRule>
  </conditionalFormatting>
  <conditionalFormatting sqref="E4:Z80">
    <cfRule type="cellIs" dxfId="5" priority="55" operator="equal">
      <formula>"improved"</formula>
    </cfRule>
    <cfRule type="cellIs" dxfId="4" priority="56" operator="equal">
      <formula>"leader"</formula>
    </cfRule>
    <cfRule type="cellIs" dxfId="3" priority="57" operator="equal">
      <formula>"no communication"</formula>
    </cfRule>
    <cfRule type="cellIs" dxfId="2" priority="58" operator="equal">
      <formula>"no attendance"</formula>
    </cfRule>
    <cfRule type="cellIs" dxfId="1" priority="59" operator="equal">
      <formula>"superstar"</formula>
    </cfRule>
  </conditionalFormatting>
  <dataValidations count="1">
    <dataValidation type="list" allowBlank="1" showInputMessage="1" showErrorMessage="1" sqref="E4:Z80" xr:uid="{0867D6C0-27B4-4B4C-B3DA-D55D597B042B}">
      <formula1>"superstar, leader, Improved, okay,no attendance, no communication"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9290-54BC-4F89-A422-97A84AA37379}">
  <sheetPr>
    <tabColor rgb="FFFFC000"/>
  </sheetPr>
  <dimension ref="A2:I29"/>
  <sheetViews>
    <sheetView topLeftCell="A2" workbookViewId="0">
      <selection activeCell="F7" sqref="F7"/>
    </sheetView>
  </sheetViews>
  <sheetFormatPr defaultRowHeight="14.45"/>
  <cols>
    <col min="1" max="1" width="13.28515625" style="35" customWidth="1"/>
    <col min="2" max="2" width="14" customWidth="1"/>
    <col min="3" max="3" width="28.28515625" customWidth="1"/>
    <col min="4" max="4" width="29" customWidth="1"/>
    <col min="8" max="8" width="25" customWidth="1"/>
    <col min="9" max="9" width="25.140625" customWidth="1"/>
  </cols>
  <sheetData>
    <row r="2" spans="1:9">
      <c r="B2" t="s">
        <v>370</v>
      </c>
      <c r="C2" t="s">
        <v>371</v>
      </c>
    </row>
    <row r="3" spans="1:9">
      <c r="B3" s="34" t="s">
        <v>372</v>
      </c>
    </row>
    <row r="4" spans="1:9">
      <c r="B4" s="1"/>
      <c r="C4" s="3" t="s">
        <v>373</v>
      </c>
      <c r="D4" s="3" t="s">
        <v>374</v>
      </c>
      <c r="H4" s="1"/>
      <c r="I4" s="1"/>
    </row>
    <row r="5" spans="1:9">
      <c r="A5" s="35" t="s">
        <v>343</v>
      </c>
      <c r="B5" s="1" t="s">
        <v>375</v>
      </c>
      <c r="C5" s="14">
        <v>45152</v>
      </c>
      <c r="D5" s="14">
        <v>45156</v>
      </c>
      <c r="E5" s="97" t="s">
        <v>376</v>
      </c>
    </row>
    <row r="6" spans="1:9">
      <c r="A6" s="35" t="s">
        <v>377</v>
      </c>
      <c r="B6" s="1" t="s">
        <v>378</v>
      </c>
      <c r="C6" s="14">
        <f>C5+7</f>
        <v>45159</v>
      </c>
      <c r="D6" s="14">
        <f>C6+4</f>
        <v>45163</v>
      </c>
      <c r="E6" s="97"/>
    </row>
    <row r="7" spans="1:9">
      <c r="A7" s="35" t="s">
        <v>377</v>
      </c>
      <c r="B7" s="1" t="s">
        <v>379</v>
      </c>
      <c r="C7" s="14">
        <f t="shared" ref="C7:C28" si="0">C6+7</f>
        <v>45166</v>
      </c>
      <c r="D7" s="14">
        <f t="shared" ref="D7:D28" si="1">C7+4</f>
        <v>45170</v>
      </c>
      <c r="E7" s="97"/>
    </row>
    <row r="8" spans="1:9">
      <c r="A8" s="35" t="s">
        <v>380</v>
      </c>
      <c r="B8" s="1" t="s">
        <v>381</v>
      </c>
      <c r="C8" s="14">
        <f t="shared" si="0"/>
        <v>45173</v>
      </c>
      <c r="D8" s="14">
        <f t="shared" si="1"/>
        <v>45177</v>
      </c>
      <c r="E8" s="97"/>
    </row>
    <row r="9" spans="1:9">
      <c r="A9" s="35" t="s">
        <v>380</v>
      </c>
      <c r="B9" s="1" t="s">
        <v>382</v>
      </c>
      <c r="C9" s="14">
        <f t="shared" si="0"/>
        <v>45180</v>
      </c>
      <c r="D9" s="14">
        <f t="shared" si="1"/>
        <v>45184</v>
      </c>
      <c r="E9" s="97" t="s">
        <v>383</v>
      </c>
    </row>
    <row r="10" spans="1:9">
      <c r="A10" s="35" t="s">
        <v>380</v>
      </c>
      <c r="B10" s="1" t="s">
        <v>384</v>
      </c>
      <c r="C10" s="14">
        <f t="shared" si="0"/>
        <v>45187</v>
      </c>
      <c r="D10" s="14">
        <f t="shared" si="1"/>
        <v>45191</v>
      </c>
      <c r="E10" s="97"/>
    </row>
    <row r="11" spans="1:9">
      <c r="A11" s="35" t="s">
        <v>385</v>
      </c>
      <c r="B11" s="1" t="s">
        <v>386</v>
      </c>
      <c r="C11" s="14">
        <f t="shared" si="0"/>
        <v>45194</v>
      </c>
      <c r="D11" s="14">
        <f t="shared" si="1"/>
        <v>45198</v>
      </c>
      <c r="E11" s="97"/>
    </row>
    <row r="12" spans="1:9">
      <c r="A12" s="35" t="s">
        <v>387</v>
      </c>
      <c r="B12" s="1" t="s">
        <v>388</v>
      </c>
      <c r="C12" s="14">
        <f t="shared" si="0"/>
        <v>45201</v>
      </c>
      <c r="D12" s="14">
        <f t="shared" si="1"/>
        <v>45205</v>
      </c>
      <c r="E12" s="97"/>
    </row>
    <row r="13" spans="1:9">
      <c r="A13" s="35" t="s">
        <v>353</v>
      </c>
      <c r="B13" s="1" t="s">
        <v>389</v>
      </c>
      <c r="C13" s="14">
        <f t="shared" si="0"/>
        <v>45208</v>
      </c>
      <c r="D13" s="14">
        <f t="shared" si="1"/>
        <v>45212</v>
      </c>
      <c r="E13" s="97" t="s">
        <v>390</v>
      </c>
    </row>
    <row r="14" spans="1:9">
      <c r="A14" s="35" t="s">
        <v>354</v>
      </c>
      <c r="B14" s="1" t="s">
        <v>391</v>
      </c>
      <c r="C14" s="14">
        <f t="shared" si="0"/>
        <v>45215</v>
      </c>
      <c r="D14" s="14">
        <f t="shared" si="1"/>
        <v>45219</v>
      </c>
      <c r="E14" s="97"/>
    </row>
    <row r="15" spans="1:9">
      <c r="A15" s="35" t="s">
        <v>392</v>
      </c>
      <c r="B15" s="1" t="s">
        <v>393</v>
      </c>
      <c r="C15" s="14">
        <f t="shared" si="0"/>
        <v>45222</v>
      </c>
      <c r="D15" s="14">
        <f t="shared" si="1"/>
        <v>45226</v>
      </c>
      <c r="E15" s="97"/>
    </row>
    <row r="16" spans="1:9">
      <c r="A16" s="35" t="s">
        <v>394</v>
      </c>
      <c r="B16" s="1" t="s">
        <v>395</v>
      </c>
      <c r="C16" s="14">
        <f t="shared" si="0"/>
        <v>45229</v>
      </c>
      <c r="D16" s="14">
        <f t="shared" si="1"/>
        <v>45233</v>
      </c>
      <c r="E16" s="97"/>
    </row>
    <row r="17" spans="2:5">
      <c r="B17" s="1" t="s">
        <v>396</v>
      </c>
      <c r="C17" s="14">
        <f t="shared" si="0"/>
        <v>45236</v>
      </c>
      <c r="D17" s="14">
        <f t="shared" si="1"/>
        <v>45240</v>
      </c>
      <c r="E17" s="97" t="s">
        <v>397</v>
      </c>
    </row>
    <row r="18" spans="2:5">
      <c r="B18" s="1" t="s">
        <v>398</v>
      </c>
      <c r="C18" s="14">
        <f t="shared" si="0"/>
        <v>45243</v>
      </c>
      <c r="D18" s="14">
        <f t="shared" si="1"/>
        <v>45247</v>
      </c>
      <c r="E18" s="97"/>
    </row>
    <row r="19" spans="2:5">
      <c r="B19" s="1" t="s">
        <v>399</v>
      </c>
      <c r="C19" s="14">
        <f t="shared" si="0"/>
        <v>45250</v>
      </c>
      <c r="D19" s="14">
        <f t="shared" si="1"/>
        <v>45254</v>
      </c>
      <c r="E19" s="97"/>
    </row>
    <row r="20" spans="2:5">
      <c r="B20" s="1" t="s">
        <v>400</v>
      </c>
      <c r="C20" s="14">
        <f t="shared" si="0"/>
        <v>45257</v>
      </c>
      <c r="D20" s="14">
        <f t="shared" si="1"/>
        <v>45261</v>
      </c>
      <c r="E20" s="97"/>
    </row>
    <row r="21" spans="2:5">
      <c r="B21" s="1" t="s">
        <v>401</v>
      </c>
      <c r="C21" s="14">
        <f t="shared" si="0"/>
        <v>45264</v>
      </c>
      <c r="D21" s="14">
        <f t="shared" si="1"/>
        <v>45268</v>
      </c>
      <c r="E21" s="97" t="s">
        <v>402</v>
      </c>
    </row>
    <row r="22" spans="2:5">
      <c r="B22" s="1" t="s">
        <v>403</v>
      </c>
      <c r="C22" s="14">
        <f t="shared" si="0"/>
        <v>45271</v>
      </c>
      <c r="D22" s="14">
        <f t="shared" si="1"/>
        <v>45275</v>
      </c>
      <c r="E22" s="97"/>
    </row>
    <row r="23" spans="2:5">
      <c r="B23" s="1" t="s">
        <v>404</v>
      </c>
      <c r="C23" s="14">
        <f t="shared" si="0"/>
        <v>45278</v>
      </c>
      <c r="D23" s="14">
        <f t="shared" si="1"/>
        <v>45282</v>
      </c>
      <c r="E23" s="97"/>
    </row>
    <row r="24" spans="2:5">
      <c r="B24" s="1" t="s">
        <v>405</v>
      </c>
      <c r="C24" s="14">
        <f t="shared" si="0"/>
        <v>45285</v>
      </c>
      <c r="D24" s="14">
        <f t="shared" si="1"/>
        <v>45289</v>
      </c>
      <c r="E24" s="97"/>
    </row>
    <row r="25" spans="2:5">
      <c r="B25" s="1" t="s">
        <v>406</v>
      </c>
      <c r="C25" s="14">
        <f t="shared" si="0"/>
        <v>45292</v>
      </c>
      <c r="D25" s="14">
        <f t="shared" si="1"/>
        <v>45296</v>
      </c>
      <c r="E25" s="97" t="s">
        <v>407</v>
      </c>
    </row>
    <row r="26" spans="2:5">
      <c r="B26" s="1" t="s">
        <v>408</v>
      </c>
      <c r="C26" s="14">
        <f t="shared" si="0"/>
        <v>45299</v>
      </c>
      <c r="D26" s="14">
        <f t="shared" si="1"/>
        <v>45303</v>
      </c>
      <c r="E26" s="97"/>
    </row>
    <row r="27" spans="2:5">
      <c r="B27" s="1" t="s">
        <v>409</v>
      </c>
      <c r="C27" s="14">
        <f t="shared" si="0"/>
        <v>45306</v>
      </c>
      <c r="D27" s="14">
        <f t="shared" si="1"/>
        <v>45310</v>
      </c>
      <c r="E27" s="97"/>
    </row>
    <row r="28" spans="2:5">
      <c r="B28" s="1" t="s">
        <v>410</v>
      </c>
      <c r="C28" s="14">
        <f t="shared" si="0"/>
        <v>45313</v>
      </c>
      <c r="D28" s="14">
        <f t="shared" si="1"/>
        <v>45317</v>
      </c>
      <c r="E28" s="97"/>
    </row>
    <row r="29" spans="2:5">
      <c r="C29" s="5"/>
      <c r="D29" s="5"/>
    </row>
  </sheetData>
  <mergeCells count="6">
    <mergeCell ref="E25:E28"/>
    <mergeCell ref="E5:E8"/>
    <mergeCell ref="E9:E12"/>
    <mergeCell ref="E13:E16"/>
    <mergeCell ref="E17:E20"/>
    <mergeCell ref="E21:E24"/>
  </mergeCells>
  <conditionalFormatting sqref="C5:D28">
    <cfRule type="timePeriod" dxfId="0" priority="1" timePeriod="thisWeek">
      <formula>AND(TODAY()-ROUNDDOWN(C5,0)&lt;=WEEKDAY(TODAY())-1,ROUNDDOWN(C5,0)-TODAY()&lt;=7-WEEKDAY(TODAY()))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88db8e-125b-4b13-8dae-40dd59b01960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8C6D6CE6A64408C2C78EFAD80534A" ma:contentTypeVersion="6" ma:contentTypeDescription="Create a new document." ma:contentTypeScope="" ma:versionID="8f3b6aed865f1d214d271d4417e7bcb7">
  <xsd:schema xmlns:xsd="http://www.w3.org/2001/XMLSchema" xmlns:xs="http://www.w3.org/2001/XMLSchema" xmlns:p="http://schemas.microsoft.com/office/2006/metadata/properties" xmlns:ns2="f2bb26f7-d287-46fb-9fe6-b1b77db2bf85" xmlns:ns3="4f88db8e-125b-4b13-8dae-40dd59b01960" targetNamespace="http://schemas.microsoft.com/office/2006/metadata/properties" ma:root="true" ma:fieldsID="dbf443928f2e1ce1c3f67558ad530c0e" ns2:_="" ns3:_="">
    <xsd:import namespace="f2bb26f7-d287-46fb-9fe6-b1b77db2bf85"/>
    <xsd:import namespace="4f88db8e-125b-4b13-8dae-40dd59b019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b26f7-d287-46fb-9fe6-b1b77db2b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8db8e-125b-4b13-8dae-40dd59b01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4F6D03-31E6-4252-990A-8CE10B6689E0}"/>
</file>

<file path=customXml/itemProps2.xml><?xml version="1.0" encoding="utf-8"?>
<ds:datastoreItem xmlns:ds="http://schemas.openxmlformats.org/officeDocument/2006/customXml" ds:itemID="{B400FAFA-CC18-4410-83BA-256BE5B7235F}"/>
</file>

<file path=customXml/itemProps3.xml><?xml version="1.0" encoding="utf-8"?>
<ds:datastoreItem xmlns:ds="http://schemas.openxmlformats.org/officeDocument/2006/customXml" ds:itemID="{1A611775-7AD8-4A3D-94AD-B50200B3E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2023-05-12T16:32:12Z</dcterms:created>
  <dcterms:modified xsi:type="dcterms:W3CDTF">2024-02-01T11:18:56Z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0x010100FCB8C6D6CE6A64408C2C78EFAD80534A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_activity">
    <vt:lpwstr>{"FileActivityType":"9","FileActivityTimeStamp":"2023-07-04T14:32:17.513Z","FileActivityUsersOnPage":[{"DisplayName":"Esther Owusua Awudu","Id":"esther.awudu@azubiafrica.org"}],"FileActivityNavigationId":null}</vt:lpwstr>
  </property>
  <property fmtid="{D5CDD505-2E9C-101B-9397-08002B2CF9AE}" pid="6" name="TriggerFlowInfo">
    <vt:lpwstr/>
  </property>
</Properties>
</file>